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3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4.xml" ContentType="application/vnd.openxmlformats-officedocument.drawing+xml"/>
  <Override PartName="/xl/tables/table13.xml" ContentType="application/vnd.openxmlformats-officedocument.spreadsheetml.tab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5.xml" ContentType="application/vnd.openxmlformats-officedocument.drawing+xml"/>
  <Override PartName="/xl/tables/table14.xml" ContentType="application/vnd.openxmlformats-officedocument.spreadsheetml.tab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ciara\Documents\College\Year 4\Business Analytics\CA\Electricity\"/>
    </mc:Choice>
  </mc:AlternateContent>
  <xr:revisionPtr revIDLastSave="0" documentId="13_ncr:1_{29F9B834-07B6-43EB-9AD7-624058181CC8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Dashboard" sheetId="8" r:id="rId1"/>
    <sheet name="Fuel Input" sheetId="1" r:id="rId2"/>
    <sheet name="Generated and Supplied" sheetId="2" r:id="rId3"/>
    <sheet name="Price" sheetId="4" r:id="rId4"/>
    <sheet name="Tables" sheetId="3" r:id="rId5"/>
    <sheet name="Question 1" sheetId="5" r:id="rId6"/>
    <sheet name="Question 2" sheetId="6" r:id="rId7"/>
    <sheet name="Question 3" sheetId="7" r:id="rId8"/>
  </sheets>
  <definedNames>
    <definedName name="_xlcn.WorksheetConnection_My_Data.xlsxTable121" hidden="1">Table12[]</definedName>
    <definedName name="_xlcn.WorksheetConnection_My_Data.xlsxTable51" hidden="1">Table5[]</definedName>
    <definedName name="_xlcn.WorksheetConnection_My_Data.xlsxTable81" hidden="1">Table8[]</definedName>
  </definedNames>
  <calcPr calcId="191029"/>
  <pivotCaches>
    <pivotCache cacheId="0" r:id="rId9"/>
    <pivotCache cacheId="1" r:id="rId10"/>
    <pivotCache cacheId="2" r:id="rId11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8" name="question2" connection="WorksheetConnection_My_Data.xlsx!Table8"/>
          <x15:modelTable id="Table5" name="question3" connection="WorksheetConnection_My_Data.xlsx!Table5"/>
          <x15:modelTable id="Table12" name="question1" connection="WorksheetConnection_My_Data.xlsx!Table1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26" i="8" l="1" a="1"/>
  <c r="Y26" i="8" s="1"/>
  <c r="Y27" i="8" a="1"/>
  <c r="Y27" i="8" s="1"/>
  <c r="Y28" i="8" a="1"/>
  <c r="Y28" i="8" s="1"/>
  <c r="Y29" i="8" a="1"/>
  <c r="Y29" i="8" s="1"/>
  <c r="Y30" i="8" a="1"/>
  <c r="Y30" i="8" s="1"/>
  <c r="Y31" i="8" a="1"/>
  <c r="Y31" i="8" s="1"/>
  <c r="Y32" i="8" a="1"/>
  <c r="Y32" i="8" s="1"/>
  <c r="Y33" i="8" a="1"/>
  <c r="Y33" i="8" s="1"/>
  <c r="Y34" i="8" a="1"/>
  <c r="Y34" i="8" s="1"/>
  <c r="Y35" i="8" a="1"/>
  <c r="Y35" i="8" s="1"/>
  <c r="Y36" i="8" a="1"/>
  <c r="Y36" i="8" s="1"/>
  <c r="Y37" i="8" a="1"/>
  <c r="Y37" i="8" s="1"/>
  <c r="Y38" i="8" a="1"/>
  <c r="Y38" i="8" s="1"/>
  <c r="Y39" i="8" a="1"/>
  <c r="Y39" i="8" s="1"/>
  <c r="Y40" i="8" a="1"/>
  <c r="Y40" i="8" s="1"/>
  <c r="Y41" i="8" a="1"/>
  <c r="Y41" i="8" s="1"/>
  <c r="Y42" i="8" a="1"/>
  <c r="Y42" i="8" s="1"/>
  <c r="Y43" i="8" a="1"/>
  <c r="Y43" i="8" s="1"/>
  <c r="Y44" i="8" a="1"/>
  <c r="Y44" i="8" s="1"/>
  <c r="Y45" i="8" a="1"/>
  <c r="Y45" i="8" s="1"/>
  <c r="Y46" i="8" a="1"/>
  <c r="Y46" i="8" s="1"/>
  <c r="Y47" i="8" a="1"/>
  <c r="Y47" i="8" s="1"/>
  <c r="Y48" i="8" a="1"/>
  <c r="Y48" i="8" s="1"/>
  <c r="Y49" i="8" a="1"/>
  <c r="Y49" i="8" s="1"/>
  <c r="Y50" i="8" a="1"/>
  <c r="Y50" i="8" s="1"/>
  <c r="Y51" i="8" a="1"/>
  <c r="Y51" i="8" s="1"/>
  <c r="Y52" i="8" a="1"/>
  <c r="Y52" i="8" s="1"/>
  <c r="Y53" i="8" a="1"/>
  <c r="Y53" i="8" s="1"/>
  <c r="Y54" i="8" a="1"/>
  <c r="Y54" i="8" s="1"/>
  <c r="Y55" i="8" a="1"/>
  <c r="Y55" i="8" s="1"/>
  <c r="Y56" i="8" a="1"/>
  <c r="Y56" i="8" s="1"/>
  <c r="Y57" i="8" a="1"/>
  <c r="Y57" i="8" s="1"/>
  <c r="Y58" i="8" a="1"/>
  <c r="Y58" i="8" s="1"/>
  <c r="Y59" i="8" a="1"/>
  <c r="Y59" i="8" s="1"/>
  <c r="Y60" i="8" a="1"/>
  <c r="Y60" i="8" s="1"/>
  <c r="Y61" i="8" a="1"/>
  <c r="Y61" i="8" s="1"/>
  <c r="Y62" i="8" a="1"/>
  <c r="Y62" i="8" s="1"/>
  <c r="Y63" i="8" a="1"/>
  <c r="Y63" i="8" s="1"/>
  <c r="Y64" i="8" a="1"/>
  <c r="Y64" i="8" s="1"/>
  <c r="Y65" i="8" a="1"/>
  <c r="Y65" i="8" s="1"/>
  <c r="Y66" i="8" a="1"/>
  <c r="Y66" i="8" s="1"/>
  <c r="Y67" i="8" a="1"/>
  <c r="Y67" i="8" s="1"/>
  <c r="Y68" i="8" a="1"/>
  <c r="Y68" i="8" s="1"/>
  <c r="Y69" i="8" a="1"/>
  <c r="Y69" i="8" s="1"/>
  <c r="Y70" i="8" a="1"/>
  <c r="Y70" i="8" s="1"/>
  <c r="Y71" i="8" a="1"/>
  <c r="Y71" i="8" s="1"/>
  <c r="Y72" i="8" a="1"/>
  <c r="Y72" i="8" s="1"/>
  <c r="Y73" i="8" a="1"/>
  <c r="Y73" i="8" s="1"/>
  <c r="Y74" i="8" a="1"/>
  <c r="Y74" i="8" s="1"/>
  <c r="Y75" i="8" a="1"/>
  <c r="Y75" i="8" s="1"/>
  <c r="Y76" i="8" a="1"/>
  <c r="Y76" i="8" s="1"/>
  <c r="Y77" i="8" a="1"/>
  <c r="Y77" i="8" s="1"/>
  <c r="Y78" i="8" a="1"/>
  <c r="Y78" i="8" s="1"/>
  <c r="Y79" i="8" a="1"/>
  <c r="Y79" i="8" s="1"/>
  <c r="Y80" i="8" a="1"/>
  <c r="Y80" i="8" s="1"/>
  <c r="Y81" i="8" a="1"/>
  <c r="Y81" i="8" s="1"/>
  <c r="Y82" i="8" a="1"/>
  <c r="Y82" i="8" s="1"/>
  <c r="Y83" i="8" a="1"/>
  <c r="Y83" i="8" s="1"/>
  <c r="Y84" i="8" a="1"/>
  <c r="Y84" i="8" s="1"/>
  <c r="Y85" i="8" a="1"/>
  <c r="Y85" i="8" s="1"/>
  <c r="Y86" i="8" a="1"/>
  <c r="Y86" i="8" s="1"/>
  <c r="Y87" i="8" a="1"/>
  <c r="Y87" i="8" s="1"/>
  <c r="Y88" i="8" a="1"/>
  <c r="Y88" i="8" s="1"/>
  <c r="Y89" i="8" a="1"/>
  <c r="Y89" i="8" s="1"/>
  <c r="Y90" i="8" a="1"/>
  <c r="Y90" i="8" s="1"/>
  <c r="Y91" i="8" a="1"/>
  <c r="Y91" i="8" s="1"/>
  <c r="Y92" i="8" a="1"/>
  <c r="Y92" i="8" s="1"/>
  <c r="Y93" i="8" a="1"/>
  <c r="Y93" i="8" s="1"/>
  <c r="Y94" i="8" a="1"/>
  <c r="Y94" i="8" s="1"/>
  <c r="Y95" i="8" a="1"/>
  <c r="Y95" i="8" s="1"/>
  <c r="Y25" i="8" a="1"/>
  <c r="Y25" i="8" s="1"/>
  <c r="Y24" i="8" a="1"/>
  <c r="Y24" i="8" s="1"/>
  <c r="Q21" i="8" l="1" a="1"/>
  <c r="Q21" i="8" s="1"/>
  <c r="Q22" i="8" a="1"/>
  <c r="Q22" i="8" s="1"/>
  <c r="Q23" i="8" a="1"/>
  <c r="Q23" i="8" s="1"/>
  <c r="Q24" i="8" a="1"/>
  <c r="Q24" i="8" s="1"/>
  <c r="Q25" i="8" a="1"/>
  <c r="Q25" i="8" s="1"/>
  <c r="Q26" i="8" a="1"/>
  <c r="Q26" i="8" s="1"/>
  <c r="Q27" i="8" a="1"/>
  <c r="Q27" i="8" s="1"/>
  <c r="Q28" i="8" a="1"/>
  <c r="Q28" i="8" s="1"/>
  <c r="Q29" i="8" a="1"/>
  <c r="Q29" i="8" s="1"/>
  <c r="Q30" i="8" a="1"/>
  <c r="Q30" i="8" s="1"/>
  <c r="Q31" i="8" a="1"/>
  <c r="Q31" i="8" s="1"/>
  <c r="Q32" i="8" a="1"/>
  <c r="Q32" i="8" s="1"/>
  <c r="Q33" i="8" a="1"/>
  <c r="Q33" i="8" s="1"/>
  <c r="Q34" i="8" a="1"/>
  <c r="Q34" i="8" s="1"/>
  <c r="Q35" i="8" a="1"/>
  <c r="Q35" i="8" s="1"/>
  <c r="Q36" i="8" a="1"/>
  <c r="Q36" i="8" s="1"/>
  <c r="Q37" i="8" a="1"/>
  <c r="Q37" i="8" s="1"/>
  <c r="Q38" i="8" a="1"/>
  <c r="Q38" i="8" s="1"/>
  <c r="Q39" i="8" a="1"/>
  <c r="Q39" i="8" s="1"/>
  <c r="Q40" i="8" a="1"/>
  <c r="Q40" i="8" s="1"/>
  <c r="Q41" i="8" a="1"/>
  <c r="Q41" i="8" s="1"/>
  <c r="Q42" i="8" a="1"/>
  <c r="Q42" i="8" s="1"/>
  <c r="Q43" i="8" a="1"/>
  <c r="Q43" i="8" s="1"/>
  <c r="Q44" i="8" a="1"/>
  <c r="Q44" i="8" s="1"/>
  <c r="Q45" i="8" a="1"/>
  <c r="Q45" i="8" s="1"/>
  <c r="Q46" i="8" a="1"/>
  <c r="Q46" i="8" s="1"/>
  <c r="Q47" i="8" a="1"/>
  <c r="Q47" i="8" s="1"/>
  <c r="Q48" i="8" a="1"/>
  <c r="Q48" i="8" s="1"/>
  <c r="Q49" i="8" a="1"/>
  <c r="Q49" i="8" s="1"/>
  <c r="Q50" i="8" a="1"/>
  <c r="Q50" i="8" s="1"/>
  <c r="Q51" i="8" a="1"/>
  <c r="Q51" i="8" s="1"/>
  <c r="Q52" i="8" a="1"/>
  <c r="Q52" i="8" s="1"/>
  <c r="Q53" i="8" a="1"/>
  <c r="Q53" i="8" s="1"/>
  <c r="Q54" i="8" a="1"/>
  <c r="Q54" i="8" s="1"/>
  <c r="Q55" i="8" a="1"/>
  <c r="Q55" i="8" s="1"/>
  <c r="Q56" i="8" a="1"/>
  <c r="Q56" i="8" s="1"/>
  <c r="Q57" i="8" a="1"/>
  <c r="Q57" i="8" s="1"/>
  <c r="Q58" i="8" a="1"/>
  <c r="Q58" i="8" s="1"/>
  <c r="Q59" i="8" a="1"/>
  <c r="Q59" i="8" s="1"/>
  <c r="Q60" i="8" a="1"/>
  <c r="Q60" i="8" s="1"/>
  <c r="Q61" i="8" a="1"/>
  <c r="Q61" i="8" s="1"/>
  <c r="Q62" i="8" a="1"/>
  <c r="Q62" i="8" s="1"/>
  <c r="Q63" i="8" a="1"/>
  <c r="Q63" i="8" s="1"/>
  <c r="Q64" i="8" a="1"/>
  <c r="Q64" i="8" s="1"/>
  <c r="Q65" i="8" a="1"/>
  <c r="Q65" i="8" s="1"/>
  <c r="Q66" i="8" a="1"/>
  <c r="Q66" i="8" s="1"/>
  <c r="Q67" i="8" a="1"/>
  <c r="Q67" i="8" s="1"/>
  <c r="Q68" i="8" a="1"/>
  <c r="Q68" i="8" s="1"/>
  <c r="Q69" i="8" a="1"/>
  <c r="Q69" i="8" s="1"/>
  <c r="Q70" i="8" a="1"/>
  <c r="Q70" i="8" s="1"/>
  <c r="Q71" i="8" a="1"/>
  <c r="Q71" i="8" s="1"/>
  <c r="Q72" i="8" a="1"/>
  <c r="Q72" i="8" s="1"/>
  <c r="Q73" i="8" a="1"/>
  <c r="Q73" i="8" s="1"/>
  <c r="Q74" i="8" a="1"/>
  <c r="Q74" i="8" s="1"/>
  <c r="Q20" i="8" a="1"/>
  <c r="Q20" i="8" s="1"/>
  <c r="Q19" i="8" a="1"/>
  <c r="Q19" i="8" s="1"/>
  <c r="H21" i="8" l="1" a="1"/>
  <c r="H21" i="8" s="1"/>
  <c r="H20" i="8" a="1"/>
  <c r="H20" i="8" s="1"/>
  <c r="H22" i="8" a="1"/>
  <c r="H22" i="8" s="1"/>
  <c r="H23" i="8" l="1" a="1"/>
  <c r="H23" i="8" s="1"/>
  <c r="H24" i="8" a="1"/>
  <c r="H24" i="8" s="1"/>
  <c r="H25" i="8" a="1"/>
  <c r="H25" i="8" s="1"/>
  <c r="H26" i="8" a="1"/>
  <c r="H26" i="8" s="1"/>
  <c r="H27" i="8" a="1"/>
  <c r="H27" i="8" s="1"/>
  <c r="H28" i="8" a="1"/>
  <c r="H28" i="8" s="1"/>
  <c r="H29" i="8" a="1"/>
  <c r="H29" i="8" s="1"/>
  <c r="H30" i="8" a="1"/>
  <c r="H30" i="8" s="1"/>
  <c r="H31" i="8" a="1"/>
  <c r="H31" i="8" s="1"/>
  <c r="H32" i="8" a="1"/>
  <c r="H32" i="8" s="1"/>
  <c r="H33" i="8" a="1"/>
  <c r="H33" i="8" s="1"/>
  <c r="H34" i="8" a="1"/>
  <c r="H34" i="8" s="1"/>
  <c r="H35" i="8" a="1"/>
  <c r="H35" i="8" s="1"/>
  <c r="H36" i="8" a="1"/>
  <c r="H36" i="8" s="1"/>
  <c r="H37" i="8" a="1"/>
  <c r="H37" i="8" s="1"/>
  <c r="H38" i="8" a="1"/>
  <c r="H38" i="8" s="1"/>
  <c r="H39" i="8" a="1"/>
  <c r="H39" i="8" s="1"/>
  <c r="H40" i="8" a="1"/>
  <c r="H40" i="8" s="1"/>
  <c r="D13" i="6" l="1"/>
  <c r="D2" i="6"/>
  <c r="D3" i="6"/>
  <c r="D4" i="6"/>
  <c r="D5" i="6"/>
  <c r="D6" i="6"/>
  <c r="D7" i="6"/>
  <c r="D8" i="6"/>
  <c r="D9" i="6"/>
  <c r="D10" i="6"/>
  <c r="D11" i="6"/>
  <c r="D12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E10" i="6"/>
  <c r="F7" i="6"/>
  <c r="F5" i="6"/>
  <c r="F3" i="6"/>
  <c r="E7" i="6"/>
  <c r="E5" i="6"/>
  <c r="E3" i="6"/>
  <c r="E8" i="7"/>
  <c r="E6" i="7"/>
  <c r="E4" i="7"/>
  <c r="E2" i="7"/>
  <c r="L21" i="5"/>
  <c r="K21" i="5"/>
  <c r="E18" i="5" l="1"/>
  <c r="E19" i="5"/>
  <c r="E20" i="5"/>
  <c r="E21" i="5"/>
  <c r="E22" i="5"/>
  <c r="N14" i="5" l="1"/>
  <c r="N13" i="5"/>
  <c r="M14" i="5"/>
  <c r="M13" i="5"/>
  <c r="L14" i="5"/>
  <c r="L13" i="5"/>
  <c r="N9" i="5"/>
  <c r="N8" i="5"/>
  <c r="M9" i="5"/>
  <c r="M8" i="5"/>
  <c r="L9" i="5"/>
  <c r="L8" i="5"/>
  <c r="N4" i="5"/>
  <c r="N3" i="5"/>
  <c r="M4" i="5"/>
  <c r="M3" i="5"/>
  <c r="L4" i="5"/>
  <c r="L3" i="5"/>
  <c r="E3" i="5"/>
  <c r="E4" i="5"/>
  <c r="E5" i="5"/>
  <c r="E6" i="5"/>
  <c r="E7" i="5"/>
  <c r="E8" i="5"/>
  <c r="E9" i="5"/>
  <c r="E10" i="5"/>
  <c r="E11" i="5"/>
  <c r="K8" i="5" s="1"/>
  <c r="E12" i="5"/>
  <c r="E13" i="5"/>
  <c r="L18" i="5" s="1"/>
  <c r="E14" i="5"/>
  <c r="E15" i="5"/>
  <c r="E16" i="5"/>
  <c r="E17" i="5"/>
  <c r="K9" i="5" l="1"/>
  <c r="K18" i="5"/>
  <c r="K3" i="5"/>
  <c r="K13" i="5"/>
  <c r="K4" i="5"/>
  <c r="K14" i="5"/>
  <c r="AJ3" i="3"/>
  <c r="AJ4" i="3"/>
  <c r="AJ5" i="3"/>
  <c r="AJ6" i="3"/>
  <c r="AJ7" i="3"/>
  <c r="AJ8" i="3"/>
  <c r="AJ9" i="3"/>
  <c r="AJ10" i="3"/>
  <c r="AJ11" i="3"/>
  <c r="AJ12" i="3"/>
  <c r="AI3" i="3"/>
  <c r="AI4" i="3"/>
  <c r="AI5" i="3"/>
  <c r="AI6" i="3"/>
  <c r="AI7" i="3"/>
  <c r="AI8" i="3"/>
  <c r="AI9" i="3"/>
  <c r="AI10" i="3"/>
  <c r="AI11" i="3"/>
  <c r="AI12" i="3"/>
  <c r="AH3" i="3"/>
  <c r="AH4" i="3"/>
  <c r="AH5" i="3"/>
  <c r="AH6" i="3"/>
  <c r="AH7" i="3"/>
  <c r="AH8" i="3"/>
  <c r="AH9" i="3"/>
  <c r="AH10" i="3"/>
  <c r="AH11" i="3"/>
  <c r="AH12" i="3"/>
  <c r="AG3" i="3"/>
  <c r="AG4" i="3"/>
  <c r="AG5" i="3"/>
  <c r="AG6" i="3"/>
  <c r="AG7" i="3"/>
  <c r="AG8" i="3"/>
  <c r="AG9" i="3"/>
  <c r="AG10" i="3"/>
  <c r="AG11" i="3"/>
  <c r="AG12" i="3"/>
  <c r="AD4" i="3"/>
  <c r="AD5" i="3"/>
  <c r="AD6" i="3"/>
  <c r="AD7" i="3"/>
  <c r="AD8" i="3"/>
  <c r="AD9" i="3"/>
  <c r="AD10" i="3"/>
  <c r="AD11" i="3"/>
  <c r="AD12" i="3"/>
  <c r="AD3" i="3"/>
  <c r="AC4" i="3"/>
  <c r="AC5" i="3"/>
  <c r="AC6" i="3"/>
  <c r="AC7" i="3"/>
  <c r="AC8" i="3"/>
  <c r="AC9" i="3"/>
  <c r="AC10" i="3"/>
  <c r="AC11" i="3"/>
  <c r="AC12" i="3"/>
  <c r="AC3" i="3"/>
  <c r="AB4" i="3"/>
  <c r="AB5" i="3"/>
  <c r="AB6" i="3"/>
  <c r="AB7" i="3"/>
  <c r="AB8" i="3"/>
  <c r="AB9" i="3"/>
  <c r="AB10" i="3"/>
  <c r="AB11" i="3"/>
  <c r="AB12" i="3"/>
  <c r="AB3" i="3"/>
  <c r="AA4" i="3"/>
  <c r="AA5" i="3"/>
  <c r="AA6" i="3"/>
  <c r="AA7" i="3"/>
  <c r="AA8" i="3"/>
  <c r="AA9" i="3"/>
  <c r="AA10" i="3"/>
  <c r="AA11" i="3"/>
  <c r="AA12" i="3"/>
  <c r="AA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8ECD2F-3D87-499C-BD53-7907B77ED516}" keepAlive="1" name="ThisWorkbookDataModel" description="Data Model" type="5" refreshedVersion="6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6747A95D-94C9-41A4-9A4D-DE9E647FF52D}" name="WorksheetConnection_My_Data.xlsx!Table12" type="102" refreshedVersion="6" minRefreshableVersion="5">
    <extLst>
      <ext xmlns:x15="http://schemas.microsoft.com/office/spreadsheetml/2010/11/main" uri="{DE250136-89BD-433C-8126-D09CA5730AF9}">
        <x15:connection id="Table12">
          <x15:rangePr sourceName="_xlcn.WorksheetConnection_My_Data.xlsxTable121"/>
        </x15:connection>
      </ext>
    </extLst>
  </connection>
  <connection id="3" xr16:uid="{01212CE2-45BE-4F70-8DCC-3E2068609174}" name="WorksheetConnection_My_Data.xlsx!Table5" type="102" refreshedVersion="6" minRefreshableVersion="5">
    <extLst>
      <ext xmlns:x15="http://schemas.microsoft.com/office/spreadsheetml/2010/11/main" uri="{DE250136-89BD-433C-8126-D09CA5730AF9}">
        <x15:connection id="Table5">
          <x15:rangePr sourceName="_xlcn.WorksheetConnection_My_Data.xlsxTable51"/>
        </x15:connection>
      </ext>
    </extLst>
  </connection>
  <connection id="4" xr16:uid="{33C3B53B-CD5D-4E37-B9D9-82A24563498E}" name="WorksheetConnection_My_Data.xlsx!Table8" type="102" refreshedVersion="6" minRefreshableVersion="5">
    <extLst>
      <ext xmlns:x15="http://schemas.microsoft.com/office/spreadsheetml/2010/11/main" uri="{DE250136-89BD-433C-8126-D09CA5730AF9}">
        <x15:connection id="Table8">
          <x15:rangePr sourceName="_xlcn.WorksheetConnection_My_Data.xlsxTable8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<sst xmlns="http://schemas.openxmlformats.org/spreadsheetml/2006/main" count="399" uniqueCount="105">
  <si>
    <t>Year</t>
  </si>
  <si>
    <t>Total For all Fuels</t>
  </si>
  <si>
    <t>Nuclear (Produced via Electricity)</t>
  </si>
  <si>
    <t>Hydro (Produced via Electricity)</t>
  </si>
  <si>
    <t>Wind and Solar (Produced via Electricity)</t>
  </si>
  <si>
    <t>Other Fuels</t>
  </si>
  <si>
    <r>
      <t>1987</t>
    </r>
    <r>
      <rPr>
        <i/>
        <sz val="11"/>
        <color theme="1"/>
        <rFont val="Calibri"/>
        <family val="2"/>
        <scheme val="minor"/>
      </rPr>
      <t xml:space="preserve"> (1)</t>
    </r>
  </si>
  <si>
    <t xml:space="preserve">NOTES </t>
  </si>
  <si>
    <t xml:space="preserve">       degree of estimation. Before 1987 the data are for major power producers, transport undertakings and industrial hydro and </t>
  </si>
  <si>
    <t xml:space="preserve">(1)  Data for all generating companies are only available from 1987 onwards, and the figures for 1987 to 1989 include a high </t>
  </si>
  <si>
    <t xml:space="preserve">       nuclear stations only.  Becausee of this, all fuel inputs for 1987 have been averaged</t>
  </si>
  <si>
    <t>(2)  Industrial hydro data are not available before 1951</t>
  </si>
  <si>
    <t>1950 (2)</t>
  </si>
  <si>
    <t>Electricity Generated</t>
  </si>
  <si>
    <t>Electricity used on works</t>
  </si>
  <si>
    <t>Total</t>
  </si>
  <si>
    <t>Nuclear</t>
  </si>
  <si>
    <t>Hydro (Pumped Storage)</t>
  </si>
  <si>
    <t>Wind</t>
  </si>
  <si>
    <t>Electricity Supplied (Net)(Col D - Col H)</t>
  </si>
  <si>
    <t>Used at pumping Stations</t>
  </si>
  <si>
    <t>-</t>
  </si>
  <si>
    <t>Electricity Generated and Supplied in GWh (Giga Watt Hours)</t>
  </si>
  <si>
    <t>All Data recorded here is measured in MTOE (Million Tonnes of Oil Equivalent)</t>
  </si>
  <si>
    <t>p/kWh</t>
  </si>
  <si>
    <t>Price Sheet between years 1920 to 1990 recorded in price Price per Kilo Watt Hour</t>
  </si>
  <si>
    <t>Coal</t>
  </si>
  <si>
    <t>Oil</t>
  </si>
  <si>
    <t>Natural Gas</t>
  </si>
  <si>
    <t>Fuel input Table</t>
  </si>
  <si>
    <t>Generated and supplied table</t>
  </si>
  <si>
    <t>Price</t>
  </si>
  <si>
    <t>Conventional &amp; thermal &amp; others (1)</t>
  </si>
  <si>
    <t>(1)  This includes electricity generated by gas, coal, oil</t>
  </si>
  <si>
    <t>Coal, Oil, Gas input MTOE</t>
  </si>
  <si>
    <t>Nuclear input MTOE</t>
  </si>
  <si>
    <t>Coal, Oil, Gas Gen GWh</t>
  </si>
  <si>
    <t>Nuclear Generated GWh</t>
  </si>
  <si>
    <t>Does electricity get cheaper as more is produced.</t>
  </si>
  <si>
    <t>Fuel inputs and electricity generated for fossil fuels and nuclear between 1980 and 1989</t>
  </si>
  <si>
    <t>Fuel inputs and electricity generated for fossil fuels and nuclear between 2010 and 2019</t>
  </si>
  <si>
    <t>Fuel Inputs and electricity produced between 1980 and 1989</t>
  </si>
  <si>
    <t>Coal, Oil, &amp; Gas Produced GWh</t>
  </si>
  <si>
    <t>Coal MTOE</t>
  </si>
  <si>
    <t>Oil MTOE</t>
  </si>
  <si>
    <t>Natural Gas MTOE</t>
  </si>
  <si>
    <t>Nuclear MTOE</t>
  </si>
  <si>
    <t>Nuclear Produced GWh</t>
  </si>
  <si>
    <t>Total Coal, Oil, &amp; Gas MTOE</t>
  </si>
  <si>
    <t>Years</t>
  </si>
  <si>
    <t>1980-89</t>
  </si>
  <si>
    <t>2010-19</t>
  </si>
  <si>
    <t>Means for fuel in and electricity generated for fossil fuels and nuclear between 1980 &amp; 1989 and 2010&amp; 2019</t>
  </si>
  <si>
    <t>Median for fuel in and electricity generated by fossil fuels and nuclear between 1980 &amp; 1989 and 2010 &amp; 2019</t>
  </si>
  <si>
    <t>Mean Fuel Input for Fossil Fuels MTOE</t>
  </si>
  <si>
    <t>Mean Fuel Input for Nuclear MTOE</t>
  </si>
  <si>
    <t>Mean Electricity Generated by Fossil Fuels GWh</t>
  </si>
  <si>
    <t>Mean Electricity Generated by Nuclear GWh</t>
  </si>
  <si>
    <t>Median Fuel input for Fossil Fuels MTOE</t>
  </si>
  <si>
    <t>Median Fuel input for Nuclear MTOE</t>
  </si>
  <si>
    <t>Median Electircity Generated by Fossil Fuels GWh</t>
  </si>
  <si>
    <t>Median Electricity Generated by Nuclear GWh</t>
  </si>
  <si>
    <t>Std Dev Fuel Input for Fossil Fuels</t>
  </si>
  <si>
    <t>Std Dev Fuel Input for Nuclear</t>
  </si>
  <si>
    <t>Std Dev Electricity Generated by Fossil Fuels</t>
  </si>
  <si>
    <t>Std Dev Electricity Generated by Nuclear</t>
  </si>
  <si>
    <t>Std Dev for fuel input and electricity produced by fossil fuels and nuclear between 1980 &amp; 29189 and 2010 &amp; 2019</t>
  </si>
  <si>
    <t>Correlation coefficient of fossil fuels input veresus what they generated between 1908 &amp; 1989</t>
  </si>
  <si>
    <t>Correlation coefficient of Nuclear fuel input veresus what it generated between 1980 &amp; 1989</t>
  </si>
  <si>
    <t>Correlation coefficient of fossil fuels input veresus what they generated between 2010 &amp; 2019</t>
  </si>
  <si>
    <t>Total Electricity Produced (GWh)</t>
  </si>
  <si>
    <t>Mean Price</t>
  </si>
  <si>
    <t>Median Price</t>
  </si>
  <si>
    <t>Std.Dev Price</t>
  </si>
  <si>
    <t>Correlation Coefficient of Price and total electricity generated</t>
  </si>
  <si>
    <t>Strong positive correlation</t>
  </si>
  <si>
    <t>Strong positive correlation coefficient</t>
  </si>
  <si>
    <t>Total Consumpetion (TWh)</t>
  </si>
  <si>
    <t>Mean Electricity supplied</t>
  </si>
  <si>
    <t>Median Electricity Supplied</t>
  </si>
  <si>
    <t>Mean Consumption</t>
  </si>
  <si>
    <t>Median Consumption</t>
  </si>
  <si>
    <t>Std.Dev Consumption</t>
  </si>
  <si>
    <t>Std.Dev Electricity Supplied</t>
  </si>
  <si>
    <t>Corrolation Coefficient of electricity suplied and cunsumed</t>
  </si>
  <si>
    <t>Strong Positive corrolation</t>
  </si>
  <si>
    <t>Electricity Supplied (GWh)</t>
  </si>
  <si>
    <t>Consumpition (GWh)</t>
  </si>
  <si>
    <t>CONSUMPTION IN GWh IS GOTTEN BY MULTIPLYING THE TWh VALUES BY 1000</t>
  </si>
  <si>
    <t>THIS IS AN OVERLAY OF THE p/KWh and Total Electricity produced graphs</t>
  </si>
  <si>
    <t>Row Labels</t>
  </si>
  <si>
    <t>Grand Total</t>
  </si>
  <si>
    <t>Sum of Total Coal, Oil, &amp; Gas MTOE</t>
  </si>
  <si>
    <t>Sum of Nuclear MTOE</t>
  </si>
  <si>
    <t>Sum of Coal, Oil, &amp; Gas Produced GWh</t>
  </si>
  <si>
    <t>Sum of Nuclear Produced GWh</t>
  </si>
  <si>
    <t>Form Control Selected:</t>
  </si>
  <si>
    <t>Question 1:  Does the efficiency of fuel usage in the generation of electricity increase over time</t>
  </si>
  <si>
    <t>Sum of Electricity Supplied (GWh)</t>
  </si>
  <si>
    <t>Sum of Total Consumpetion (TWh)</t>
  </si>
  <si>
    <t>Sum of Consumpition (GWh)</t>
  </si>
  <si>
    <t>Sum of p/kWh</t>
  </si>
  <si>
    <t>Sum of Total Electricity Produced (GWh)</t>
  </si>
  <si>
    <t>Question 3:  Does electricity get cheaper as more is produced?</t>
  </si>
  <si>
    <t>Question 2:   Does the consumption of electricity increase or decrease with greater production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</si>
</sst>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00\ ;\-#,##0.00\ ;&quot;- &quot;"/>
    <numFmt numFmtId="165" formatCode="0.000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1"/>
      <color rgb="FF3F3F76"/>
      <name val="Calibri"/>
      <family val="2"/>
      <scheme val="minor"/>
    </font>
    <font>
      <sz val="20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8" fillId="0" borderId="0" applyFont="0" applyFill="0" applyBorder="0" applyAlignment="0" applyProtection="0"/>
    <xf numFmtId="0" fontId="8" fillId="2" borderId="2" applyNumberFormat="0" applyFont="0" applyAlignment="0" applyProtection="0"/>
    <xf numFmtId="0" fontId="10" fillId="3" borderId="1" applyNumberFormat="0" applyAlignment="0" applyProtection="0"/>
  </cellStyleXfs>
  <cellXfs count="46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165" fontId="0" fillId="0" borderId="0" xfId="0" applyNumberFormat="1"/>
    <xf numFmtId="2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6" fillId="0" borderId="0" xfId="0" applyFont="1"/>
    <xf numFmtId="2" fontId="0" fillId="0" borderId="0" xfId="0" quotePrefix="1" applyNumberFormat="1"/>
    <xf numFmtId="2" fontId="0" fillId="0" borderId="0" xfId="1" applyNumberFormat="1" applyFont="1" applyAlignment="1">
      <alignment horizontal="center"/>
    </xf>
    <xf numFmtId="2" fontId="6" fillId="0" borderId="0" xfId="0" applyNumberFormat="1" applyFont="1"/>
    <xf numFmtId="0" fontId="0" fillId="0" borderId="0" xfId="0" applyAlignment="1">
      <alignment horizontal="right"/>
    </xf>
    <xf numFmtId="1" fontId="1" fillId="0" borderId="0" xfId="0" applyNumberFormat="1" applyFont="1" applyAlignment="1">
      <alignment horizontal="center"/>
    </xf>
    <xf numFmtId="0" fontId="0" fillId="0" borderId="0" xfId="0" applyNumberFormat="1"/>
    <xf numFmtId="0" fontId="10" fillId="3" borderId="1" xfId="3"/>
    <xf numFmtId="0" fontId="3" fillId="3" borderId="1" xfId="3" applyFont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12" fillId="5" borderId="0" xfId="0" applyFont="1" applyFill="1" applyAlignment="1">
      <alignment horizontal="center"/>
    </xf>
    <xf numFmtId="0" fontId="0" fillId="6" borderId="0" xfId="0" applyFill="1"/>
    <xf numFmtId="0" fontId="3" fillId="3" borderId="3" xfId="3" applyFont="1" applyBorder="1"/>
    <xf numFmtId="0" fontId="0" fillId="5" borderId="0" xfId="0" applyFill="1" applyAlignment="1">
      <alignment horizontal="left"/>
    </xf>
    <xf numFmtId="0" fontId="0" fillId="5" borderId="4" xfId="0" applyFill="1" applyBorder="1"/>
    <xf numFmtId="0" fontId="0" fillId="5" borderId="4" xfId="0" applyFill="1" applyBorder="1" applyAlignment="1">
      <alignment horizontal="left"/>
    </xf>
    <xf numFmtId="0" fontId="0" fillId="5" borderId="4" xfId="0" applyNumberFormat="1" applyFill="1" applyBorder="1"/>
    <xf numFmtId="0" fontId="3" fillId="5" borderId="4" xfId="2" applyFont="1" applyFill="1" applyBorder="1" applyAlignment="1">
      <alignment horizontal="left"/>
    </xf>
    <xf numFmtId="0" fontId="3" fillId="5" borderId="4" xfId="0" applyFont="1" applyFill="1" applyBorder="1"/>
    <xf numFmtId="0" fontId="3" fillId="5" borderId="4" xfId="0" applyFont="1" applyFill="1" applyBorder="1" applyAlignment="1">
      <alignment horizontal="left"/>
    </xf>
    <xf numFmtId="0" fontId="14" fillId="5" borderId="4" xfId="2" applyFont="1" applyFill="1" applyBorder="1"/>
    <xf numFmtId="0" fontId="14" fillId="5" borderId="4" xfId="0" applyFont="1" applyFill="1" applyBorder="1"/>
    <xf numFmtId="0" fontId="15" fillId="5" borderId="4" xfId="0" applyFont="1" applyFill="1" applyBorder="1"/>
    <xf numFmtId="0" fontId="15" fillId="6" borderId="0" xfId="0" applyFont="1" applyFill="1"/>
    <xf numFmtId="2" fontId="0" fillId="5" borderId="4" xfId="0" applyNumberFormat="1" applyFill="1" applyBorder="1"/>
    <xf numFmtId="2" fontId="3" fillId="5" borderId="4" xfId="2" applyNumberFormat="1" applyFont="1" applyFill="1" applyBorder="1"/>
    <xf numFmtId="2" fontId="3" fillId="5" borderId="4" xfId="0" applyNumberFormat="1" applyFont="1" applyFill="1" applyBorder="1"/>
    <xf numFmtId="0" fontId="13" fillId="5" borderId="0" xfId="0" applyFont="1" applyFill="1" applyAlignment="1">
      <alignment horizontal="left"/>
    </xf>
    <xf numFmtId="0" fontId="11" fillId="5" borderId="0" xfId="0" applyFont="1" applyFill="1" applyAlignment="1">
      <alignment horizontal="left"/>
    </xf>
  </cellXfs>
  <cellStyles count="4">
    <cellStyle name="Comma" xfId="1" builtinId="3"/>
    <cellStyle name="Input" xfId="3" builtinId="20"/>
    <cellStyle name="Normal" xfId="0" builtinId="0"/>
    <cellStyle name="Note" xfId="2" builtinId="10"/>
  </cellStyles>
  <dxfs count="158">
    <dxf>
      <numFmt numFmtId="1" formatCode="0"/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font>
        <sz val="10"/>
        <color auto="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numFmt numFmtId="165" formatCode="0.00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0\ ;\-#,##0.00\ ;&quot;- &quot;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0\ ;\-#,##0.00\ ;&quot;- &quot;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0\ ;\-#,##0.00\ ;&quot;- &quot;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0\ ;\-#,##0.00\ ;&quot;- &quot;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0\ ;\-#,##0.00\ ;&quot;- &quot;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0\ ;\-#,##0.00\ ;&quot;- 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numFmt numFmtId="2" formatCode="0.00"/>
    </dxf>
    <dxf>
      <font>
        <i/>
      </font>
    </dxf>
    <dxf>
      <font>
        <b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numFmt numFmtId="2" formatCode="0.00"/>
    </dxf>
    <dxf>
      <font>
        <i/>
      </font>
    </dxf>
    <dxf>
      <font>
        <b/>
      </font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numFmt numFmtId="2" formatCode="0.00"/>
    </dxf>
    <dxf>
      <font>
        <i/>
      </font>
    </dxf>
    <dxf>
      <font>
        <b/>
      </font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onnections" Target="connections.xml"/><Relationship Id="rId18" Type="http://schemas.openxmlformats.org/officeDocument/2006/relationships/calcChain" Target="calcChain.xml"/><Relationship Id="rId26" Type="http://schemas.openxmlformats.org/officeDocument/2006/relationships/customXml" Target="../customXml/item8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34" Type="http://schemas.openxmlformats.org/officeDocument/2006/relationships/customXml" Target="../customXml/item16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powerPivotData" Target="model/item.data"/><Relationship Id="rId25" Type="http://schemas.openxmlformats.org/officeDocument/2006/relationships/customXml" Target="../customXml/item7.xml"/><Relationship Id="rId33" Type="http://schemas.openxmlformats.org/officeDocument/2006/relationships/customXml" Target="../customXml/item15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2.xml"/><Relationship Id="rId29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24" Type="http://schemas.openxmlformats.org/officeDocument/2006/relationships/customXml" Target="../customXml/item6.xml"/><Relationship Id="rId32" Type="http://schemas.openxmlformats.org/officeDocument/2006/relationships/customXml" Target="../customXml/item1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23" Type="http://schemas.openxmlformats.org/officeDocument/2006/relationships/customXml" Target="../customXml/item5.xml"/><Relationship Id="rId28" Type="http://schemas.openxmlformats.org/officeDocument/2006/relationships/customXml" Target="../customXml/item10.xml"/><Relationship Id="rId36" Type="http://schemas.openxmlformats.org/officeDocument/2006/relationships/customXml" Target="../customXml/item18.xml"/><Relationship Id="rId10" Type="http://schemas.openxmlformats.org/officeDocument/2006/relationships/pivotCacheDefinition" Target="pivotCache/pivotCacheDefinition2.xml"/><Relationship Id="rId19" Type="http://schemas.openxmlformats.org/officeDocument/2006/relationships/customXml" Target="../customXml/item1.xml"/><Relationship Id="rId31" Type="http://schemas.openxmlformats.org/officeDocument/2006/relationships/customXml" Target="../customXml/item1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tyles" Target="styles.xml"/><Relationship Id="rId22" Type="http://schemas.openxmlformats.org/officeDocument/2006/relationships/customXml" Target="../customXml/item4.xml"/><Relationship Id="rId27" Type="http://schemas.openxmlformats.org/officeDocument/2006/relationships/customXml" Target="../customXml/item9.xml"/><Relationship Id="rId30" Type="http://schemas.openxmlformats.org/officeDocument/2006/relationships/customXml" Target="../customXml/item12.xml"/><Relationship Id="rId35" Type="http://schemas.openxmlformats.org/officeDocument/2006/relationships/customXml" Target="../customXml/item17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Dashboard!$H$20</c:f>
              <c:strCache>
                <c:ptCount val="1"/>
                <c:pt idx="0">
                  <c:v>Sum of Total Coal, Oil, &amp; Gas MTOE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Dashboard!$G$21:$G$40</c:f>
              <c:numCache>
                <c:formatCode>General</c:formatCode>
                <c:ptCount val="2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numCache>
            </c:numRef>
          </c:cat>
          <c:val>
            <c:numRef>
              <c:f>Dashboard!$H$21:$H$40</c:f>
              <c:numCache>
                <c:formatCode>0.00</c:formatCode>
                <c:ptCount val="20"/>
                <c:pt idx="0">
                  <c:v>59.099999999999994</c:v>
                </c:pt>
                <c:pt idx="1">
                  <c:v>55.31</c:v>
                </c:pt>
                <c:pt idx="2">
                  <c:v>53.6</c:v>
                </c:pt>
                <c:pt idx="3">
                  <c:v>52.51</c:v>
                </c:pt>
                <c:pt idx="4">
                  <c:v>54.290000000000006</c:v>
                </c:pt>
                <c:pt idx="5">
                  <c:v>54.7</c:v>
                </c:pt>
                <c:pt idx="6">
                  <c:v>54.599999999999994</c:v>
                </c:pt>
                <c:pt idx="7">
                  <c:v>57.245000000000005</c:v>
                </c:pt>
                <c:pt idx="8">
                  <c:v>57.809999999999995</c:v>
                </c:pt>
                <c:pt idx="9">
                  <c:v>56.24</c:v>
                </c:pt>
                <c:pt idx="10">
                  <c:v>59.17</c:v>
                </c:pt>
                <c:pt idx="11">
                  <c:v>53.39</c:v>
                </c:pt>
                <c:pt idx="12">
                  <c:v>53.68</c:v>
                </c:pt>
                <c:pt idx="13">
                  <c:v>49.62</c:v>
                </c:pt>
                <c:pt idx="14">
                  <c:v>43.290000000000006</c:v>
                </c:pt>
                <c:pt idx="15">
                  <c:v>37.230000000000004</c:v>
                </c:pt>
                <c:pt idx="16">
                  <c:v>33.749110292886186</c:v>
                </c:pt>
                <c:pt idx="17">
                  <c:v>30.693317457573997</c:v>
                </c:pt>
                <c:pt idx="18">
                  <c:v>28.239634909133514</c:v>
                </c:pt>
                <c:pt idx="19">
                  <c:v>25.65866354949161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E4-47E7-9925-58E1F2159B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9292448"/>
        <c:axId val="680587680"/>
      </c:lineChart>
      <c:catAx>
        <c:axId val="1059292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587680"/>
        <c:crosses val="autoZero"/>
        <c:auto val="1"/>
        <c:lblAlgn val="ctr"/>
        <c:lblOffset val="100"/>
        <c:noMultiLvlLbl val="0"/>
      </c:catAx>
      <c:valAx>
        <c:axId val="68058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292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Dashboard!$Q$19</c:f>
              <c:strCache>
                <c:ptCount val="1"/>
                <c:pt idx="0">
                  <c:v>Sum of Electricity Supplied (GWh)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Dashboard!$P$20:$P$74</c:f>
              <c:numCache>
                <c:formatCode>General</c:formatCode>
                <c:ptCount val="55"/>
                <c:pt idx="0">
                  <c:v>1965</c:v>
                </c:pt>
                <c:pt idx="1">
                  <c:v>1966</c:v>
                </c:pt>
                <c:pt idx="2">
                  <c:v>1967</c:v>
                </c:pt>
                <c:pt idx="3">
                  <c:v>1968</c:v>
                </c:pt>
                <c:pt idx="4">
                  <c:v>1969</c:v>
                </c:pt>
                <c:pt idx="5">
                  <c:v>1970</c:v>
                </c:pt>
                <c:pt idx="6">
                  <c:v>1971</c:v>
                </c:pt>
                <c:pt idx="7">
                  <c:v>1972</c:v>
                </c:pt>
                <c:pt idx="8">
                  <c:v>1973</c:v>
                </c:pt>
                <c:pt idx="9">
                  <c:v>1974</c:v>
                </c:pt>
                <c:pt idx="10">
                  <c:v>1975</c:v>
                </c:pt>
                <c:pt idx="11">
                  <c:v>1976</c:v>
                </c:pt>
                <c:pt idx="12">
                  <c:v>1977</c:v>
                </c:pt>
                <c:pt idx="13">
                  <c:v>1978</c:v>
                </c:pt>
                <c:pt idx="14">
                  <c:v>1979</c:v>
                </c:pt>
                <c:pt idx="15">
                  <c:v>1980</c:v>
                </c:pt>
                <c:pt idx="16">
                  <c:v>1981</c:v>
                </c:pt>
                <c:pt idx="17">
                  <c:v>1982</c:v>
                </c:pt>
                <c:pt idx="18">
                  <c:v>1983</c:v>
                </c:pt>
                <c:pt idx="19">
                  <c:v>1984</c:v>
                </c:pt>
                <c:pt idx="20">
                  <c:v>1985</c:v>
                </c:pt>
                <c:pt idx="21">
                  <c:v>1986</c:v>
                </c:pt>
                <c:pt idx="22">
                  <c:v>1987</c:v>
                </c:pt>
                <c:pt idx="23">
                  <c:v>1988</c:v>
                </c:pt>
                <c:pt idx="24">
                  <c:v>1989</c:v>
                </c:pt>
                <c:pt idx="25">
                  <c:v>1990</c:v>
                </c:pt>
                <c:pt idx="26">
                  <c:v>1991</c:v>
                </c:pt>
                <c:pt idx="27">
                  <c:v>1992</c:v>
                </c:pt>
                <c:pt idx="28">
                  <c:v>1993</c:v>
                </c:pt>
                <c:pt idx="29">
                  <c:v>1994</c:v>
                </c:pt>
                <c:pt idx="30">
                  <c:v>1995</c:v>
                </c:pt>
                <c:pt idx="31">
                  <c:v>1996</c:v>
                </c:pt>
                <c:pt idx="32">
                  <c:v>1997</c:v>
                </c:pt>
                <c:pt idx="33">
                  <c:v>1998</c:v>
                </c:pt>
                <c:pt idx="34">
                  <c:v>1999</c:v>
                </c:pt>
                <c:pt idx="35">
                  <c:v>2000</c:v>
                </c:pt>
                <c:pt idx="36">
                  <c:v>2001</c:v>
                </c:pt>
                <c:pt idx="37">
                  <c:v>2002</c:v>
                </c:pt>
                <c:pt idx="38">
                  <c:v>2003</c:v>
                </c:pt>
                <c:pt idx="39">
                  <c:v>2004</c:v>
                </c:pt>
                <c:pt idx="40">
                  <c:v>2005</c:v>
                </c:pt>
                <c:pt idx="41">
                  <c:v>2006</c:v>
                </c:pt>
                <c:pt idx="42">
                  <c:v>2007</c:v>
                </c:pt>
                <c:pt idx="43">
                  <c:v>2008</c:v>
                </c:pt>
                <c:pt idx="44">
                  <c:v>2009</c:v>
                </c:pt>
                <c:pt idx="45">
                  <c:v>2010</c:v>
                </c:pt>
                <c:pt idx="46">
                  <c:v>2011</c:v>
                </c:pt>
                <c:pt idx="47">
                  <c:v>2012</c:v>
                </c:pt>
                <c:pt idx="48">
                  <c:v>2013</c:v>
                </c:pt>
                <c:pt idx="49">
                  <c:v>2014</c:v>
                </c:pt>
                <c:pt idx="50">
                  <c:v>2015</c:v>
                </c:pt>
                <c:pt idx="51">
                  <c:v>2016</c:v>
                </c:pt>
                <c:pt idx="52">
                  <c:v>2017</c:v>
                </c:pt>
                <c:pt idx="53">
                  <c:v>2018</c:v>
                </c:pt>
                <c:pt idx="54">
                  <c:v>2019</c:v>
                </c:pt>
              </c:numCache>
            </c:numRef>
          </c:cat>
          <c:val>
            <c:numRef>
              <c:f>Dashboard!$Q$20:$Q$74</c:f>
              <c:numCache>
                <c:formatCode>0.00</c:formatCode>
                <c:ptCount val="55"/>
                <c:pt idx="0">
                  <c:v>168158</c:v>
                </c:pt>
                <c:pt idx="1">
                  <c:v>174139</c:v>
                </c:pt>
                <c:pt idx="2">
                  <c:v>179869</c:v>
                </c:pt>
                <c:pt idx="3">
                  <c:v>192381</c:v>
                </c:pt>
                <c:pt idx="4">
                  <c:v>205281</c:v>
                </c:pt>
                <c:pt idx="5">
                  <c:v>214462</c:v>
                </c:pt>
                <c:pt idx="6">
                  <c:v>221728</c:v>
                </c:pt>
                <c:pt idx="7">
                  <c:v>228220</c:v>
                </c:pt>
                <c:pt idx="8">
                  <c:v>244101</c:v>
                </c:pt>
                <c:pt idx="9">
                  <c:v>236029</c:v>
                </c:pt>
                <c:pt idx="10">
                  <c:v>236518</c:v>
                </c:pt>
                <c:pt idx="11">
                  <c:v>238965</c:v>
                </c:pt>
                <c:pt idx="12">
                  <c:v>245573</c:v>
                </c:pt>
                <c:pt idx="13">
                  <c:v>251341</c:v>
                </c:pt>
                <c:pt idx="14">
                  <c:v>263018</c:v>
                </c:pt>
                <c:pt idx="15">
                  <c:v>250727</c:v>
                </c:pt>
                <c:pt idx="16">
                  <c:v>245479</c:v>
                </c:pt>
                <c:pt idx="17">
                  <c:v>241198</c:v>
                </c:pt>
                <c:pt idx="18">
                  <c:v>244872</c:v>
                </c:pt>
                <c:pt idx="19">
                  <c:v>250215</c:v>
                </c:pt>
                <c:pt idx="20">
                  <c:v>262315</c:v>
                </c:pt>
                <c:pt idx="21">
                  <c:v>265518</c:v>
                </c:pt>
                <c:pt idx="22">
                  <c:v>266157</c:v>
                </c:pt>
                <c:pt idx="23">
                  <c:v>270871</c:v>
                </c:pt>
                <c:pt idx="24">
                  <c:v>276003</c:v>
                </c:pt>
                <c:pt idx="25">
                  <c:v>281678</c:v>
                </c:pt>
                <c:pt idx="26">
                  <c:v>284453</c:v>
                </c:pt>
                <c:pt idx="27">
                  <c:v>282301</c:v>
                </c:pt>
                <c:pt idx="28">
                  <c:v>285316</c:v>
                </c:pt>
                <c:pt idx="29">
                  <c:v>288729</c:v>
                </c:pt>
                <c:pt idx="30">
                  <c:v>296718</c:v>
                </c:pt>
                <c:pt idx="31">
                  <c:v>308838</c:v>
                </c:pt>
                <c:pt idx="32">
                  <c:v>306245</c:v>
                </c:pt>
                <c:pt idx="33">
                  <c:v>315030</c:v>
                </c:pt>
                <c:pt idx="34">
                  <c:v>317373</c:v>
                </c:pt>
                <c:pt idx="35">
                  <c:v>323332</c:v>
                </c:pt>
                <c:pt idx="36">
                  <c:v>333781.09999999998</c:v>
                </c:pt>
                <c:pt idx="37">
                  <c:v>334784.6011855898</c:v>
                </c:pt>
                <c:pt idx="38">
                  <c:v>342307.65082419262</c:v>
                </c:pt>
                <c:pt idx="39">
                  <c:v>339234.57989576051</c:v>
                </c:pt>
                <c:pt idx="40">
                  <c:v>342240.37641208217</c:v>
                </c:pt>
                <c:pt idx="41">
                  <c:v>339282.75606794388</c:v>
                </c:pt>
                <c:pt idx="42">
                  <c:v>340156.18119322462</c:v>
                </c:pt>
                <c:pt idx="43">
                  <c:v>335205.66348946025</c:v>
                </c:pt>
                <c:pt idx="44">
                  <c:v>322417.3514130651</c:v>
                </c:pt>
                <c:pt idx="45">
                  <c:v>328992.89256671199</c:v>
                </c:pt>
                <c:pt idx="46">
                  <c:v>314217.16170625627</c:v>
                </c:pt>
                <c:pt idx="47">
                  <c:v>308453.61700526637</c:v>
                </c:pt>
                <c:pt idx="48">
                  <c:v>305034.48240107112</c:v>
                </c:pt>
                <c:pt idx="49">
                  <c:v>282980.22121480294</c:v>
                </c:pt>
                <c:pt idx="50">
                  <c:v>278462.12650677841</c:v>
                </c:pt>
                <c:pt idx="51">
                  <c:v>276582.31641477067</c:v>
                </c:pt>
                <c:pt idx="52">
                  <c:v>272173.00753676845</c:v>
                </c:pt>
                <c:pt idx="53">
                  <c:v>266849.02062616154</c:v>
                </c:pt>
                <c:pt idx="54">
                  <c:v>256982.67407864827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8EDC-46C8-8154-ABF468DC16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8764671"/>
        <c:axId val="1108764255"/>
      </c:lineChart>
      <c:catAx>
        <c:axId val="1108764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8764255"/>
        <c:crosses val="autoZero"/>
        <c:auto val="1"/>
        <c:lblAlgn val="ctr"/>
        <c:lblOffset val="100"/>
        <c:noMultiLvlLbl val="0"/>
      </c:catAx>
      <c:valAx>
        <c:axId val="1108764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8764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</a:t>
            </a:r>
            <a:r>
              <a:rPr lang="en-US" baseline="0"/>
              <a:t> Plot of Electricity Supplied and Consumed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Dashboard!$L$19</c:f>
              <c:strCache>
                <c:ptCount val="1"/>
                <c:pt idx="0">
                  <c:v>Sum of Electricity Supplied (GWh)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Dashboard!$M$20:$M$74</c:f>
              <c:numCache>
                <c:formatCode>0.00</c:formatCode>
                <c:ptCount val="55"/>
                <c:pt idx="0">
                  <c:v>154.71</c:v>
                </c:pt>
                <c:pt idx="1">
                  <c:v>160.65</c:v>
                </c:pt>
                <c:pt idx="2">
                  <c:v>165.75</c:v>
                </c:pt>
                <c:pt idx="3">
                  <c:v>178.2</c:v>
                </c:pt>
                <c:pt idx="4">
                  <c:v>189.86</c:v>
                </c:pt>
                <c:pt idx="5">
                  <c:v>199</c:v>
                </c:pt>
                <c:pt idx="6">
                  <c:v>204.56</c:v>
                </c:pt>
                <c:pt idx="7">
                  <c:v>211.55</c:v>
                </c:pt>
                <c:pt idx="8">
                  <c:v>226.48</c:v>
                </c:pt>
                <c:pt idx="9">
                  <c:v>219.64</c:v>
                </c:pt>
                <c:pt idx="10">
                  <c:v>219.07</c:v>
                </c:pt>
                <c:pt idx="11">
                  <c:v>222</c:v>
                </c:pt>
                <c:pt idx="12">
                  <c:v>226.8</c:v>
                </c:pt>
                <c:pt idx="13">
                  <c:v>231.42</c:v>
                </c:pt>
                <c:pt idx="14">
                  <c:v>242</c:v>
                </c:pt>
                <c:pt idx="15">
                  <c:v>231.11</c:v>
                </c:pt>
                <c:pt idx="16">
                  <c:v>227.21</c:v>
                </c:pt>
                <c:pt idx="17">
                  <c:v>222.82</c:v>
                </c:pt>
                <c:pt idx="18">
                  <c:v>226.09</c:v>
                </c:pt>
                <c:pt idx="19">
                  <c:v>230.96</c:v>
                </c:pt>
                <c:pt idx="20">
                  <c:v>241.85</c:v>
                </c:pt>
                <c:pt idx="21">
                  <c:v>254.58</c:v>
                </c:pt>
                <c:pt idx="22">
                  <c:v>268.38</c:v>
                </c:pt>
                <c:pt idx="23">
                  <c:v>274.5</c:v>
                </c:pt>
                <c:pt idx="24">
                  <c:v>279.39999999999998</c:v>
                </c:pt>
                <c:pt idx="25">
                  <c:v>284.42</c:v>
                </c:pt>
                <c:pt idx="26">
                  <c:v>290.83999999999997</c:v>
                </c:pt>
                <c:pt idx="27">
                  <c:v>291.45</c:v>
                </c:pt>
                <c:pt idx="28">
                  <c:v>295.75</c:v>
                </c:pt>
                <c:pt idx="29">
                  <c:v>292.83</c:v>
                </c:pt>
                <c:pt idx="30">
                  <c:v>303.92</c:v>
                </c:pt>
                <c:pt idx="31">
                  <c:v>319.7781796218286</c:v>
                </c:pt>
                <c:pt idx="32">
                  <c:v>321.065</c:v>
                </c:pt>
                <c:pt idx="33">
                  <c:v>325.35000000000002</c:v>
                </c:pt>
                <c:pt idx="34">
                  <c:v>332.0529075</c:v>
                </c:pt>
                <c:pt idx="35">
                  <c:v>340.29599999999994</c:v>
                </c:pt>
                <c:pt idx="36">
                  <c:v>342.50400000000002</c:v>
                </c:pt>
                <c:pt idx="37">
                  <c:v>344.10899999999998</c:v>
                </c:pt>
                <c:pt idx="38">
                  <c:v>346.61700000000002</c:v>
                </c:pt>
                <c:pt idx="39">
                  <c:v>347.714</c:v>
                </c:pt>
                <c:pt idx="40">
                  <c:v>357.19900000000001</c:v>
                </c:pt>
                <c:pt idx="41">
                  <c:v>353.863</c:v>
                </c:pt>
                <c:pt idx="42">
                  <c:v>351.44900000000001</c:v>
                </c:pt>
                <c:pt idx="43">
                  <c:v>349.53161080447069</c:v>
                </c:pt>
                <c:pt idx="44">
                  <c:v>329.41616448062859</c:v>
                </c:pt>
                <c:pt idx="45">
                  <c:v>337.51128171747797</c:v>
                </c:pt>
                <c:pt idx="46">
                  <c:v>325.91907110947062</c:v>
                </c:pt>
                <c:pt idx="47">
                  <c:v>325.4818778970004</c:v>
                </c:pt>
                <c:pt idx="48">
                  <c:v>324.38484633124494</c:v>
                </c:pt>
                <c:pt idx="49">
                  <c:v>310.80443694204644</c:v>
                </c:pt>
                <c:pt idx="50">
                  <c:v>311.42276089552985</c:v>
                </c:pt>
                <c:pt idx="51">
                  <c:v>311.29688932830464</c:v>
                </c:pt>
                <c:pt idx="52">
                  <c:v>306.79287935843939</c:v>
                </c:pt>
                <c:pt idx="53">
                  <c:v>307.37459679360495</c:v>
                </c:pt>
                <c:pt idx="54">
                  <c:v>302.00488582335998</c:v>
                </c:pt>
              </c:numCache>
            </c:numRef>
          </c:xVal>
          <c:yVal>
            <c:numRef>
              <c:f>Dashboard!$L$20:$L$74</c:f>
              <c:numCache>
                <c:formatCode>0.00</c:formatCode>
                <c:ptCount val="55"/>
                <c:pt idx="0">
                  <c:v>168158</c:v>
                </c:pt>
                <c:pt idx="1">
                  <c:v>174139</c:v>
                </c:pt>
                <c:pt idx="2">
                  <c:v>179869</c:v>
                </c:pt>
                <c:pt idx="3">
                  <c:v>192381</c:v>
                </c:pt>
                <c:pt idx="4">
                  <c:v>205281</c:v>
                </c:pt>
                <c:pt idx="5">
                  <c:v>214462</c:v>
                </c:pt>
                <c:pt idx="6">
                  <c:v>221728</c:v>
                </c:pt>
                <c:pt idx="7">
                  <c:v>228220</c:v>
                </c:pt>
                <c:pt idx="8">
                  <c:v>244101</c:v>
                </c:pt>
                <c:pt idx="9">
                  <c:v>236029</c:v>
                </c:pt>
                <c:pt idx="10">
                  <c:v>236518</c:v>
                </c:pt>
                <c:pt idx="11">
                  <c:v>238965</c:v>
                </c:pt>
                <c:pt idx="12">
                  <c:v>245573</c:v>
                </c:pt>
                <c:pt idx="13">
                  <c:v>251341</c:v>
                </c:pt>
                <c:pt idx="14">
                  <c:v>263018</c:v>
                </c:pt>
                <c:pt idx="15">
                  <c:v>250727</c:v>
                </c:pt>
                <c:pt idx="16">
                  <c:v>245479</c:v>
                </c:pt>
                <c:pt idx="17">
                  <c:v>241198</c:v>
                </c:pt>
                <c:pt idx="18">
                  <c:v>244872</c:v>
                </c:pt>
                <c:pt idx="19">
                  <c:v>250215</c:v>
                </c:pt>
                <c:pt idx="20">
                  <c:v>262315</c:v>
                </c:pt>
                <c:pt idx="21">
                  <c:v>265518</c:v>
                </c:pt>
                <c:pt idx="22">
                  <c:v>266157</c:v>
                </c:pt>
                <c:pt idx="23">
                  <c:v>270871</c:v>
                </c:pt>
                <c:pt idx="24">
                  <c:v>276003</c:v>
                </c:pt>
                <c:pt idx="25">
                  <c:v>281678</c:v>
                </c:pt>
                <c:pt idx="26">
                  <c:v>284453</c:v>
                </c:pt>
                <c:pt idx="27">
                  <c:v>282301</c:v>
                </c:pt>
                <c:pt idx="28">
                  <c:v>285316</c:v>
                </c:pt>
                <c:pt idx="29">
                  <c:v>288729</c:v>
                </c:pt>
                <c:pt idx="30">
                  <c:v>296718</c:v>
                </c:pt>
                <c:pt idx="31">
                  <c:v>308838</c:v>
                </c:pt>
                <c:pt idx="32">
                  <c:v>306245</c:v>
                </c:pt>
                <c:pt idx="33">
                  <c:v>315030</c:v>
                </c:pt>
                <c:pt idx="34">
                  <c:v>317373</c:v>
                </c:pt>
                <c:pt idx="35">
                  <c:v>323332</c:v>
                </c:pt>
                <c:pt idx="36">
                  <c:v>333781.09999999998</c:v>
                </c:pt>
                <c:pt idx="37">
                  <c:v>334784.6011855898</c:v>
                </c:pt>
                <c:pt idx="38">
                  <c:v>342307.65082419262</c:v>
                </c:pt>
                <c:pt idx="39">
                  <c:v>339234.57989576051</c:v>
                </c:pt>
                <c:pt idx="40">
                  <c:v>342240.37641208217</c:v>
                </c:pt>
                <c:pt idx="41">
                  <c:v>339282.75606794388</c:v>
                </c:pt>
                <c:pt idx="42">
                  <c:v>340156.18119322462</c:v>
                </c:pt>
                <c:pt idx="43">
                  <c:v>335205.66348946025</c:v>
                </c:pt>
                <c:pt idx="44">
                  <c:v>322417.3514130651</c:v>
                </c:pt>
                <c:pt idx="45">
                  <c:v>328992.89256671199</c:v>
                </c:pt>
                <c:pt idx="46">
                  <c:v>314217.16170625627</c:v>
                </c:pt>
                <c:pt idx="47">
                  <c:v>308453.61700526637</c:v>
                </c:pt>
                <c:pt idx="48">
                  <c:v>305034.48240107112</c:v>
                </c:pt>
                <c:pt idx="49">
                  <c:v>282980.22121480294</c:v>
                </c:pt>
                <c:pt idx="50">
                  <c:v>278462.12650677841</c:v>
                </c:pt>
                <c:pt idx="51">
                  <c:v>276582.31641477067</c:v>
                </c:pt>
                <c:pt idx="52">
                  <c:v>272173.00753676845</c:v>
                </c:pt>
                <c:pt idx="53">
                  <c:v>266849.02062616154</c:v>
                </c:pt>
                <c:pt idx="54">
                  <c:v>256982.67407864827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254-4CAF-BFC5-A17D74463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6198591"/>
        <c:axId val="1776185279"/>
      </c:scatterChart>
      <c:valAx>
        <c:axId val="1776198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Consumed TWh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6185279"/>
        <c:crosses val="autoZero"/>
        <c:crossBetween val="midCat"/>
      </c:valAx>
      <c:valAx>
        <c:axId val="1776185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Supplied 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6198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Electricity Suplied &amp; Consumed</a:t>
            </a:r>
            <a:r>
              <a:rPr lang="en-US" baseline="0"/>
              <a:t> (GWh)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Dashboard!$L$19</c:f>
              <c:strCache>
                <c:ptCount val="1"/>
                <c:pt idx="0">
                  <c:v>Sum of Electricity Supplied (GWh)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Dashboard!$K$20:$K$74</c:f>
              <c:numCache>
                <c:formatCode>General</c:formatCode>
                <c:ptCount val="55"/>
                <c:pt idx="0">
                  <c:v>1965</c:v>
                </c:pt>
                <c:pt idx="1">
                  <c:v>1966</c:v>
                </c:pt>
                <c:pt idx="2">
                  <c:v>1967</c:v>
                </c:pt>
                <c:pt idx="3">
                  <c:v>1968</c:v>
                </c:pt>
                <c:pt idx="4">
                  <c:v>1969</c:v>
                </c:pt>
                <c:pt idx="5">
                  <c:v>1970</c:v>
                </c:pt>
                <c:pt idx="6">
                  <c:v>1971</c:v>
                </c:pt>
                <c:pt idx="7">
                  <c:v>1972</c:v>
                </c:pt>
                <c:pt idx="8">
                  <c:v>1973</c:v>
                </c:pt>
                <c:pt idx="9">
                  <c:v>1974</c:v>
                </c:pt>
                <c:pt idx="10">
                  <c:v>1975</c:v>
                </c:pt>
                <c:pt idx="11">
                  <c:v>1976</c:v>
                </c:pt>
                <c:pt idx="12">
                  <c:v>1977</c:v>
                </c:pt>
                <c:pt idx="13">
                  <c:v>1978</c:v>
                </c:pt>
                <c:pt idx="14">
                  <c:v>1979</c:v>
                </c:pt>
                <c:pt idx="15">
                  <c:v>1980</c:v>
                </c:pt>
                <c:pt idx="16">
                  <c:v>1981</c:v>
                </c:pt>
                <c:pt idx="17">
                  <c:v>1982</c:v>
                </c:pt>
                <c:pt idx="18">
                  <c:v>1983</c:v>
                </c:pt>
                <c:pt idx="19">
                  <c:v>1984</c:v>
                </c:pt>
                <c:pt idx="20">
                  <c:v>1985</c:v>
                </c:pt>
                <c:pt idx="21">
                  <c:v>1986</c:v>
                </c:pt>
                <c:pt idx="22">
                  <c:v>1987</c:v>
                </c:pt>
                <c:pt idx="23">
                  <c:v>1988</c:v>
                </c:pt>
                <c:pt idx="24">
                  <c:v>1989</c:v>
                </c:pt>
                <c:pt idx="25">
                  <c:v>1990</c:v>
                </c:pt>
                <c:pt idx="26">
                  <c:v>1991</c:v>
                </c:pt>
                <c:pt idx="27">
                  <c:v>1992</c:v>
                </c:pt>
                <c:pt idx="28">
                  <c:v>1993</c:v>
                </c:pt>
                <c:pt idx="29">
                  <c:v>1994</c:v>
                </c:pt>
                <c:pt idx="30">
                  <c:v>1995</c:v>
                </c:pt>
                <c:pt idx="31">
                  <c:v>1996</c:v>
                </c:pt>
                <c:pt idx="32">
                  <c:v>1997</c:v>
                </c:pt>
                <c:pt idx="33">
                  <c:v>1998</c:v>
                </c:pt>
                <c:pt idx="34">
                  <c:v>1999</c:v>
                </c:pt>
                <c:pt idx="35">
                  <c:v>2000</c:v>
                </c:pt>
                <c:pt idx="36">
                  <c:v>2001</c:v>
                </c:pt>
                <c:pt idx="37">
                  <c:v>2002</c:v>
                </c:pt>
                <c:pt idx="38">
                  <c:v>2003</c:v>
                </c:pt>
                <c:pt idx="39">
                  <c:v>2004</c:v>
                </c:pt>
                <c:pt idx="40">
                  <c:v>2005</c:v>
                </c:pt>
                <c:pt idx="41">
                  <c:v>2006</c:v>
                </c:pt>
                <c:pt idx="42">
                  <c:v>2007</c:v>
                </c:pt>
                <c:pt idx="43">
                  <c:v>2008</c:v>
                </c:pt>
                <c:pt idx="44">
                  <c:v>2009</c:v>
                </c:pt>
                <c:pt idx="45">
                  <c:v>2010</c:v>
                </c:pt>
                <c:pt idx="46">
                  <c:v>2011</c:v>
                </c:pt>
                <c:pt idx="47">
                  <c:v>2012</c:v>
                </c:pt>
                <c:pt idx="48">
                  <c:v>2013</c:v>
                </c:pt>
                <c:pt idx="49">
                  <c:v>2014</c:v>
                </c:pt>
                <c:pt idx="50">
                  <c:v>2015</c:v>
                </c:pt>
                <c:pt idx="51">
                  <c:v>2016</c:v>
                </c:pt>
                <c:pt idx="52">
                  <c:v>2017</c:v>
                </c:pt>
                <c:pt idx="53">
                  <c:v>2018</c:v>
                </c:pt>
                <c:pt idx="54">
                  <c:v>2019</c:v>
                </c:pt>
              </c:numCache>
            </c:numRef>
          </c:cat>
          <c:val>
            <c:numRef>
              <c:f>Dashboard!$L$20:$L$74</c:f>
              <c:numCache>
                <c:formatCode>0.00</c:formatCode>
                <c:ptCount val="55"/>
                <c:pt idx="0">
                  <c:v>168158</c:v>
                </c:pt>
                <c:pt idx="1">
                  <c:v>174139</c:v>
                </c:pt>
                <c:pt idx="2">
                  <c:v>179869</c:v>
                </c:pt>
                <c:pt idx="3">
                  <c:v>192381</c:v>
                </c:pt>
                <c:pt idx="4">
                  <c:v>205281</c:v>
                </c:pt>
                <c:pt idx="5">
                  <c:v>214462</c:v>
                </c:pt>
                <c:pt idx="6">
                  <c:v>221728</c:v>
                </c:pt>
                <c:pt idx="7">
                  <c:v>228220</c:v>
                </c:pt>
                <c:pt idx="8">
                  <c:v>244101</c:v>
                </c:pt>
                <c:pt idx="9">
                  <c:v>236029</c:v>
                </c:pt>
                <c:pt idx="10">
                  <c:v>236518</c:v>
                </c:pt>
                <c:pt idx="11">
                  <c:v>238965</c:v>
                </c:pt>
                <c:pt idx="12">
                  <c:v>245573</c:v>
                </c:pt>
                <c:pt idx="13">
                  <c:v>251341</c:v>
                </c:pt>
                <c:pt idx="14">
                  <c:v>263018</c:v>
                </c:pt>
                <c:pt idx="15">
                  <c:v>250727</c:v>
                </c:pt>
                <c:pt idx="16">
                  <c:v>245479</c:v>
                </c:pt>
                <c:pt idx="17">
                  <c:v>241198</c:v>
                </c:pt>
                <c:pt idx="18">
                  <c:v>244872</c:v>
                </c:pt>
                <c:pt idx="19">
                  <c:v>250215</c:v>
                </c:pt>
                <c:pt idx="20">
                  <c:v>262315</c:v>
                </c:pt>
                <c:pt idx="21">
                  <c:v>265518</c:v>
                </c:pt>
                <c:pt idx="22">
                  <c:v>266157</c:v>
                </c:pt>
                <c:pt idx="23">
                  <c:v>270871</c:v>
                </c:pt>
                <c:pt idx="24">
                  <c:v>276003</c:v>
                </c:pt>
                <c:pt idx="25">
                  <c:v>281678</c:v>
                </c:pt>
                <c:pt idx="26">
                  <c:v>284453</c:v>
                </c:pt>
                <c:pt idx="27">
                  <c:v>282301</c:v>
                </c:pt>
                <c:pt idx="28">
                  <c:v>285316</c:v>
                </c:pt>
                <c:pt idx="29">
                  <c:v>288729</c:v>
                </c:pt>
                <c:pt idx="30">
                  <c:v>296718</c:v>
                </c:pt>
                <c:pt idx="31">
                  <c:v>308838</c:v>
                </c:pt>
                <c:pt idx="32">
                  <c:v>306245</c:v>
                </c:pt>
                <c:pt idx="33">
                  <c:v>315030</c:v>
                </c:pt>
                <c:pt idx="34">
                  <c:v>317373</c:v>
                </c:pt>
                <c:pt idx="35">
                  <c:v>323332</c:v>
                </c:pt>
                <c:pt idx="36">
                  <c:v>333781.09999999998</c:v>
                </c:pt>
                <c:pt idx="37">
                  <c:v>334784.6011855898</c:v>
                </c:pt>
                <c:pt idx="38">
                  <c:v>342307.65082419262</c:v>
                </c:pt>
                <c:pt idx="39">
                  <c:v>339234.57989576051</c:v>
                </c:pt>
                <c:pt idx="40">
                  <c:v>342240.37641208217</c:v>
                </c:pt>
                <c:pt idx="41">
                  <c:v>339282.75606794388</c:v>
                </c:pt>
                <c:pt idx="42">
                  <c:v>340156.18119322462</c:v>
                </c:pt>
                <c:pt idx="43">
                  <c:v>335205.66348946025</c:v>
                </c:pt>
                <c:pt idx="44">
                  <c:v>322417.3514130651</c:v>
                </c:pt>
                <c:pt idx="45">
                  <c:v>328992.89256671199</c:v>
                </c:pt>
                <c:pt idx="46">
                  <c:v>314217.16170625627</c:v>
                </c:pt>
                <c:pt idx="47">
                  <c:v>308453.61700526637</c:v>
                </c:pt>
                <c:pt idx="48">
                  <c:v>305034.48240107112</c:v>
                </c:pt>
                <c:pt idx="49">
                  <c:v>282980.22121480294</c:v>
                </c:pt>
                <c:pt idx="50">
                  <c:v>278462.12650677841</c:v>
                </c:pt>
                <c:pt idx="51">
                  <c:v>276582.31641477067</c:v>
                </c:pt>
                <c:pt idx="52">
                  <c:v>272173.00753676845</c:v>
                </c:pt>
                <c:pt idx="53">
                  <c:v>266849.02062616154</c:v>
                </c:pt>
                <c:pt idx="54">
                  <c:v>256982.67407864827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56-4678-A816-DF73F625DE4B}"/>
            </c:ext>
          </c:extLst>
        </c:ser>
        <c:ser>
          <c:idx val="1"/>
          <c:order val="1"/>
          <c:tx>
            <c:strRef>
              <c:f>Dashboard!$N$19</c:f>
              <c:strCache>
                <c:ptCount val="1"/>
                <c:pt idx="0">
                  <c:v>Sum of Consumpition (GWh)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Dashboard!$K$20:$K$74</c:f>
              <c:numCache>
                <c:formatCode>General</c:formatCode>
                <c:ptCount val="55"/>
                <c:pt idx="0">
                  <c:v>1965</c:v>
                </c:pt>
                <c:pt idx="1">
                  <c:v>1966</c:v>
                </c:pt>
                <c:pt idx="2">
                  <c:v>1967</c:v>
                </c:pt>
                <c:pt idx="3">
                  <c:v>1968</c:v>
                </c:pt>
                <c:pt idx="4">
                  <c:v>1969</c:v>
                </c:pt>
                <c:pt idx="5">
                  <c:v>1970</c:v>
                </c:pt>
                <c:pt idx="6">
                  <c:v>1971</c:v>
                </c:pt>
                <c:pt idx="7">
                  <c:v>1972</c:v>
                </c:pt>
                <c:pt idx="8">
                  <c:v>1973</c:v>
                </c:pt>
                <c:pt idx="9">
                  <c:v>1974</c:v>
                </c:pt>
                <c:pt idx="10">
                  <c:v>1975</c:v>
                </c:pt>
                <c:pt idx="11">
                  <c:v>1976</c:v>
                </c:pt>
                <c:pt idx="12">
                  <c:v>1977</c:v>
                </c:pt>
                <c:pt idx="13">
                  <c:v>1978</c:v>
                </c:pt>
                <c:pt idx="14">
                  <c:v>1979</c:v>
                </c:pt>
                <c:pt idx="15">
                  <c:v>1980</c:v>
                </c:pt>
                <c:pt idx="16">
                  <c:v>1981</c:v>
                </c:pt>
                <c:pt idx="17">
                  <c:v>1982</c:v>
                </c:pt>
                <c:pt idx="18">
                  <c:v>1983</c:v>
                </c:pt>
                <c:pt idx="19">
                  <c:v>1984</c:v>
                </c:pt>
                <c:pt idx="20">
                  <c:v>1985</c:v>
                </c:pt>
                <c:pt idx="21">
                  <c:v>1986</c:v>
                </c:pt>
                <c:pt idx="22">
                  <c:v>1987</c:v>
                </c:pt>
                <c:pt idx="23">
                  <c:v>1988</c:v>
                </c:pt>
                <c:pt idx="24">
                  <c:v>1989</c:v>
                </c:pt>
                <c:pt idx="25">
                  <c:v>1990</c:v>
                </c:pt>
                <c:pt idx="26">
                  <c:v>1991</c:v>
                </c:pt>
                <c:pt idx="27">
                  <c:v>1992</c:v>
                </c:pt>
                <c:pt idx="28">
                  <c:v>1993</c:v>
                </c:pt>
                <c:pt idx="29">
                  <c:v>1994</c:v>
                </c:pt>
                <c:pt idx="30">
                  <c:v>1995</c:v>
                </c:pt>
                <c:pt idx="31">
                  <c:v>1996</c:v>
                </c:pt>
                <c:pt idx="32">
                  <c:v>1997</c:v>
                </c:pt>
                <c:pt idx="33">
                  <c:v>1998</c:v>
                </c:pt>
                <c:pt idx="34">
                  <c:v>1999</c:v>
                </c:pt>
                <c:pt idx="35">
                  <c:v>2000</c:v>
                </c:pt>
                <c:pt idx="36">
                  <c:v>2001</c:v>
                </c:pt>
                <c:pt idx="37">
                  <c:v>2002</c:v>
                </c:pt>
                <c:pt idx="38">
                  <c:v>2003</c:v>
                </c:pt>
                <c:pt idx="39">
                  <c:v>2004</c:v>
                </c:pt>
                <c:pt idx="40">
                  <c:v>2005</c:v>
                </c:pt>
                <c:pt idx="41">
                  <c:v>2006</c:v>
                </c:pt>
                <c:pt idx="42">
                  <c:v>2007</c:v>
                </c:pt>
                <c:pt idx="43">
                  <c:v>2008</c:v>
                </c:pt>
                <c:pt idx="44">
                  <c:v>2009</c:v>
                </c:pt>
                <c:pt idx="45">
                  <c:v>2010</c:v>
                </c:pt>
                <c:pt idx="46">
                  <c:v>2011</c:v>
                </c:pt>
                <c:pt idx="47">
                  <c:v>2012</c:v>
                </c:pt>
                <c:pt idx="48">
                  <c:v>2013</c:v>
                </c:pt>
                <c:pt idx="49">
                  <c:v>2014</c:v>
                </c:pt>
                <c:pt idx="50">
                  <c:v>2015</c:v>
                </c:pt>
                <c:pt idx="51">
                  <c:v>2016</c:v>
                </c:pt>
                <c:pt idx="52">
                  <c:v>2017</c:v>
                </c:pt>
                <c:pt idx="53">
                  <c:v>2018</c:v>
                </c:pt>
                <c:pt idx="54">
                  <c:v>2019</c:v>
                </c:pt>
              </c:numCache>
            </c:numRef>
          </c:cat>
          <c:val>
            <c:numRef>
              <c:f>Dashboard!$N$20:$N$74</c:f>
              <c:numCache>
                <c:formatCode>0.00</c:formatCode>
                <c:ptCount val="55"/>
                <c:pt idx="0">
                  <c:v>154710</c:v>
                </c:pt>
                <c:pt idx="1">
                  <c:v>160650</c:v>
                </c:pt>
                <c:pt idx="2">
                  <c:v>165750</c:v>
                </c:pt>
                <c:pt idx="3">
                  <c:v>178200</c:v>
                </c:pt>
                <c:pt idx="4">
                  <c:v>189860</c:v>
                </c:pt>
                <c:pt idx="5">
                  <c:v>199000</c:v>
                </c:pt>
                <c:pt idx="6">
                  <c:v>204560</c:v>
                </c:pt>
                <c:pt idx="7">
                  <c:v>211550</c:v>
                </c:pt>
                <c:pt idx="8">
                  <c:v>226480</c:v>
                </c:pt>
                <c:pt idx="9">
                  <c:v>219640</c:v>
                </c:pt>
                <c:pt idx="10">
                  <c:v>219070</c:v>
                </c:pt>
                <c:pt idx="11">
                  <c:v>222000</c:v>
                </c:pt>
                <c:pt idx="12">
                  <c:v>226800</c:v>
                </c:pt>
                <c:pt idx="13">
                  <c:v>231420</c:v>
                </c:pt>
                <c:pt idx="14">
                  <c:v>242000</c:v>
                </c:pt>
                <c:pt idx="15">
                  <c:v>231110</c:v>
                </c:pt>
                <c:pt idx="16">
                  <c:v>227210</c:v>
                </c:pt>
                <c:pt idx="17">
                  <c:v>222820</c:v>
                </c:pt>
                <c:pt idx="18">
                  <c:v>226090</c:v>
                </c:pt>
                <c:pt idx="19">
                  <c:v>230960</c:v>
                </c:pt>
                <c:pt idx="20">
                  <c:v>241850</c:v>
                </c:pt>
                <c:pt idx="21">
                  <c:v>254580</c:v>
                </c:pt>
                <c:pt idx="22">
                  <c:v>268380</c:v>
                </c:pt>
                <c:pt idx="23">
                  <c:v>274500</c:v>
                </c:pt>
                <c:pt idx="24">
                  <c:v>279400</c:v>
                </c:pt>
                <c:pt idx="25">
                  <c:v>284420</c:v>
                </c:pt>
                <c:pt idx="26">
                  <c:v>290840</c:v>
                </c:pt>
                <c:pt idx="27">
                  <c:v>291450</c:v>
                </c:pt>
                <c:pt idx="28">
                  <c:v>295750</c:v>
                </c:pt>
                <c:pt idx="29">
                  <c:v>292830</c:v>
                </c:pt>
                <c:pt idx="30">
                  <c:v>303920</c:v>
                </c:pt>
                <c:pt idx="31">
                  <c:v>319778.1796218286</c:v>
                </c:pt>
                <c:pt idx="32">
                  <c:v>321065</c:v>
                </c:pt>
                <c:pt idx="33">
                  <c:v>325350</c:v>
                </c:pt>
                <c:pt idx="34">
                  <c:v>332052.90750000003</c:v>
                </c:pt>
                <c:pt idx="35">
                  <c:v>340295.99999999994</c:v>
                </c:pt>
                <c:pt idx="36">
                  <c:v>342504</c:v>
                </c:pt>
                <c:pt idx="37">
                  <c:v>344109</c:v>
                </c:pt>
                <c:pt idx="38">
                  <c:v>346617</c:v>
                </c:pt>
                <c:pt idx="39">
                  <c:v>347714</c:v>
                </c:pt>
                <c:pt idx="40">
                  <c:v>357199</c:v>
                </c:pt>
                <c:pt idx="41">
                  <c:v>353863</c:v>
                </c:pt>
                <c:pt idx="42">
                  <c:v>351449</c:v>
                </c:pt>
                <c:pt idx="43">
                  <c:v>349531.61080447066</c:v>
                </c:pt>
                <c:pt idx="44">
                  <c:v>329416.16448062862</c:v>
                </c:pt>
                <c:pt idx="45">
                  <c:v>337511.28171747795</c:v>
                </c:pt>
                <c:pt idx="46">
                  <c:v>325919.07110947062</c:v>
                </c:pt>
                <c:pt idx="47">
                  <c:v>325481.87789700041</c:v>
                </c:pt>
                <c:pt idx="48">
                  <c:v>324384.84633124492</c:v>
                </c:pt>
                <c:pt idx="49">
                  <c:v>310804.43694204645</c:v>
                </c:pt>
                <c:pt idx="50">
                  <c:v>311422.76089552982</c:v>
                </c:pt>
                <c:pt idx="51">
                  <c:v>311296.88932830462</c:v>
                </c:pt>
                <c:pt idx="52">
                  <c:v>306792.87935843942</c:v>
                </c:pt>
                <c:pt idx="53">
                  <c:v>307374.59679360496</c:v>
                </c:pt>
                <c:pt idx="54">
                  <c:v>302004.88582336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56-4678-A816-DF73F625DE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1139199"/>
        <c:axId val="1831135039"/>
      </c:barChart>
      <c:catAx>
        <c:axId val="18311391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135039"/>
        <c:crosses val="autoZero"/>
        <c:auto val="1"/>
        <c:lblAlgn val="ctr"/>
        <c:lblOffset val="100"/>
        <c:noMultiLvlLbl val="0"/>
      </c:catAx>
      <c:valAx>
        <c:axId val="183113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Supplied/Consumed 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139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Inputs of both fossil and nuclear fuels between 1980 &amp; 1989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Dashboard!$B$20</c:f>
              <c:strCache>
                <c:ptCount val="1"/>
                <c:pt idx="0">
                  <c:v>Sum of Total Coal, Oil, &amp; Gas MTOE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Dashboard!$A$21:$A$30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xVal>
          <c:yVal>
            <c:numRef>
              <c:f>Dashboard!$B$21:$B$30</c:f>
              <c:numCache>
                <c:formatCode>0.00</c:formatCode>
                <c:ptCount val="10"/>
                <c:pt idx="0">
                  <c:v>59.099999999999994</c:v>
                </c:pt>
                <c:pt idx="1">
                  <c:v>55.31</c:v>
                </c:pt>
                <c:pt idx="2">
                  <c:v>53.6</c:v>
                </c:pt>
                <c:pt idx="3">
                  <c:v>52.51</c:v>
                </c:pt>
                <c:pt idx="4">
                  <c:v>54.290000000000006</c:v>
                </c:pt>
                <c:pt idx="5">
                  <c:v>54.7</c:v>
                </c:pt>
                <c:pt idx="6">
                  <c:v>54.599999999999994</c:v>
                </c:pt>
                <c:pt idx="7">
                  <c:v>57.245000000000005</c:v>
                </c:pt>
                <c:pt idx="8">
                  <c:v>57.809999999999995</c:v>
                </c:pt>
                <c:pt idx="9">
                  <c:v>56.24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E42-4C7A-9626-CA845D72BB58}"/>
            </c:ext>
          </c:extLst>
        </c:ser>
        <c:ser>
          <c:idx val="1"/>
          <c:order val="1"/>
          <c:tx>
            <c:strRef>
              <c:f>Dashboard!$C$20</c:f>
              <c:strCache>
                <c:ptCount val="1"/>
                <c:pt idx="0">
                  <c:v>Sum of Nuclear MTOE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Dashboard!$A$21:$A$30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xVal>
          <c:yVal>
            <c:numRef>
              <c:f>Dashboard!$C$21:$C$30</c:f>
              <c:numCache>
                <c:formatCode>0.00</c:formatCode>
                <c:ptCount val="10"/>
                <c:pt idx="0">
                  <c:v>9.91</c:v>
                </c:pt>
                <c:pt idx="1">
                  <c:v>10.18</c:v>
                </c:pt>
                <c:pt idx="2">
                  <c:v>11.88</c:v>
                </c:pt>
                <c:pt idx="3">
                  <c:v>13.47</c:v>
                </c:pt>
                <c:pt idx="4">
                  <c:v>14.5</c:v>
                </c:pt>
                <c:pt idx="5">
                  <c:v>16.5</c:v>
                </c:pt>
                <c:pt idx="6">
                  <c:v>15.44</c:v>
                </c:pt>
                <c:pt idx="7">
                  <c:v>14.44</c:v>
                </c:pt>
                <c:pt idx="8">
                  <c:v>16.57</c:v>
                </c:pt>
                <c:pt idx="9">
                  <c:v>17.739999999999998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E42-4C7A-9626-CA845D72BB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7178687"/>
        <c:axId val="1647184511"/>
      </c:scatterChart>
      <c:valAx>
        <c:axId val="1647178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184511"/>
        <c:crosses val="autoZero"/>
        <c:crossBetween val="midCat"/>
      </c:valAx>
      <c:valAx>
        <c:axId val="164718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Input MTOE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1786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Inputs of both fossil and nuclear fuels between 2010 &amp; 2019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Dashboard!$B$20</c:f>
              <c:strCache>
                <c:ptCount val="1"/>
                <c:pt idx="0">
                  <c:v>Sum of Total Coal, Oil, &amp; Gas MTOE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Dashboard!$A$31:$A$40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Dashboard!$B$31:$B$40</c:f>
              <c:numCache>
                <c:formatCode>0.00</c:formatCode>
                <c:ptCount val="10"/>
                <c:pt idx="0">
                  <c:v>59.17</c:v>
                </c:pt>
                <c:pt idx="1">
                  <c:v>53.39</c:v>
                </c:pt>
                <c:pt idx="2">
                  <c:v>53.68</c:v>
                </c:pt>
                <c:pt idx="3">
                  <c:v>49.62</c:v>
                </c:pt>
                <c:pt idx="4">
                  <c:v>43.290000000000006</c:v>
                </c:pt>
                <c:pt idx="5">
                  <c:v>37.230000000000004</c:v>
                </c:pt>
                <c:pt idx="6">
                  <c:v>33.749110292886186</c:v>
                </c:pt>
                <c:pt idx="7">
                  <c:v>30.693317457573997</c:v>
                </c:pt>
                <c:pt idx="8">
                  <c:v>28.239634909133514</c:v>
                </c:pt>
                <c:pt idx="9">
                  <c:v>25.65866354949161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680-4CF4-B2D3-BB53C014E47F}"/>
            </c:ext>
          </c:extLst>
        </c:ser>
        <c:ser>
          <c:idx val="1"/>
          <c:order val="1"/>
          <c:tx>
            <c:strRef>
              <c:f>Dashboard!$C$20</c:f>
              <c:strCache>
                <c:ptCount val="1"/>
                <c:pt idx="0">
                  <c:v>Sum of Nuclear MTOE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Dashboard!$A$31:$A$40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Dashboard!$C$31:$C$40</c:f>
              <c:numCache>
                <c:formatCode>0.00</c:formatCode>
                <c:ptCount val="10"/>
                <c:pt idx="0">
                  <c:v>13.93</c:v>
                </c:pt>
                <c:pt idx="1">
                  <c:v>15.63</c:v>
                </c:pt>
                <c:pt idx="2">
                  <c:v>15.21</c:v>
                </c:pt>
                <c:pt idx="3">
                  <c:v>15.44</c:v>
                </c:pt>
                <c:pt idx="4">
                  <c:v>13.85</c:v>
                </c:pt>
                <c:pt idx="5">
                  <c:v>15.48</c:v>
                </c:pt>
                <c:pt idx="6">
                  <c:v>15.413826590139106</c:v>
                </c:pt>
                <c:pt idx="7">
                  <c:v>15.123807762776165</c:v>
                </c:pt>
                <c:pt idx="8">
                  <c:v>14.060726509556844</c:v>
                </c:pt>
                <c:pt idx="9">
                  <c:v>13.252523095864882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680-4CF4-B2D3-BB53C014E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0225743"/>
        <c:axId val="1840224495"/>
      </c:scatterChart>
      <c:valAx>
        <c:axId val="1840225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224495"/>
        <c:crosses val="autoZero"/>
        <c:crossBetween val="midCat"/>
      </c:valAx>
      <c:valAx>
        <c:axId val="1840224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input MTOE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2257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Electrical generation of both fossil and nuclear fuels between 1980 &amp; 1989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Dashboard!$D$20</c:f>
              <c:strCache>
                <c:ptCount val="1"/>
                <c:pt idx="0">
                  <c:v>Sum of Coal, Oil, &amp; Gas Produced GWh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Dashboard!$A$21:$A$30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xVal>
          <c:yVal>
            <c:numRef>
              <c:f>Dashboard!$D$21:$D$30</c:f>
              <c:numCache>
                <c:formatCode>0.00</c:formatCode>
                <c:ptCount val="10"/>
                <c:pt idx="0">
                  <c:v>215418</c:v>
                </c:pt>
                <c:pt idx="1">
                  <c:v>208589</c:v>
                </c:pt>
                <c:pt idx="2">
                  <c:v>198822</c:v>
                </c:pt>
                <c:pt idx="3">
                  <c:v>197600</c:v>
                </c:pt>
                <c:pt idx="4">
                  <c:v>200240</c:v>
                </c:pt>
                <c:pt idx="5">
                  <c:v>205906</c:v>
                </c:pt>
                <c:pt idx="6">
                  <c:v>210452</c:v>
                </c:pt>
                <c:pt idx="7">
                  <c:v>215290</c:v>
                </c:pt>
                <c:pt idx="8">
                  <c:v>211932</c:v>
                </c:pt>
                <c:pt idx="9">
                  <c:v>209169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9-490A-9641-FD38C865A0EA}"/>
            </c:ext>
          </c:extLst>
        </c:ser>
        <c:ser>
          <c:idx val="1"/>
          <c:order val="1"/>
          <c:tx>
            <c:strRef>
              <c:f>Dashboard!$E$20</c:f>
              <c:strCache>
                <c:ptCount val="1"/>
                <c:pt idx="0">
                  <c:v>Sum of Nuclear Produced GWh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Dashboard!$A$21:$A$30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xVal>
          <c:yVal>
            <c:numRef>
              <c:f>Dashboard!$E$21:$E$30</c:f>
              <c:numCache>
                <c:formatCode>0.00</c:formatCode>
                <c:ptCount val="10"/>
                <c:pt idx="0">
                  <c:v>32291</c:v>
                </c:pt>
                <c:pt idx="1">
                  <c:v>33191</c:v>
                </c:pt>
                <c:pt idx="2">
                  <c:v>38721</c:v>
                </c:pt>
                <c:pt idx="3">
                  <c:v>43911</c:v>
                </c:pt>
                <c:pt idx="4">
                  <c:v>47256</c:v>
                </c:pt>
                <c:pt idx="5">
                  <c:v>53767</c:v>
                </c:pt>
                <c:pt idx="6">
                  <c:v>51843</c:v>
                </c:pt>
                <c:pt idx="7">
                  <c:v>48205</c:v>
                </c:pt>
                <c:pt idx="8">
                  <c:v>55642</c:v>
                </c:pt>
                <c:pt idx="9">
                  <c:v>63602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7D9-490A-9641-FD38C865A0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8865375"/>
        <c:axId val="1798865791"/>
      </c:scatterChart>
      <c:valAx>
        <c:axId val="1798865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865791"/>
        <c:crosses val="autoZero"/>
        <c:crossBetween val="midCat"/>
      </c:valAx>
      <c:valAx>
        <c:axId val="1798865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Generated</a:t>
                </a:r>
                <a:r>
                  <a:rPr lang="en-US" baseline="0"/>
                  <a:t> 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8653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Electrical generation of both fossil and nuclear fuels between 2010 &amp; 2019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Dashboard!$D$20</c:f>
              <c:strCache>
                <c:ptCount val="1"/>
                <c:pt idx="0">
                  <c:v>Sum of Coal, Oil, &amp; Gas Produced GWh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Dashboard!$A$31:$A$40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Dashboard!$D$31:$D$40</c:f>
              <c:numCache>
                <c:formatCode>0.00</c:formatCode>
                <c:ptCount val="10"/>
                <c:pt idx="0">
                  <c:v>157818.35563090959</c:v>
                </c:pt>
                <c:pt idx="1">
                  <c:v>129668.59464370293</c:v>
                </c:pt>
                <c:pt idx="2">
                  <c:v>139994.14395581506</c:v>
                </c:pt>
                <c:pt idx="3">
                  <c:v>133237.91311053638</c:v>
                </c:pt>
                <c:pt idx="4">
                  <c:v>107945.06367493281</c:v>
                </c:pt>
                <c:pt idx="5">
                  <c:v>88265.51964102796</c:v>
                </c:pt>
                <c:pt idx="6">
                  <c:v>44537.200481142296</c:v>
                </c:pt>
                <c:pt idx="7">
                  <c:v>37424.21904157105</c:v>
                </c:pt>
                <c:pt idx="8">
                  <c:v>34151.197999158612</c:v>
                </c:pt>
                <c:pt idx="9">
                  <c:v>25402.977513281716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E2F-45AF-973A-78B5E8BB5740}"/>
            </c:ext>
          </c:extLst>
        </c:ser>
        <c:ser>
          <c:idx val="1"/>
          <c:order val="1"/>
          <c:tx>
            <c:strRef>
              <c:f>Dashboard!$E$20</c:f>
              <c:strCache>
                <c:ptCount val="1"/>
                <c:pt idx="0">
                  <c:v>Sum of Nuclear Produced GWh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Dashboard!$A$31:$A$40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Dashboard!$E$31:$E$40</c:f>
              <c:numCache>
                <c:formatCode>0.00</c:formatCode>
                <c:ptCount val="10"/>
                <c:pt idx="0">
                  <c:v>56441.712999999996</c:v>
                </c:pt>
                <c:pt idx="1">
                  <c:v>62655.21699999999</c:v>
                </c:pt>
                <c:pt idx="2">
                  <c:v>63949.204999999994</c:v>
                </c:pt>
                <c:pt idx="3">
                  <c:v>64132.508000000002</c:v>
                </c:pt>
                <c:pt idx="4">
                  <c:v>57902.521000000001</c:v>
                </c:pt>
                <c:pt idx="5">
                  <c:v>63894.555000000008</c:v>
                </c:pt>
                <c:pt idx="6">
                  <c:v>65149.084999999999</c:v>
                </c:pt>
                <c:pt idx="7">
                  <c:v>63886.856448923994</c:v>
                </c:pt>
                <c:pt idx="8">
                  <c:v>59097.753420458997</c:v>
                </c:pt>
                <c:pt idx="9">
                  <c:v>51032.091013407997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E2F-45AF-973A-78B5E8BB57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9657215"/>
        <c:axId val="1799662623"/>
      </c:scatterChart>
      <c:valAx>
        <c:axId val="1799657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662623"/>
        <c:crosses val="autoZero"/>
        <c:crossBetween val="midCat"/>
      </c:valAx>
      <c:valAx>
        <c:axId val="1799662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Generated 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6572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Total fossil fuel input vs electricity output between 1980 &amp; 1989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Dashboard!$B$20</c:f>
              <c:strCache>
                <c:ptCount val="1"/>
                <c:pt idx="0">
                  <c:v>Sum of Total Coal, Oil, &amp; Gas MTOE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Dashboard!$D$21:$D$30</c:f>
              <c:numCache>
                <c:formatCode>0.00</c:formatCode>
                <c:ptCount val="10"/>
                <c:pt idx="0">
                  <c:v>215418</c:v>
                </c:pt>
                <c:pt idx="1">
                  <c:v>208589</c:v>
                </c:pt>
                <c:pt idx="2">
                  <c:v>198822</c:v>
                </c:pt>
                <c:pt idx="3">
                  <c:v>197600</c:v>
                </c:pt>
                <c:pt idx="4">
                  <c:v>200240</c:v>
                </c:pt>
                <c:pt idx="5">
                  <c:v>205906</c:v>
                </c:pt>
                <c:pt idx="6">
                  <c:v>210452</c:v>
                </c:pt>
                <c:pt idx="7">
                  <c:v>215290</c:v>
                </c:pt>
                <c:pt idx="8">
                  <c:v>211932</c:v>
                </c:pt>
                <c:pt idx="9">
                  <c:v>209169</c:v>
                </c:pt>
              </c:numCache>
            </c:numRef>
          </c:xVal>
          <c:yVal>
            <c:numRef>
              <c:f>Dashboard!$B$21:$B$30</c:f>
              <c:numCache>
                <c:formatCode>0.00</c:formatCode>
                <c:ptCount val="10"/>
                <c:pt idx="0">
                  <c:v>59.099999999999994</c:v>
                </c:pt>
                <c:pt idx="1">
                  <c:v>55.31</c:v>
                </c:pt>
                <c:pt idx="2">
                  <c:v>53.6</c:v>
                </c:pt>
                <c:pt idx="3">
                  <c:v>52.51</c:v>
                </c:pt>
                <c:pt idx="4">
                  <c:v>54.290000000000006</c:v>
                </c:pt>
                <c:pt idx="5">
                  <c:v>54.7</c:v>
                </c:pt>
                <c:pt idx="6">
                  <c:v>54.599999999999994</c:v>
                </c:pt>
                <c:pt idx="7">
                  <c:v>57.245000000000005</c:v>
                </c:pt>
                <c:pt idx="8">
                  <c:v>57.809999999999995</c:v>
                </c:pt>
                <c:pt idx="9">
                  <c:v>56.24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971-478E-9920-EB0B15F57B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0190799"/>
        <c:axId val="1840182895"/>
      </c:scatterChart>
      <c:valAx>
        <c:axId val="1840190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</a:t>
                </a:r>
                <a:r>
                  <a:rPr lang="en-US" baseline="0"/>
                  <a:t> Generated GWh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182895"/>
        <c:crosses val="autoZero"/>
        <c:crossBetween val="midCat"/>
      </c:valAx>
      <c:valAx>
        <c:axId val="1840182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Input MTOE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190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Total nuclear fuel input vs electricity generated between 1980 &amp; 1989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Dashboard!$C$20</c:f>
              <c:strCache>
                <c:ptCount val="1"/>
                <c:pt idx="0">
                  <c:v>Sum of Nuclear MTOE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Dashboard!$E$21:$E$30</c:f>
              <c:numCache>
                <c:formatCode>0.00</c:formatCode>
                <c:ptCount val="10"/>
                <c:pt idx="0">
                  <c:v>32291</c:v>
                </c:pt>
                <c:pt idx="1">
                  <c:v>33191</c:v>
                </c:pt>
                <c:pt idx="2">
                  <c:v>38721</c:v>
                </c:pt>
                <c:pt idx="3">
                  <c:v>43911</c:v>
                </c:pt>
                <c:pt idx="4">
                  <c:v>47256</c:v>
                </c:pt>
                <c:pt idx="5">
                  <c:v>53767</c:v>
                </c:pt>
                <c:pt idx="6">
                  <c:v>51843</c:v>
                </c:pt>
                <c:pt idx="7">
                  <c:v>48205</c:v>
                </c:pt>
                <c:pt idx="8">
                  <c:v>55642</c:v>
                </c:pt>
                <c:pt idx="9">
                  <c:v>63602</c:v>
                </c:pt>
              </c:numCache>
            </c:numRef>
          </c:xVal>
          <c:yVal>
            <c:numRef>
              <c:f>Dashboard!$C$21:$C$30</c:f>
              <c:numCache>
                <c:formatCode>0.00</c:formatCode>
                <c:ptCount val="10"/>
                <c:pt idx="0">
                  <c:v>9.91</c:v>
                </c:pt>
                <c:pt idx="1">
                  <c:v>10.18</c:v>
                </c:pt>
                <c:pt idx="2">
                  <c:v>11.88</c:v>
                </c:pt>
                <c:pt idx="3">
                  <c:v>13.47</c:v>
                </c:pt>
                <c:pt idx="4">
                  <c:v>14.5</c:v>
                </c:pt>
                <c:pt idx="5">
                  <c:v>16.5</c:v>
                </c:pt>
                <c:pt idx="6">
                  <c:v>15.44</c:v>
                </c:pt>
                <c:pt idx="7">
                  <c:v>14.44</c:v>
                </c:pt>
                <c:pt idx="8">
                  <c:v>16.57</c:v>
                </c:pt>
                <c:pt idx="9">
                  <c:v>17.739999999999998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AB-4E40-851C-9FF43B630F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0211183"/>
        <c:axId val="1840211599"/>
      </c:scatterChart>
      <c:valAx>
        <c:axId val="1840211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</a:t>
                </a:r>
                <a:r>
                  <a:rPr lang="en-US" baseline="0"/>
                  <a:t> Generated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211599"/>
        <c:crosses val="autoZero"/>
        <c:crossBetween val="midCat"/>
      </c:valAx>
      <c:valAx>
        <c:axId val="1840211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Input</a:t>
                </a:r>
                <a:r>
                  <a:rPr lang="en-US" baseline="0"/>
                  <a:t> MTOE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2111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Total fossil fuel input vs electricity output between 2010 &amp; 2019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Dashboard!$B$20</c:f>
              <c:strCache>
                <c:ptCount val="1"/>
                <c:pt idx="0">
                  <c:v>Sum of Total Coal, Oil, &amp; Gas MTOE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Dashboard!$D$31:$D$40</c:f>
              <c:numCache>
                <c:formatCode>0.00</c:formatCode>
                <c:ptCount val="10"/>
                <c:pt idx="0">
                  <c:v>157818.35563090959</c:v>
                </c:pt>
                <c:pt idx="1">
                  <c:v>129668.59464370293</c:v>
                </c:pt>
                <c:pt idx="2">
                  <c:v>139994.14395581506</c:v>
                </c:pt>
                <c:pt idx="3">
                  <c:v>133237.91311053638</c:v>
                </c:pt>
                <c:pt idx="4">
                  <c:v>107945.06367493281</c:v>
                </c:pt>
                <c:pt idx="5">
                  <c:v>88265.51964102796</c:v>
                </c:pt>
                <c:pt idx="6">
                  <c:v>44537.200481142296</c:v>
                </c:pt>
                <c:pt idx="7">
                  <c:v>37424.21904157105</c:v>
                </c:pt>
                <c:pt idx="8">
                  <c:v>34151.197999158612</c:v>
                </c:pt>
                <c:pt idx="9">
                  <c:v>25402.977513281716</c:v>
                </c:pt>
              </c:numCache>
            </c:numRef>
          </c:xVal>
          <c:yVal>
            <c:numRef>
              <c:f>Dashboard!$B$31:$B$40</c:f>
              <c:numCache>
                <c:formatCode>0.00</c:formatCode>
                <c:ptCount val="10"/>
                <c:pt idx="0">
                  <c:v>59.17</c:v>
                </c:pt>
                <c:pt idx="1">
                  <c:v>53.39</c:v>
                </c:pt>
                <c:pt idx="2">
                  <c:v>53.68</c:v>
                </c:pt>
                <c:pt idx="3">
                  <c:v>49.62</c:v>
                </c:pt>
                <c:pt idx="4">
                  <c:v>43.290000000000006</c:v>
                </c:pt>
                <c:pt idx="5">
                  <c:v>37.230000000000004</c:v>
                </c:pt>
                <c:pt idx="6">
                  <c:v>33.749110292886186</c:v>
                </c:pt>
                <c:pt idx="7">
                  <c:v>30.693317457573997</c:v>
                </c:pt>
                <c:pt idx="8">
                  <c:v>28.239634909133514</c:v>
                </c:pt>
                <c:pt idx="9">
                  <c:v>25.65866354949161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E5-4C35-865E-6A5FDC26F1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9614783"/>
        <c:axId val="1799620191"/>
      </c:scatterChart>
      <c:valAx>
        <c:axId val="1799614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Generated 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620191"/>
        <c:crosses val="autoZero"/>
        <c:crossBetween val="midCat"/>
      </c:valAx>
      <c:valAx>
        <c:axId val="1799620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Input</a:t>
                </a:r>
                <a:r>
                  <a:rPr lang="en-US" baseline="0"/>
                  <a:t> MTOE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614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Total nuclear fuel input vs electricity output between 2010 &amp; 2019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Dashboard!$C$20</c:f>
              <c:strCache>
                <c:ptCount val="1"/>
                <c:pt idx="0">
                  <c:v>Sum of Nuclear MTOE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Dashboard!$E$31:$E$40</c:f>
              <c:numCache>
                <c:formatCode>0.00</c:formatCode>
                <c:ptCount val="10"/>
                <c:pt idx="0">
                  <c:v>56441.712999999996</c:v>
                </c:pt>
                <c:pt idx="1">
                  <c:v>62655.21699999999</c:v>
                </c:pt>
                <c:pt idx="2">
                  <c:v>63949.204999999994</c:v>
                </c:pt>
                <c:pt idx="3">
                  <c:v>64132.508000000002</c:v>
                </c:pt>
                <c:pt idx="4">
                  <c:v>57902.521000000001</c:v>
                </c:pt>
                <c:pt idx="5">
                  <c:v>63894.555000000008</c:v>
                </c:pt>
                <c:pt idx="6">
                  <c:v>65149.084999999999</c:v>
                </c:pt>
                <c:pt idx="7">
                  <c:v>63886.856448923994</c:v>
                </c:pt>
                <c:pt idx="8">
                  <c:v>59097.753420458997</c:v>
                </c:pt>
                <c:pt idx="9">
                  <c:v>51032.091013407997</c:v>
                </c:pt>
              </c:numCache>
            </c:numRef>
          </c:xVal>
          <c:yVal>
            <c:numRef>
              <c:f>Dashboard!$C$31:$C$40</c:f>
              <c:numCache>
                <c:formatCode>0.00</c:formatCode>
                <c:ptCount val="10"/>
                <c:pt idx="0">
                  <c:v>13.93</c:v>
                </c:pt>
                <c:pt idx="1">
                  <c:v>15.63</c:v>
                </c:pt>
                <c:pt idx="2">
                  <c:v>15.21</c:v>
                </c:pt>
                <c:pt idx="3">
                  <c:v>15.44</c:v>
                </c:pt>
                <c:pt idx="4">
                  <c:v>13.85</c:v>
                </c:pt>
                <c:pt idx="5">
                  <c:v>15.48</c:v>
                </c:pt>
                <c:pt idx="6">
                  <c:v>15.413826590139106</c:v>
                </c:pt>
                <c:pt idx="7">
                  <c:v>15.123807762776165</c:v>
                </c:pt>
                <c:pt idx="8">
                  <c:v>14.060726509556844</c:v>
                </c:pt>
                <c:pt idx="9">
                  <c:v>13.252523095864882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A3-4535-944C-927FD10EEA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9718367"/>
        <c:axId val="1799707551"/>
      </c:scatterChart>
      <c:valAx>
        <c:axId val="1799718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</a:t>
                </a:r>
                <a:r>
                  <a:rPr lang="en-US" baseline="0"/>
                  <a:t> Generated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707551"/>
        <c:crosses val="autoZero"/>
        <c:crossBetween val="midCat"/>
      </c:valAx>
      <c:valAx>
        <c:axId val="1799707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Input MTOE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718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Dashboard!$Y$24</c:f>
              <c:strCache>
                <c:ptCount val="1"/>
                <c:pt idx="0">
                  <c:v>Sum of Total Electricity Produced (GWh)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Dashboard!$X$25:$X$95</c:f>
              <c:numCache>
                <c:formatCode>General</c:formatCode>
                <c:ptCount val="71"/>
                <c:pt idx="0">
                  <c:v>1920</c:v>
                </c:pt>
                <c:pt idx="1">
                  <c:v>1921</c:v>
                </c:pt>
                <c:pt idx="2">
                  <c:v>1922</c:v>
                </c:pt>
                <c:pt idx="3">
                  <c:v>1923</c:v>
                </c:pt>
                <c:pt idx="4">
                  <c:v>1924</c:v>
                </c:pt>
                <c:pt idx="5">
                  <c:v>1925</c:v>
                </c:pt>
                <c:pt idx="6">
                  <c:v>1926</c:v>
                </c:pt>
                <c:pt idx="7">
                  <c:v>1927</c:v>
                </c:pt>
                <c:pt idx="8">
                  <c:v>1928</c:v>
                </c:pt>
                <c:pt idx="9">
                  <c:v>1929</c:v>
                </c:pt>
                <c:pt idx="10">
                  <c:v>1930</c:v>
                </c:pt>
                <c:pt idx="11">
                  <c:v>1931</c:v>
                </c:pt>
                <c:pt idx="12">
                  <c:v>1932</c:v>
                </c:pt>
                <c:pt idx="13">
                  <c:v>1933</c:v>
                </c:pt>
                <c:pt idx="14">
                  <c:v>1934</c:v>
                </c:pt>
                <c:pt idx="15">
                  <c:v>1935</c:v>
                </c:pt>
                <c:pt idx="16">
                  <c:v>1936</c:v>
                </c:pt>
                <c:pt idx="17">
                  <c:v>1937</c:v>
                </c:pt>
                <c:pt idx="18">
                  <c:v>1938</c:v>
                </c:pt>
                <c:pt idx="19">
                  <c:v>1939</c:v>
                </c:pt>
                <c:pt idx="20">
                  <c:v>1940</c:v>
                </c:pt>
                <c:pt idx="21">
                  <c:v>1941</c:v>
                </c:pt>
                <c:pt idx="22">
                  <c:v>1942</c:v>
                </c:pt>
                <c:pt idx="23">
                  <c:v>1943</c:v>
                </c:pt>
                <c:pt idx="24">
                  <c:v>1944</c:v>
                </c:pt>
                <c:pt idx="25">
                  <c:v>1945</c:v>
                </c:pt>
                <c:pt idx="26">
                  <c:v>1946</c:v>
                </c:pt>
                <c:pt idx="27">
                  <c:v>1947</c:v>
                </c:pt>
                <c:pt idx="28">
                  <c:v>1948</c:v>
                </c:pt>
                <c:pt idx="29">
                  <c:v>1949</c:v>
                </c:pt>
                <c:pt idx="30">
                  <c:v>1950</c:v>
                </c:pt>
                <c:pt idx="31">
                  <c:v>1951</c:v>
                </c:pt>
                <c:pt idx="32">
                  <c:v>1952</c:v>
                </c:pt>
                <c:pt idx="33">
                  <c:v>1953</c:v>
                </c:pt>
                <c:pt idx="34">
                  <c:v>1954</c:v>
                </c:pt>
                <c:pt idx="35">
                  <c:v>1955</c:v>
                </c:pt>
                <c:pt idx="36">
                  <c:v>1956</c:v>
                </c:pt>
                <c:pt idx="37">
                  <c:v>1957</c:v>
                </c:pt>
                <c:pt idx="38">
                  <c:v>1958</c:v>
                </c:pt>
                <c:pt idx="39">
                  <c:v>1959</c:v>
                </c:pt>
                <c:pt idx="40">
                  <c:v>1960</c:v>
                </c:pt>
                <c:pt idx="41">
                  <c:v>1961</c:v>
                </c:pt>
                <c:pt idx="42">
                  <c:v>1962</c:v>
                </c:pt>
                <c:pt idx="43">
                  <c:v>1963</c:v>
                </c:pt>
                <c:pt idx="44">
                  <c:v>1964</c:v>
                </c:pt>
                <c:pt idx="45">
                  <c:v>1965</c:v>
                </c:pt>
                <c:pt idx="46">
                  <c:v>1966</c:v>
                </c:pt>
                <c:pt idx="47">
                  <c:v>1967</c:v>
                </c:pt>
                <c:pt idx="48">
                  <c:v>1968</c:v>
                </c:pt>
                <c:pt idx="49">
                  <c:v>1969</c:v>
                </c:pt>
                <c:pt idx="50">
                  <c:v>1970</c:v>
                </c:pt>
                <c:pt idx="51">
                  <c:v>1971</c:v>
                </c:pt>
                <c:pt idx="52">
                  <c:v>1972</c:v>
                </c:pt>
                <c:pt idx="53">
                  <c:v>1973</c:v>
                </c:pt>
                <c:pt idx="54">
                  <c:v>1974</c:v>
                </c:pt>
                <c:pt idx="55">
                  <c:v>1975</c:v>
                </c:pt>
                <c:pt idx="56">
                  <c:v>1976</c:v>
                </c:pt>
                <c:pt idx="57">
                  <c:v>1977</c:v>
                </c:pt>
                <c:pt idx="58">
                  <c:v>1978</c:v>
                </c:pt>
                <c:pt idx="59">
                  <c:v>1979</c:v>
                </c:pt>
                <c:pt idx="60">
                  <c:v>1980</c:v>
                </c:pt>
                <c:pt idx="61">
                  <c:v>1981</c:v>
                </c:pt>
                <c:pt idx="62">
                  <c:v>1982</c:v>
                </c:pt>
                <c:pt idx="63">
                  <c:v>1983</c:v>
                </c:pt>
                <c:pt idx="64">
                  <c:v>1984</c:v>
                </c:pt>
                <c:pt idx="65">
                  <c:v>1985</c:v>
                </c:pt>
                <c:pt idx="66">
                  <c:v>1986</c:v>
                </c:pt>
                <c:pt idx="67">
                  <c:v>1987</c:v>
                </c:pt>
                <c:pt idx="68">
                  <c:v>1988</c:v>
                </c:pt>
                <c:pt idx="69">
                  <c:v>1989</c:v>
                </c:pt>
                <c:pt idx="70">
                  <c:v>1990</c:v>
                </c:pt>
              </c:numCache>
            </c:numRef>
          </c:xVal>
          <c:yVal>
            <c:numRef>
              <c:f>Dashboard!$Y$25:$Y$95</c:f>
              <c:numCache>
                <c:formatCode>0.00</c:formatCode>
                <c:ptCount val="71"/>
                <c:pt idx="0">
                  <c:v>3976</c:v>
                </c:pt>
                <c:pt idx="1">
                  <c:v>3605</c:v>
                </c:pt>
                <c:pt idx="2">
                  <c:v>4226</c:v>
                </c:pt>
                <c:pt idx="3">
                  <c:v>4928</c:v>
                </c:pt>
                <c:pt idx="4">
                  <c:v>5627</c:v>
                </c:pt>
                <c:pt idx="5">
                  <c:v>6184</c:v>
                </c:pt>
                <c:pt idx="6">
                  <c:v>6526</c:v>
                </c:pt>
                <c:pt idx="7">
                  <c:v>7926</c:v>
                </c:pt>
                <c:pt idx="8">
                  <c:v>8750</c:v>
                </c:pt>
                <c:pt idx="9">
                  <c:v>9757</c:v>
                </c:pt>
                <c:pt idx="10">
                  <c:v>10206</c:v>
                </c:pt>
                <c:pt idx="11">
                  <c:v>10698</c:v>
                </c:pt>
                <c:pt idx="12">
                  <c:v>11479</c:v>
                </c:pt>
                <c:pt idx="13">
                  <c:v>12724</c:v>
                </c:pt>
                <c:pt idx="14">
                  <c:v>14525</c:v>
                </c:pt>
                <c:pt idx="15">
                  <c:v>16538</c:v>
                </c:pt>
                <c:pt idx="16">
                  <c:v>19108</c:v>
                </c:pt>
                <c:pt idx="17">
                  <c:v>21613</c:v>
                </c:pt>
                <c:pt idx="18">
                  <c:v>23030</c:v>
                </c:pt>
                <c:pt idx="19">
                  <c:v>24957</c:v>
                </c:pt>
                <c:pt idx="20">
                  <c:v>27151</c:v>
                </c:pt>
                <c:pt idx="21">
                  <c:v>30533</c:v>
                </c:pt>
                <c:pt idx="22">
                  <c:v>33632</c:v>
                </c:pt>
                <c:pt idx="23">
                  <c:v>34850</c:v>
                </c:pt>
                <c:pt idx="24">
                  <c:v>36127</c:v>
                </c:pt>
                <c:pt idx="25">
                  <c:v>35077</c:v>
                </c:pt>
                <c:pt idx="26">
                  <c:v>38854</c:v>
                </c:pt>
                <c:pt idx="27">
                  <c:v>40096</c:v>
                </c:pt>
                <c:pt idx="28">
                  <c:v>43314</c:v>
                </c:pt>
                <c:pt idx="29">
                  <c:v>45726</c:v>
                </c:pt>
                <c:pt idx="30">
                  <c:v>51467</c:v>
                </c:pt>
                <c:pt idx="31">
                  <c:v>56982</c:v>
                </c:pt>
                <c:pt idx="32">
                  <c:v>59209</c:v>
                </c:pt>
                <c:pt idx="33">
                  <c:v>62494</c:v>
                </c:pt>
                <c:pt idx="34">
                  <c:v>69525</c:v>
                </c:pt>
                <c:pt idx="35">
                  <c:v>76348</c:v>
                </c:pt>
                <c:pt idx="36">
                  <c:v>83074</c:v>
                </c:pt>
                <c:pt idx="37">
                  <c:v>87067</c:v>
                </c:pt>
                <c:pt idx="38">
                  <c:v>94234</c:v>
                </c:pt>
                <c:pt idx="39">
                  <c:v>101460</c:v>
                </c:pt>
                <c:pt idx="40">
                  <c:v>115506</c:v>
                </c:pt>
                <c:pt idx="41">
                  <c:v>124182</c:v>
                </c:pt>
                <c:pt idx="42">
                  <c:v>137465</c:v>
                </c:pt>
                <c:pt idx="43">
                  <c:v>148852</c:v>
                </c:pt>
                <c:pt idx="44">
                  <c:v>156653</c:v>
                </c:pt>
                <c:pt idx="45">
                  <c:v>168158</c:v>
                </c:pt>
                <c:pt idx="46">
                  <c:v>174139</c:v>
                </c:pt>
                <c:pt idx="47">
                  <c:v>179869</c:v>
                </c:pt>
                <c:pt idx="48">
                  <c:v>192381</c:v>
                </c:pt>
                <c:pt idx="49">
                  <c:v>205281</c:v>
                </c:pt>
                <c:pt idx="50">
                  <c:v>214462</c:v>
                </c:pt>
                <c:pt idx="51">
                  <c:v>221728</c:v>
                </c:pt>
                <c:pt idx="52">
                  <c:v>228220</c:v>
                </c:pt>
                <c:pt idx="53">
                  <c:v>244101</c:v>
                </c:pt>
                <c:pt idx="54">
                  <c:v>236029</c:v>
                </c:pt>
                <c:pt idx="55">
                  <c:v>236518</c:v>
                </c:pt>
                <c:pt idx="56">
                  <c:v>238965</c:v>
                </c:pt>
                <c:pt idx="57">
                  <c:v>245573</c:v>
                </c:pt>
                <c:pt idx="58">
                  <c:v>251341</c:v>
                </c:pt>
                <c:pt idx="59">
                  <c:v>263018</c:v>
                </c:pt>
                <c:pt idx="60">
                  <c:v>250727</c:v>
                </c:pt>
                <c:pt idx="61">
                  <c:v>245479</c:v>
                </c:pt>
                <c:pt idx="62">
                  <c:v>241198</c:v>
                </c:pt>
                <c:pt idx="63">
                  <c:v>244872</c:v>
                </c:pt>
                <c:pt idx="64">
                  <c:v>250215</c:v>
                </c:pt>
                <c:pt idx="65">
                  <c:v>262315</c:v>
                </c:pt>
                <c:pt idx="66">
                  <c:v>265518</c:v>
                </c:pt>
                <c:pt idx="67">
                  <c:v>266157</c:v>
                </c:pt>
                <c:pt idx="68">
                  <c:v>270871</c:v>
                </c:pt>
                <c:pt idx="69">
                  <c:v>276003</c:v>
                </c:pt>
                <c:pt idx="70">
                  <c:v>281678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8EC-4392-8A40-FF5D55171A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9960143"/>
        <c:axId val="1609968047"/>
      </c:scatterChart>
      <c:valAx>
        <c:axId val="1609960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9968047"/>
        <c:crosses val="autoZero"/>
        <c:crossBetween val="midCat"/>
      </c:valAx>
      <c:valAx>
        <c:axId val="1609968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9960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Overlay of Price</a:t>
            </a:r>
            <a:r>
              <a:rPr lang="en-US" baseline="0"/>
              <a:t> Per Kilo Watt &amp; Total Electricity Produced between 1920 and 1990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Dashboard!$V$24</c:f>
              <c:strCache>
                <c:ptCount val="1"/>
                <c:pt idx="0">
                  <c:v>Sum of Total Electricity Produced (GWh)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Dashboard!$T$25:$T$95</c:f>
              <c:numCache>
                <c:formatCode>General</c:formatCode>
                <c:ptCount val="71"/>
                <c:pt idx="0">
                  <c:v>1920</c:v>
                </c:pt>
                <c:pt idx="1">
                  <c:v>1921</c:v>
                </c:pt>
                <c:pt idx="2">
                  <c:v>1922</c:v>
                </c:pt>
                <c:pt idx="3">
                  <c:v>1923</c:v>
                </c:pt>
                <c:pt idx="4">
                  <c:v>1924</c:v>
                </c:pt>
                <c:pt idx="5">
                  <c:v>1925</c:v>
                </c:pt>
                <c:pt idx="6">
                  <c:v>1926</c:v>
                </c:pt>
                <c:pt idx="7">
                  <c:v>1927</c:v>
                </c:pt>
                <c:pt idx="8">
                  <c:v>1928</c:v>
                </c:pt>
                <c:pt idx="9">
                  <c:v>1929</c:v>
                </c:pt>
                <c:pt idx="10">
                  <c:v>1930</c:v>
                </c:pt>
                <c:pt idx="11">
                  <c:v>1931</c:v>
                </c:pt>
                <c:pt idx="12">
                  <c:v>1932</c:v>
                </c:pt>
                <c:pt idx="13">
                  <c:v>1933</c:v>
                </c:pt>
                <c:pt idx="14">
                  <c:v>1934</c:v>
                </c:pt>
                <c:pt idx="15">
                  <c:v>1935</c:v>
                </c:pt>
                <c:pt idx="16">
                  <c:v>1936</c:v>
                </c:pt>
                <c:pt idx="17">
                  <c:v>1937</c:v>
                </c:pt>
                <c:pt idx="18">
                  <c:v>1938</c:v>
                </c:pt>
                <c:pt idx="19">
                  <c:v>1939</c:v>
                </c:pt>
                <c:pt idx="20">
                  <c:v>1940</c:v>
                </c:pt>
                <c:pt idx="21">
                  <c:v>1941</c:v>
                </c:pt>
                <c:pt idx="22">
                  <c:v>1942</c:v>
                </c:pt>
                <c:pt idx="23">
                  <c:v>1943</c:v>
                </c:pt>
                <c:pt idx="24">
                  <c:v>1944</c:v>
                </c:pt>
                <c:pt idx="25">
                  <c:v>1945</c:v>
                </c:pt>
                <c:pt idx="26">
                  <c:v>1946</c:v>
                </c:pt>
                <c:pt idx="27">
                  <c:v>1947</c:v>
                </c:pt>
                <c:pt idx="28">
                  <c:v>1948</c:v>
                </c:pt>
                <c:pt idx="29">
                  <c:v>1949</c:v>
                </c:pt>
                <c:pt idx="30">
                  <c:v>1950</c:v>
                </c:pt>
                <c:pt idx="31">
                  <c:v>1951</c:v>
                </c:pt>
                <c:pt idx="32">
                  <c:v>1952</c:v>
                </c:pt>
                <c:pt idx="33">
                  <c:v>1953</c:v>
                </c:pt>
                <c:pt idx="34">
                  <c:v>1954</c:v>
                </c:pt>
                <c:pt idx="35">
                  <c:v>1955</c:v>
                </c:pt>
                <c:pt idx="36">
                  <c:v>1956</c:v>
                </c:pt>
                <c:pt idx="37">
                  <c:v>1957</c:v>
                </c:pt>
                <c:pt idx="38">
                  <c:v>1958</c:v>
                </c:pt>
                <c:pt idx="39">
                  <c:v>1959</c:v>
                </c:pt>
                <c:pt idx="40">
                  <c:v>1960</c:v>
                </c:pt>
                <c:pt idx="41">
                  <c:v>1961</c:v>
                </c:pt>
                <c:pt idx="42">
                  <c:v>1962</c:v>
                </c:pt>
                <c:pt idx="43">
                  <c:v>1963</c:v>
                </c:pt>
                <c:pt idx="44">
                  <c:v>1964</c:v>
                </c:pt>
                <c:pt idx="45">
                  <c:v>1965</c:v>
                </c:pt>
                <c:pt idx="46">
                  <c:v>1966</c:v>
                </c:pt>
                <c:pt idx="47">
                  <c:v>1967</c:v>
                </c:pt>
                <c:pt idx="48">
                  <c:v>1968</c:v>
                </c:pt>
                <c:pt idx="49">
                  <c:v>1969</c:v>
                </c:pt>
                <c:pt idx="50">
                  <c:v>1970</c:v>
                </c:pt>
                <c:pt idx="51">
                  <c:v>1971</c:v>
                </c:pt>
                <c:pt idx="52">
                  <c:v>1972</c:v>
                </c:pt>
                <c:pt idx="53">
                  <c:v>1973</c:v>
                </c:pt>
                <c:pt idx="54">
                  <c:v>1974</c:v>
                </c:pt>
                <c:pt idx="55">
                  <c:v>1975</c:v>
                </c:pt>
                <c:pt idx="56">
                  <c:v>1976</c:v>
                </c:pt>
                <c:pt idx="57">
                  <c:v>1977</c:v>
                </c:pt>
                <c:pt idx="58">
                  <c:v>1978</c:v>
                </c:pt>
                <c:pt idx="59">
                  <c:v>1979</c:v>
                </c:pt>
                <c:pt idx="60">
                  <c:v>1980</c:v>
                </c:pt>
                <c:pt idx="61">
                  <c:v>1981</c:v>
                </c:pt>
                <c:pt idx="62">
                  <c:v>1982</c:v>
                </c:pt>
                <c:pt idx="63">
                  <c:v>1983</c:v>
                </c:pt>
                <c:pt idx="64">
                  <c:v>1984</c:v>
                </c:pt>
                <c:pt idx="65">
                  <c:v>1985</c:v>
                </c:pt>
                <c:pt idx="66">
                  <c:v>1986</c:v>
                </c:pt>
                <c:pt idx="67">
                  <c:v>1987</c:v>
                </c:pt>
                <c:pt idx="68">
                  <c:v>1988</c:v>
                </c:pt>
                <c:pt idx="69">
                  <c:v>1989</c:v>
                </c:pt>
                <c:pt idx="70">
                  <c:v>1990</c:v>
                </c:pt>
              </c:numCache>
            </c:numRef>
          </c:xVal>
          <c:yVal>
            <c:numRef>
              <c:f>Dashboard!$V$25:$V$95</c:f>
              <c:numCache>
                <c:formatCode>General</c:formatCode>
                <c:ptCount val="71"/>
                <c:pt idx="0">
                  <c:v>3976</c:v>
                </c:pt>
                <c:pt idx="1">
                  <c:v>3605</c:v>
                </c:pt>
                <c:pt idx="2">
                  <c:v>4226</c:v>
                </c:pt>
                <c:pt idx="3">
                  <c:v>4928</c:v>
                </c:pt>
                <c:pt idx="4">
                  <c:v>5627</c:v>
                </c:pt>
                <c:pt idx="5">
                  <c:v>6184</c:v>
                </c:pt>
                <c:pt idx="6">
                  <c:v>6526</c:v>
                </c:pt>
                <c:pt idx="7">
                  <c:v>7926</c:v>
                </c:pt>
                <c:pt idx="8">
                  <c:v>8750</c:v>
                </c:pt>
                <c:pt idx="9">
                  <c:v>9757</c:v>
                </c:pt>
                <c:pt idx="10">
                  <c:v>10206</c:v>
                </c:pt>
                <c:pt idx="11">
                  <c:v>10698</c:v>
                </c:pt>
                <c:pt idx="12">
                  <c:v>11479</c:v>
                </c:pt>
                <c:pt idx="13">
                  <c:v>12724</c:v>
                </c:pt>
                <c:pt idx="14">
                  <c:v>14525</c:v>
                </c:pt>
                <c:pt idx="15">
                  <c:v>16538</c:v>
                </c:pt>
                <c:pt idx="16">
                  <c:v>19108</c:v>
                </c:pt>
                <c:pt idx="17">
                  <c:v>21613</c:v>
                </c:pt>
                <c:pt idx="18">
                  <c:v>23030</c:v>
                </c:pt>
                <c:pt idx="19">
                  <c:v>24957</c:v>
                </c:pt>
                <c:pt idx="20">
                  <c:v>27151</c:v>
                </c:pt>
                <c:pt idx="21">
                  <c:v>30533</c:v>
                </c:pt>
                <c:pt idx="22">
                  <c:v>33632</c:v>
                </c:pt>
                <c:pt idx="23">
                  <c:v>34850</c:v>
                </c:pt>
                <c:pt idx="24">
                  <c:v>36127</c:v>
                </c:pt>
                <c:pt idx="25">
                  <c:v>35077</c:v>
                </c:pt>
                <c:pt idx="26">
                  <c:v>38854</c:v>
                </c:pt>
                <c:pt idx="27">
                  <c:v>40096</c:v>
                </c:pt>
                <c:pt idx="28">
                  <c:v>43314</c:v>
                </c:pt>
                <c:pt idx="29">
                  <c:v>45726</c:v>
                </c:pt>
                <c:pt idx="30">
                  <c:v>51467</c:v>
                </c:pt>
                <c:pt idx="31">
                  <c:v>56982</c:v>
                </c:pt>
                <c:pt idx="32">
                  <c:v>59209</c:v>
                </c:pt>
                <c:pt idx="33">
                  <c:v>62494</c:v>
                </c:pt>
                <c:pt idx="34">
                  <c:v>69525</c:v>
                </c:pt>
                <c:pt idx="35">
                  <c:v>76348</c:v>
                </c:pt>
                <c:pt idx="36">
                  <c:v>83074</c:v>
                </c:pt>
                <c:pt idx="37">
                  <c:v>87067</c:v>
                </c:pt>
                <c:pt idx="38">
                  <c:v>94234</c:v>
                </c:pt>
                <c:pt idx="39">
                  <c:v>101460</c:v>
                </c:pt>
                <c:pt idx="40">
                  <c:v>115506</c:v>
                </c:pt>
                <c:pt idx="41">
                  <c:v>124182</c:v>
                </c:pt>
                <c:pt idx="42">
                  <c:v>137465</c:v>
                </c:pt>
                <c:pt idx="43">
                  <c:v>148852</c:v>
                </c:pt>
                <c:pt idx="44">
                  <c:v>156653</c:v>
                </c:pt>
                <c:pt idx="45">
                  <c:v>168158</c:v>
                </c:pt>
                <c:pt idx="46">
                  <c:v>174139</c:v>
                </c:pt>
                <c:pt idx="47">
                  <c:v>179869</c:v>
                </c:pt>
                <c:pt idx="48">
                  <c:v>192381</c:v>
                </c:pt>
                <c:pt idx="49">
                  <c:v>205281</c:v>
                </c:pt>
                <c:pt idx="50">
                  <c:v>214462</c:v>
                </c:pt>
                <c:pt idx="51">
                  <c:v>221728</c:v>
                </c:pt>
                <c:pt idx="52">
                  <c:v>228220</c:v>
                </c:pt>
                <c:pt idx="53">
                  <c:v>244101</c:v>
                </c:pt>
                <c:pt idx="54">
                  <c:v>236029</c:v>
                </c:pt>
                <c:pt idx="55">
                  <c:v>236518</c:v>
                </c:pt>
                <c:pt idx="56">
                  <c:v>238965</c:v>
                </c:pt>
                <c:pt idx="57">
                  <c:v>245573</c:v>
                </c:pt>
                <c:pt idx="58">
                  <c:v>251341</c:v>
                </c:pt>
                <c:pt idx="59">
                  <c:v>263018</c:v>
                </c:pt>
                <c:pt idx="60">
                  <c:v>250727</c:v>
                </c:pt>
                <c:pt idx="61">
                  <c:v>245479</c:v>
                </c:pt>
                <c:pt idx="62">
                  <c:v>241198</c:v>
                </c:pt>
                <c:pt idx="63">
                  <c:v>244872</c:v>
                </c:pt>
                <c:pt idx="64">
                  <c:v>250215</c:v>
                </c:pt>
                <c:pt idx="65">
                  <c:v>262315</c:v>
                </c:pt>
                <c:pt idx="66">
                  <c:v>265518</c:v>
                </c:pt>
                <c:pt idx="67">
                  <c:v>266157</c:v>
                </c:pt>
                <c:pt idx="68">
                  <c:v>270871</c:v>
                </c:pt>
                <c:pt idx="69">
                  <c:v>276003</c:v>
                </c:pt>
                <c:pt idx="70">
                  <c:v>281678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5F1-4B3E-9F75-AADD8F1DE6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6838896"/>
        <c:axId val="1126845968"/>
      </c:scatterChart>
      <c:valAx>
        <c:axId val="1126838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845968"/>
        <c:crosses val="autoZero"/>
        <c:crossBetween val="midCat"/>
      </c:valAx>
      <c:valAx>
        <c:axId val="112684596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126838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Dashboard!$U$24</c:f>
              <c:strCache>
                <c:ptCount val="1"/>
                <c:pt idx="0">
                  <c:v>Sum of p/kWh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Dashboard!$T$25:$T$95</c:f>
              <c:numCache>
                <c:formatCode>General</c:formatCode>
                <c:ptCount val="71"/>
                <c:pt idx="0">
                  <c:v>1920</c:v>
                </c:pt>
                <c:pt idx="1">
                  <c:v>1921</c:v>
                </c:pt>
                <c:pt idx="2">
                  <c:v>1922</c:v>
                </c:pt>
                <c:pt idx="3">
                  <c:v>1923</c:v>
                </c:pt>
                <c:pt idx="4">
                  <c:v>1924</c:v>
                </c:pt>
                <c:pt idx="5">
                  <c:v>1925</c:v>
                </c:pt>
                <c:pt idx="6">
                  <c:v>1926</c:v>
                </c:pt>
                <c:pt idx="7">
                  <c:v>1927</c:v>
                </c:pt>
                <c:pt idx="8">
                  <c:v>1928</c:v>
                </c:pt>
                <c:pt idx="9">
                  <c:v>1929</c:v>
                </c:pt>
                <c:pt idx="10">
                  <c:v>1930</c:v>
                </c:pt>
                <c:pt idx="11">
                  <c:v>1931</c:v>
                </c:pt>
                <c:pt idx="12">
                  <c:v>1932</c:v>
                </c:pt>
                <c:pt idx="13">
                  <c:v>1933</c:v>
                </c:pt>
                <c:pt idx="14">
                  <c:v>1934</c:v>
                </c:pt>
                <c:pt idx="15">
                  <c:v>1935</c:v>
                </c:pt>
                <c:pt idx="16">
                  <c:v>1936</c:v>
                </c:pt>
                <c:pt idx="17">
                  <c:v>1937</c:v>
                </c:pt>
                <c:pt idx="18">
                  <c:v>1938</c:v>
                </c:pt>
                <c:pt idx="19">
                  <c:v>1939</c:v>
                </c:pt>
                <c:pt idx="20">
                  <c:v>1940</c:v>
                </c:pt>
                <c:pt idx="21">
                  <c:v>1941</c:v>
                </c:pt>
                <c:pt idx="22">
                  <c:v>1942</c:v>
                </c:pt>
                <c:pt idx="23">
                  <c:v>1943</c:v>
                </c:pt>
                <c:pt idx="24">
                  <c:v>1944</c:v>
                </c:pt>
                <c:pt idx="25">
                  <c:v>1945</c:v>
                </c:pt>
                <c:pt idx="26">
                  <c:v>1946</c:v>
                </c:pt>
                <c:pt idx="27">
                  <c:v>1947</c:v>
                </c:pt>
                <c:pt idx="28">
                  <c:v>1948</c:v>
                </c:pt>
                <c:pt idx="29">
                  <c:v>1949</c:v>
                </c:pt>
                <c:pt idx="30">
                  <c:v>1950</c:v>
                </c:pt>
                <c:pt idx="31">
                  <c:v>1951</c:v>
                </c:pt>
                <c:pt idx="32">
                  <c:v>1952</c:v>
                </c:pt>
                <c:pt idx="33">
                  <c:v>1953</c:v>
                </c:pt>
                <c:pt idx="34">
                  <c:v>1954</c:v>
                </c:pt>
                <c:pt idx="35">
                  <c:v>1955</c:v>
                </c:pt>
                <c:pt idx="36">
                  <c:v>1956</c:v>
                </c:pt>
                <c:pt idx="37">
                  <c:v>1957</c:v>
                </c:pt>
                <c:pt idx="38">
                  <c:v>1958</c:v>
                </c:pt>
                <c:pt idx="39">
                  <c:v>1959</c:v>
                </c:pt>
                <c:pt idx="40">
                  <c:v>1960</c:v>
                </c:pt>
                <c:pt idx="41">
                  <c:v>1961</c:v>
                </c:pt>
                <c:pt idx="42">
                  <c:v>1962</c:v>
                </c:pt>
                <c:pt idx="43">
                  <c:v>1963</c:v>
                </c:pt>
                <c:pt idx="44">
                  <c:v>1964</c:v>
                </c:pt>
                <c:pt idx="45">
                  <c:v>1965</c:v>
                </c:pt>
                <c:pt idx="46">
                  <c:v>1966</c:v>
                </c:pt>
                <c:pt idx="47">
                  <c:v>1967</c:v>
                </c:pt>
                <c:pt idx="48">
                  <c:v>1968</c:v>
                </c:pt>
                <c:pt idx="49">
                  <c:v>1969</c:v>
                </c:pt>
                <c:pt idx="50">
                  <c:v>1970</c:v>
                </c:pt>
                <c:pt idx="51">
                  <c:v>1971</c:v>
                </c:pt>
                <c:pt idx="52">
                  <c:v>1972</c:v>
                </c:pt>
                <c:pt idx="53">
                  <c:v>1973</c:v>
                </c:pt>
                <c:pt idx="54">
                  <c:v>1974</c:v>
                </c:pt>
                <c:pt idx="55">
                  <c:v>1975</c:v>
                </c:pt>
                <c:pt idx="56">
                  <c:v>1976</c:v>
                </c:pt>
                <c:pt idx="57">
                  <c:v>1977</c:v>
                </c:pt>
                <c:pt idx="58">
                  <c:v>1978</c:v>
                </c:pt>
                <c:pt idx="59">
                  <c:v>1979</c:v>
                </c:pt>
                <c:pt idx="60">
                  <c:v>1980</c:v>
                </c:pt>
                <c:pt idx="61">
                  <c:v>1981</c:v>
                </c:pt>
                <c:pt idx="62">
                  <c:v>1982</c:v>
                </c:pt>
                <c:pt idx="63">
                  <c:v>1983</c:v>
                </c:pt>
                <c:pt idx="64">
                  <c:v>1984</c:v>
                </c:pt>
                <c:pt idx="65">
                  <c:v>1985</c:v>
                </c:pt>
                <c:pt idx="66">
                  <c:v>1986</c:v>
                </c:pt>
                <c:pt idx="67">
                  <c:v>1987</c:v>
                </c:pt>
                <c:pt idx="68">
                  <c:v>1988</c:v>
                </c:pt>
                <c:pt idx="69">
                  <c:v>1989</c:v>
                </c:pt>
                <c:pt idx="70">
                  <c:v>1990</c:v>
                </c:pt>
              </c:numCache>
            </c:numRef>
          </c:xVal>
          <c:yVal>
            <c:numRef>
              <c:f>Dashboard!$U$25:$U$95</c:f>
              <c:numCache>
                <c:formatCode>0.00</c:formatCode>
                <c:ptCount val="71"/>
                <c:pt idx="1">
                  <c:v>1.0333333333333334</c:v>
                </c:pt>
                <c:pt idx="2">
                  <c:v>0.86250000000000004</c:v>
                </c:pt>
                <c:pt idx="3">
                  <c:v>0.77500000000000002</c:v>
                </c:pt>
                <c:pt idx="4">
                  <c:v>0.72791666666666677</c:v>
                </c:pt>
                <c:pt idx="5">
                  <c:v>0.68708333333333338</c:v>
                </c:pt>
                <c:pt idx="6">
                  <c:v>0.73291666666666655</c:v>
                </c:pt>
                <c:pt idx="7">
                  <c:v>0.64749999999999996</c:v>
                </c:pt>
                <c:pt idx="8">
                  <c:v>0.60250000000000004</c:v>
                </c:pt>
                <c:pt idx="9">
                  <c:v>0.57625000000000004</c:v>
                </c:pt>
                <c:pt idx="10">
                  <c:v>0.57583333333333331</c:v>
                </c:pt>
                <c:pt idx="11">
                  <c:v>0.56874999999999998</c:v>
                </c:pt>
                <c:pt idx="12">
                  <c:v>0.55458333333333332</c:v>
                </c:pt>
                <c:pt idx="13">
                  <c:v>0.52583333333333337</c:v>
                </c:pt>
                <c:pt idx="14">
                  <c:v>0.49833333333333329</c:v>
                </c:pt>
                <c:pt idx="15">
                  <c:v>0.46875</c:v>
                </c:pt>
                <c:pt idx="16">
                  <c:v>0.45208333333333334</c:v>
                </c:pt>
                <c:pt idx="17">
                  <c:v>0.43625000000000003</c:v>
                </c:pt>
                <c:pt idx="18">
                  <c:v>0.43333333333333335</c:v>
                </c:pt>
                <c:pt idx="19">
                  <c:v>0.42041666666666661</c:v>
                </c:pt>
                <c:pt idx="20">
                  <c:v>0.43041666666666667</c:v>
                </c:pt>
                <c:pt idx="21">
                  <c:v>0.43083333333333335</c:v>
                </c:pt>
                <c:pt idx="22">
                  <c:v>0.42083333333333334</c:v>
                </c:pt>
                <c:pt idx="23">
                  <c:v>0.42208333333333325</c:v>
                </c:pt>
                <c:pt idx="24">
                  <c:v>0.44416666666666671</c:v>
                </c:pt>
                <c:pt idx="25">
                  <c:v>0.47</c:v>
                </c:pt>
                <c:pt idx="26">
                  <c:v>0.46708333333333329</c:v>
                </c:pt>
                <c:pt idx="27">
                  <c:v>0.46791666666666665</c:v>
                </c:pt>
                <c:pt idx="28">
                  <c:v>0.48499999999999999</c:v>
                </c:pt>
                <c:pt idx="29">
                  <c:v>0.49916666666666665</c:v>
                </c:pt>
                <c:pt idx="30">
                  <c:v>0.49416666666666664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0.57666666666666655</c:v>
                </c:pt>
                <c:pt idx="36">
                  <c:v>0</c:v>
                </c:pt>
                <c:pt idx="37">
                  <c:v>0</c:v>
                </c:pt>
                <c:pt idx="39">
                  <c:v>0</c:v>
                </c:pt>
                <c:pt idx="40">
                  <c:v>0.61958333333333337</c:v>
                </c:pt>
                <c:pt idx="41">
                  <c:v>0</c:v>
                </c:pt>
                <c:pt idx="42">
                  <c:v>0.65333333333333343</c:v>
                </c:pt>
                <c:pt idx="43">
                  <c:v>0.66958333333333331</c:v>
                </c:pt>
                <c:pt idx="44">
                  <c:v>0.68208333333333326</c:v>
                </c:pt>
                <c:pt idx="45">
                  <c:v>0.71083333333333332</c:v>
                </c:pt>
                <c:pt idx="46">
                  <c:v>0.73375000000000001</c:v>
                </c:pt>
                <c:pt idx="47">
                  <c:v>0.73875000000000002</c:v>
                </c:pt>
                <c:pt idx="48">
                  <c:v>0.79666666666666663</c:v>
                </c:pt>
                <c:pt idx="49">
                  <c:v>0.78300000000000003</c:v>
                </c:pt>
                <c:pt idx="50">
                  <c:v>0.78</c:v>
                </c:pt>
                <c:pt idx="51">
                  <c:v>0.84899999999999998</c:v>
                </c:pt>
                <c:pt idx="52">
                  <c:v>0.89400000000000002</c:v>
                </c:pt>
                <c:pt idx="53">
                  <c:v>0.90100000000000002</c:v>
                </c:pt>
                <c:pt idx="54">
                  <c:v>1.135</c:v>
                </c:pt>
                <c:pt idx="55">
                  <c:v>1.5629999999999999</c:v>
                </c:pt>
                <c:pt idx="56">
                  <c:v>1.899</c:v>
                </c:pt>
                <c:pt idx="57">
                  <c:v>2.1829999999999998</c:v>
                </c:pt>
                <c:pt idx="58">
                  <c:v>2.4140000000000001</c:v>
                </c:pt>
                <c:pt idx="59">
                  <c:v>2.633</c:v>
                </c:pt>
                <c:pt idx="60">
                  <c:v>3.319</c:v>
                </c:pt>
                <c:pt idx="61">
                  <c:v>3.93</c:v>
                </c:pt>
                <c:pt idx="62">
                  <c:v>4.3239999999999998</c:v>
                </c:pt>
                <c:pt idx="63">
                  <c:v>4.4400000000000004</c:v>
                </c:pt>
                <c:pt idx="64">
                  <c:v>4.4720000000000004</c:v>
                </c:pt>
                <c:pt idx="65">
                  <c:v>4.6020000000000003</c:v>
                </c:pt>
                <c:pt idx="66">
                  <c:v>4.6680000000000001</c:v>
                </c:pt>
                <c:pt idx="67">
                  <c:v>4.5919999999999996</c:v>
                </c:pt>
                <c:pt idx="68">
                  <c:v>4.8150000000000004</c:v>
                </c:pt>
                <c:pt idx="69">
                  <c:v>5.1420000000000003</c:v>
                </c:pt>
                <c:pt idx="70">
                  <c:v>5.3689999999999998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764-4C5C-85CA-5AF30A609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6838896"/>
        <c:axId val="1126845968"/>
      </c:scatterChart>
      <c:valAx>
        <c:axId val="11268388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26845968"/>
        <c:crosses val="autoZero"/>
        <c:crossBetween val="midCat"/>
      </c:valAx>
      <c:valAx>
        <c:axId val="1126845968"/>
        <c:scaling>
          <c:orientation val="minMax"/>
        </c:scaling>
        <c:delete val="1"/>
        <c:axPos val="l"/>
        <c:numFmt formatCode="0.00" sourceLinked="1"/>
        <c:majorTickMark val="out"/>
        <c:minorTickMark val="none"/>
        <c:tickLblPos val="nextTo"/>
        <c:crossAx val="1126838896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ayout>
        <c:manualLayout>
          <c:xMode val="edge"/>
          <c:yMode val="edge"/>
          <c:x val="0.61740138092477848"/>
          <c:y val="0.85185564059584762"/>
          <c:w val="0.10941725979772765"/>
          <c:h val="4.47418036303420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Coal, OIl, Gas &amp; Nuclear Fuel Input</a:t>
            </a:r>
            <a:r>
              <a:rPr lang="en-US" baseline="0"/>
              <a:t> between 1980 &amp; 1989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Tables!$AA$2</c:f>
              <c:strCache>
                <c:ptCount val="1"/>
                <c:pt idx="0">
                  <c:v>Coal, Oil, Gas input MTOE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Tables!$Z$3:$Z$12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cat>
          <c:val>
            <c:numRef>
              <c:f>Tables!$AA$3:$AA$12</c:f>
              <c:numCache>
                <c:formatCode>0.00</c:formatCode>
                <c:ptCount val="10"/>
                <c:pt idx="0">
                  <c:v>59.1</c:v>
                </c:pt>
                <c:pt idx="1">
                  <c:v>55.31</c:v>
                </c:pt>
                <c:pt idx="2">
                  <c:v>53.6</c:v>
                </c:pt>
                <c:pt idx="3">
                  <c:v>52.51</c:v>
                </c:pt>
                <c:pt idx="4">
                  <c:v>54.290000000000006</c:v>
                </c:pt>
                <c:pt idx="5">
                  <c:v>54.7</c:v>
                </c:pt>
                <c:pt idx="6">
                  <c:v>54.599999999999994</c:v>
                </c:pt>
                <c:pt idx="7">
                  <c:v>57.244999999999997</c:v>
                </c:pt>
                <c:pt idx="8">
                  <c:v>57.809999999999995</c:v>
                </c:pt>
                <c:pt idx="9">
                  <c:v>56.24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76-4F82-A1ED-711D3A4C8C45}"/>
            </c:ext>
          </c:extLst>
        </c:ser>
        <c:ser>
          <c:idx val="1"/>
          <c:order val="1"/>
          <c:tx>
            <c:strRef>
              <c:f>Tables!$AB$2</c:f>
              <c:strCache>
                <c:ptCount val="1"/>
                <c:pt idx="0">
                  <c:v>Nuclear input MTOE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Tables!$Z$3:$Z$12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cat>
          <c:val>
            <c:numRef>
              <c:f>Tables!$AB$3:$AB$12</c:f>
              <c:numCache>
                <c:formatCode>0.00</c:formatCode>
                <c:ptCount val="10"/>
                <c:pt idx="0">
                  <c:v>9.91</c:v>
                </c:pt>
                <c:pt idx="1">
                  <c:v>10.18</c:v>
                </c:pt>
                <c:pt idx="2">
                  <c:v>11.88</c:v>
                </c:pt>
                <c:pt idx="3">
                  <c:v>13.47</c:v>
                </c:pt>
                <c:pt idx="4">
                  <c:v>14.5</c:v>
                </c:pt>
                <c:pt idx="5">
                  <c:v>16.5</c:v>
                </c:pt>
                <c:pt idx="6">
                  <c:v>15.44</c:v>
                </c:pt>
                <c:pt idx="7">
                  <c:v>14.44</c:v>
                </c:pt>
                <c:pt idx="8">
                  <c:v>16.57</c:v>
                </c:pt>
                <c:pt idx="9">
                  <c:v>17.739999999999998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76-4F82-A1ED-711D3A4C8C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5713631"/>
        <c:axId val="172857039"/>
      </c:barChart>
      <c:catAx>
        <c:axId val="3057136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857039"/>
        <c:crosses val="autoZero"/>
        <c:auto val="1"/>
        <c:lblAlgn val="ctr"/>
        <c:lblOffset val="100"/>
        <c:noMultiLvlLbl val="0"/>
      </c:catAx>
      <c:valAx>
        <c:axId val="17285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Inptu MTOE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713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Coal,</a:t>
            </a:r>
            <a:r>
              <a:rPr lang="en-US" baseline="0"/>
              <a:t> Oil, Gas &amp; Nuclear Generation between 1980 &amp; 1989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Tables!$AC$2</c:f>
              <c:strCache>
                <c:ptCount val="1"/>
                <c:pt idx="0">
                  <c:v>Coal, Oil, Gas Gen GWh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Tables!$Z$3:$Z$12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xVal>
          <c:yVal>
            <c:numRef>
              <c:f>Tables!$AC$3:$AC$12</c:f>
              <c:numCache>
                <c:formatCode>0</c:formatCode>
                <c:ptCount val="10"/>
                <c:pt idx="0">
                  <c:v>215418</c:v>
                </c:pt>
                <c:pt idx="1">
                  <c:v>208589</c:v>
                </c:pt>
                <c:pt idx="2">
                  <c:v>198822</c:v>
                </c:pt>
                <c:pt idx="3">
                  <c:v>197600</c:v>
                </c:pt>
                <c:pt idx="4">
                  <c:v>200240</c:v>
                </c:pt>
                <c:pt idx="5">
                  <c:v>205906</c:v>
                </c:pt>
                <c:pt idx="6">
                  <c:v>210452</c:v>
                </c:pt>
                <c:pt idx="7">
                  <c:v>215290</c:v>
                </c:pt>
                <c:pt idx="8">
                  <c:v>211932</c:v>
                </c:pt>
                <c:pt idx="9">
                  <c:v>209169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8C-4EC8-B215-F11E1042CA34}"/>
            </c:ext>
          </c:extLst>
        </c:ser>
        <c:ser>
          <c:idx val="1"/>
          <c:order val="1"/>
          <c:tx>
            <c:strRef>
              <c:f>Tables!$AD$2</c:f>
              <c:strCache>
                <c:ptCount val="1"/>
                <c:pt idx="0">
                  <c:v>Nuclear Generated GWh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Tables!$Z$3:$Z$12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xVal>
          <c:yVal>
            <c:numRef>
              <c:f>Tables!$AD$3:$AD$12</c:f>
              <c:numCache>
                <c:formatCode>0</c:formatCode>
                <c:ptCount val="10"/>
                <c:pt idx="0">
                  <c:v>32291</c:v>
                </c:pt>
                <c:pt idx="1">
                  <c:v>33191</c:v>
                </c:pt>
                <c:pt idx="2">
                  <c:v>38721</c:v>
                </c:pt>
                <c:pt idx="3">
                  <c:v>43911</c:v>
                </c:pt>
                <c:pt idx="4">
                  <c:v>47256</c:v>
                </c:pt>
                <c:pt idx="5">
                  <c:v>53767</c:v>
                </c:pt>
                <c:pt idx="6">
                  <c:v>51843</c:v>
                </c:pt>
                <c:pt idx="7">
                  <c:v>48205</c:v>
                </c:pt>
                <c:pt idx="8">
                  <c:v>55642</c:v>
                </c:pt>
                <c:pt idx="9">
                  <c:v>63602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78C-4EC8-B215-F11E1042CA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6981119"/>
        <c:axId val="917016879"/>
      </c:scatterChart>
      <c:valAx>
        <c:axId val="806981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016879"/>
        <c:crosses val="autoZero"/>
        <c:crossBetween val="midCat"/>
      </c:valAx>
      <c:valAx>
        <c:axId val="917016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Electricity Generated GWh</a:t>
                </a:r>
                <a:endParaRPr lang="en-US" sz="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9811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Coal, OIl, Gas &amp; Nuclear Fuel Input between 2010 &amp; 2020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Tables!$AG$2</c:f>
              <c:strCache>
                <c:ptCount val="1"/>
                <c:pt idx="0">
                  <c:v>Coal, Oil, Gas input MTOE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Tables!$AF$3:$AF$12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cat>
          <c:val>
            <c:numRef>
              <c:f>Tables!$AG$3:$AG$12</c:f>
              <c:numCache>
                <c:formatCode>0.00</c:formatCode>
                <c:ptCount val="10"/>
                <c:pt idx="0">
                  <c:v>59.17</c:v>
                </c:pt>
                <c:pt idx="1">
                  <c:v>53.39</c:v>
                </c:pt>
                <c:pt idx="2">
                  <c:v>53.679999999999993</c:v>
                </c:pt>
                <c:pt idx="3">
                  <c:v>49.62</c:v>
                </c:pt>
                <c:pt idx="4">
                  <c:v>43.290000000000006</c:v>
                </c:pt>
                <c:pt idx="5">
                  <c:v>37.230000000000004</c:v>
                </c:pt>
                <c:pt idx="6">
                  <c:v>33.749110292886186</c:v>
                </c:pt>
                <c:pt idx="7">
                  <c:v>30.693317457573997</c:v>
                </c:pt>
                <c:pt idx="8">
                  <c:v>28.239634909133514</c:v>
                </c:pt>
                <c:pt idx="9">
                  <c:v>25.65866354949161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8B-4CBC-9835-50EFCB313B06}"/>
            </c:ext>
          </c:extLst>
        </c:ser>
        <c:ser>
          <c:idx val="1"/>
          <c:order val="1"/>
          <c:tx>
            <c:strRef>
              <c:f>Tables!$AH$2</c:f>
              <c:strCache>
                <c:ptCount val="1"/>
                <c:pt idx="0">
                  <c:v>Nuclear input MTOE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Tables!$AF$3:$AF$12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cat>
          <c:val>
            <c:numRef>
              <c:f>Tables!$AH$3:$AH$12</c:f>
              <c:numCache>
                <c:formatCode>0.00</c:formatCode>
                <c:ptCount val="10"/>
                <c:pt idx="0">
                  <c:v>13.93</c:v>
                </c:pt>
                <c:pt idx="1">
                  <c:v>15.63</c:v>
                </c:pt>
                <c:pt idx="2">
                  <c:v>15.21</c:v>
                </c:pt>
                <c:pt idx="3">
                  <c:v>15.44</c:v>
                </c:pt>
                <c:pt idx="4">
                  <c:v>13.85</c:v>
                </c:pt>
                <c:pt idx="5">
                  <c:v>15.48</c:v>
                </c:pt>
                <c:pt idx="6">
                  <c:v>15.413826590139106</c:v>
                </c:pt>
                <c:pt idx="7">
                  <c:v>15.123807762776165</c:v>
                </c:pt>
                <c:pt idx="8">
                  <c:v>14.060726509556844</c:v>
                </c:pt>
                <c:pt idx="9">
                  <c:v>13.252523095864882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8B-4CBC-9835-50EFCB313B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3227215"/>
        <c:axId val="917020207"/>
      </c:barChart>
      <c:catAx>
        <c:axId val="8232272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020207"/>
        <c:crosses val="autoZero"/>
        <c:auto val="1"/>
        <c:lblAlgn val="ctr"/>
        <c:lblOffset val="100"/>
        <c:noMultiLvlLbl val="0"/>
      </c:catAx>
      <c:valAx>
        <c:axId val="917020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Input MTOE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3227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Coal, Oil, Gas &amp; Nuclear Generation between 2010 &amp; 2020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Tables!$AI$2</c:f>
              <c:strCache>
                <c:ptCount val="1"/>
                <c:pt idx="0">
                  <c:v>Coal, Oil, Gas Gen GWh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Tables!$AF$3:$AF$12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Tables!$AI$3:$AI$12</c:f>
              <c:numCache>
                <c:formatCode>0</c:formatCode>
                <c:ptCount val="10"/>
                <c:pt idx="0">
                  <c:v>157818.35563090959</c:v>
                </c:pt>
                <c:pt idx="1">
                  <c:v>129668.59464370293</c:v>
                </c:pt>
                <c:pt idx="2">
                  <c:v>139994.14395581506</c:v>
                </c:pt>
                <c:pt idx="3">
                  <c:v>133237.91311053638</c:v>
                </c:pt>
                <c:pt idx="4">
                  <c:v>107945.06367493281</c:v>
                </c:pt>
                <c:pt idx="5">
                  <c:v>88265.51964102796</c:v>
                </c:pt>
                <c:pt idx="6">
                  <c:v>44537.200481142296</c:v>
                </c:pt>
                <c:pt idx="7">
                  <c:v>37424.21904157105</c:v>
                </c:pt>
                <c:pt idx="8">
                  <c:v>34151.197999158612</c:v>
                </c:pt>
                <c:pt idx="9">
                  <c:v>25402.977513281716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D1-4A36-A23E-796344748E07}"/>
            </c:ext>
          </c:extLst>
        </c:ser>
        <c:ser>
          <c:idx val="1"/>
          <c:order val="1"/>
          <c:tx>
            <c:strRef>
              <c:f>Tables!$AJ$2</c:f>
              <c:strCache>
                <c:ptCount val="1"/>
                <c:pt idx="0">
                  <c:v>Nuclear Generated GWh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Tables!$AF$3:$AF$12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Tables!$AJ$3:$AJ$12</c:f>
              <c:numCache>
                <c:formatCode>0</c:formatCode>
                <c:ptCount val="10"/>
                <c:pt idx="0">
                  <c:v>56441.712999999996</c:v>
                </c:pt>
                <c:pt idx="1">
                  <c:v>62655.21699999999</c:v>
                </c:pt>
                <c:pt idx="2">
                  <c:v>63949.204999999994</c:v>
                </c:pt>
                <c:pt idx="3">
                  <c:v>64132.508000000002</c:v>
                </c:pt>
                <c:pt idx="4">
                  <c:v>57902.521000000001</c:v>
                </c:pt>
                <c:pt idx="5">
                  <c:v>63894.555000000008</c:v>
                </c:pt>
                <c:pt idx="6">
                  <c:v>65149.084999999999</c:v>
                </c:pt>
                <c:pt idx="7">
                  <c:v>63886.856448923994</c:v>
                </c:pt>
                <c:pt idx="8">
                  <c:v>59097.753420458997</c:v>
                </c:pt>
                <c:pt idx="9">
                  <c:v>51032.091013407997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9D1-4A36-A23E-796344748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2653359"/>
        <c:axId val="406186927"/>
      </c:scatterChart>
      <c:valAx>
        <c:axId val="992653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38684715245399831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186927"/>
        <c:crosses val="autoZero"/>
        <c:crossBetween val="midCat"/>
      </c:valAx>
      <c:valAx>
        <c:axId val="40618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Generated 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6533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Calibri" panose="020F0502020204030204"/>
              </a:rPr>
              <a:t>Inputs of both fossil and nuclear fuels between 1980 &amp; 1989</a:t>
            </a:r>
            <a:endParaRPr lang="en-US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'Question 1'!$E$2</c:f>
              <c:strCache>
                <c:ptCount val="1"/>
                <c:pt idx="0">
                  <c:v>Total Coal, Oil, &amp; Gas MTOE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1'!$A$3:$A$12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xVal>
          <c:yVal>
            <c:numRef>
              <c:f>'Question 1'!$E$3:$E$12</c:f>
              <c:numCache>
                <c:formatCode>0.00</c:formatCode>
                <c:ptCount val="10"/>
                <c:pt idx="0">
                  <c:v>59.099999999999994</c:v>
                </c:pt>
                <c:pt idx="1">
                  <c:v>55.31</c:v>
                </c:pt>
                <c:pt idx="2">
                  <c:v>53.6</c:v>
                </c:pt>
                <c:pt idx="3">
                  <c:v>52.51</c:v>
                </c:pt>
                <c:pt idx="4">
                  <c:v>54.290000000000006</c:v>
                </c:pt>
                <c:pt idx="5">
                  <c:v>54.7</c:v>
                </c:pt>
                <c:pt idx="6">
                  <c:v>54.599999999999994</c:v>
                </c:pt>
                <c:pt idx="7">
                  <c:v>57.245000000000005</c:v>
                </c:pt>
                <c:pt idx="8">
                  <c:v>57.809999999999995</c:v>
                </c:pt>
                <c:pt idx="9">
                  <c:v>56.24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48-40DF-8CD8-815AECB6AAA0}"/>
            </c:ext>
          </c:extLst>
        </c:ser>
        <c:ser>
          <c:idx val="1"/>
          <c:order val="1"/>
          <c:tx>
            <c:strRef>
              <c:f>'Question 1'!$F$2</c:f>
              <c:strCache>
                <c:ptCount val="1"/>
                <c:pt idx="0">
                  <c:v>Nuclear MTOE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1'!$A$3:$A$12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xVal>
          <c:yVal>
            <c:numRef>
              <c:f>'Question 1'!$F$3:$F$12</c:f>
              <c:numCache>
                <c:formatCode>0.00</c:formatCode>
                <c:ptCount val="10"/>
                <c:pt idx="0">
                  <c:v>9.91</c:v>
                </c:pt>
                <c:pt idx="1">
                  <c:v>10.18</c:v>
                </c:pt>
                <c:pt idx="2">
                  <c:v>11.88</c:v>
                </c:pt>
                <c:pt idx="3">
                  <c:v>13.47</c:v>
                </c:pt>
                <c:pt idx="4">
                  <c:v>14.5</c:v>
                </c:pt>
                <c:pt idx="5">
                  <c:v>16.5</c:v>
                </c:pt>
                <c:pt idx="6">
                  <c:v>15.44</c:v>
                </c:pt>
                <c:pt idx="7">
                  <c:v>14.44</c:v>
                </c:pt>
                <c:pt idx="8">
                  <c:v>16.57</c:v>
                </c:pt>
                <c:pt idx="9">
                  <c:v>17.739999999999998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048-40DF-8CD8-815AECB6AA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1134000"/>
        <c:axId val="826798448"/>
      </c:scatterChart>
      <c:valAx>
        <c:axId val="911134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798448"/>
        <c:crosses val="autoZero"/>
        <c:crossBetween val="midCat"/>
      </c:valAx>
      <c:valAx>
        <c:axId val="82679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 (MTOE)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13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FF0000"/>
                </a:solidFill>
              </a:rPr>
              <a:t>Total</a:t>
            </a:r>
            <a:r>
              <a:rPr lang="en-US" baseline="0">
                <a:solidFill>
                  <a:srgbClr val="FF0000"/>
                </a:solidFill>
              </a:rPr>
              <a:t> fossil fuel input vs electricity output between 1980 &amp; 1989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1'!$E$2</c:f>
              <c:strCache>
                <c:ptCount val="1"/>
                <c:pt idx="0">
                  <c:v>Total Coal, Oil, &amp; Gas MTOE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1'!$G$3:$G$12</c:f>
              <c:numCache>
                <c:formatCode>0.00</c:formatCode>
                <c:ptCount val="10"/>
                <c:pt idx="0">
                  <c:v>215418</c:v>
                </c:pt>
                <c:pt idx="1">
                  <c:v>208589</c:v>
                </c:pt>
                <c:pt idx="2">
                  <c:v>198822</c:v>
                </c:pt>
                <c:pt idx="3">
                  <c:v>197600</c:v>
                </c:pt>
                <c:pt idx="4">
                  <c:v>200240</c:v>
                </c:pt>
                <c:pt idx="5">
                  <c:v>205906</c:v>
                </c:pt>
                <c:pt idx="6">
                  <c:v>210452</c:v>
                </c:pt>
                <c:pt idx="7">
                  <c:v>215290</c:v>
                </c:pt>
                <c:pt idx="8">
                  <c:v>211932</c:v>
                </c:pt>
                <c:pt idx="9">
                  <c:v>209169</c:v>
                </c:pt>
              </c:numCache>
            </c:numRef>
          </c:xVal>
          <c:yVal>
            <c:numRef>
              <c:f>'Question 1'!$E$3:$E$12</c:f>
              <c:numCache>
                <c:formatCode>0.00</c:formatCode>
                <c:ptCount val="10"/>
                <c:pt idx="0">
                  <c:v>59.099999999999994</c:v>
                </c:pt>
                <c:pt idx="1">
                  <c:v>55.31</c:v>
                </c:pt>
                <c:pt idx="2">
                  <c:v>53.6</c:v>
                </c:pt>
                <c:pt idx="3">
                  <c:v>52.51</c:v>
                </c:pt>
                <c:pt idx="4">
                  <c:v>54.290000000000006</c:v>
                </c:pt>
                <c:pt idx="5">
                  <c:v>54.7</c:v>
                </c:pt>
                <c:pt idx="6">
                  <c:v>54.599999999999994</c:v>
                </c:pt>
                <c:pt idx="7">
                  <c:v>57.245000000000005</c:v>
                </c:pt>
                <c:pt idx="8">
                  <c:v>57.809999999999995</c:v>
                </c:pt>
                <c:pt idx="9">
                  <c:v>56.24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5A-441B-9046-4EF1D263EB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7372176"/>
        <c:axId val="826798032"/>
      </c:scatterChart>
      <c:valAx>
        <c:axId val="90737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generated (GWh)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798032"/>
        <c:crosses val="autoZero"/>
        <c:crossBetween val="midCat"/>
      </c:valAx>
      <c:valAx>
        <c:axId val="82679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 (MTOE)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372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FF0000"/>
                </a:solidFill>
              </a:rPr>
              <a:t>Total nuclear fuel input vs electricity generated between 1980 &amp; 1989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Total nuclear fuel input vs electricity generated between 1980 &amp; 1989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1'!$H$3:$H$12</c:f>
              <c:numCache>
                <c:formatCode>0.00</c:formatCode>
                <c:ptCount val="10"/>
                <c:pt idx="0">
                  <c:v>32291</c:v>
                </c:pt>
                <c:pt idx="1">
                  <c:v>33191</c:v>
                </c:pt>
                <c:pt idx="2">
                  <c:v>38721</c:v>
                </c:pt>
                <c:pt idx="3">
                  <c:v>43911</c:v>
                </c:pt>
                <c:pt idx="4">
                  <c:v>47256</c:v>
                </c:pt>
                <c:pt idx="5">
                  <c:v>53767</c:v>
                </c:pt>
                <c:pt idx="6">
                  <c:v>51843</c:v>
                </c:pt>
                <c:pt idx="7">
                  <c:v>48205</c:v>
                </c:pt>
                <c:pt idx="8">
                  <c:v>55642</c:v>
                </c:pt>
                <c:pt idx="9">
                  <c:v>63602</c:v>
                </c:pt>
              </c:numCache>
            </c:numRef>
          </c:xVal>
          <c:yVal>
            <c:numRef>
              <c:f>'Question 1'!$F$3:$F$12</c:f>
              <c:numCache>
                <c:formatCode>0.00</c:formatCode>
                <c:ptCount val="10"/>
                <c:pt idx="0">
                  <c:v>9.91</c:v>
                </c:pt>
                <c:pt idx="1">
                  <c:v>10.18</c:v>
                </c:pt>
                <c:pt idx="2">
                  <c:v>11.88</c:v>
                </c:pt>
                <c:pt idx="3">
                  <c:v>13.47</c:v>
                </c:pt>
                <c:pt idx="4">
                  <c:v>14.5</c:v>
                </c:pt>
                <c:pt idx="5">
                  <c:v>16.5</c:v>
                </c:pt>
                <c:pt idx="6">
                  <c:v>15.44</c:v>
                </c:pt>
                <c:pt idx="7">
                  <c:v>14.44</c:v>
                </c:pt>
                <c:pt idx="8">
                  <c:v>16.57</c:v>
                </c:pt>
                <c:pt idx="9">
                  <c:v>17.739999999999998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E3-4208-8322-8FFAB08F43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8586960"/>
        <c:axId val="826786384"/>
      </c:scatterChart>
      <c:valAx>
        <c:axId val="1018586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generated</a:t>
                </a:r>
                <a:r>
                  <a:rPr lang="en-US" baseline="0"/>
                  <a:t> (GWh)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786384"/>
        <c:crosses val="autoZero"/>
        <c:crossBetween val="midCat"/>
      </c:valAx>
      <c:valAx>
        <c:axId val="82678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 (MTOE)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586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Calibri" panose="020F0502020204030204"/>
              </a:rPr>
              <a:t>Inputs of both fossil and nuclear fuels between 2010 &amp; 2019</a:t>
            </a:r>
            <a:endParaRPr lang="en-US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'Question 1'!$E$2</c:f>
              <c:strCache>
                <c:ptCount val="1"/>
                <c:pt idx="0">
                  <c:v>Total Coal, Oil, &amp; Gas MTOE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1'!$A$13:$A$22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'Question 1'!$E$13:$E$22</c:f>
              <c:numCache>
                <c:formatCode>0.00</c:formatCode>
                <c:ptCount val="10"/>
                <c:pt idx="0">
                  <c:v>59.17</c:v>
                </c:pt>
                <c:pt idx="1">
                  <c:v>53.39</c:v>
                </c:pt>
                <c:pt idx="2">
                  <c:v>53.68</c:v>
                </c:pt>
                <c:pt idx="3">
                  <c:v>49.62</c:v>
                </c:pt>
                <c:pt idx="4">
                  <c:v>43.290000000000006</c:v>
                </c:pt>
                <c:pt idx="5">
                  <c:v>37.230000000000004</c:v>
                </c:pt>
                <c:pt idx="6">
                  <c:v>33.749110292886186</c:v>
                </c:pt>
                <c:pt idx="7">
                  <c:v>30.693317457573997</c:v>
                </c:pt>
                <c:pt idx="8">
                  <c:v>28.239634909133514</c:v>
                </c:pt>
                <c:pt idx="9">
                  <c:v>25.65866354949161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1D1-4E29-92BC-6529AB829219}"/>
            </c:ext>
          </c:extLst>
        </c:ser>
        <c:ser>
          <c:idx val="1"/>
          <c:order val="1"/>
          <c:tx>
            <c:strRef>
              <c:f>'Question 1'!$F$2</c:f>
              <c:strCache>
                <c:ptCount val="1"/>
                <c:pt idx="0">
                  <c:v>Nuclear MTOE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1'!$A$13:$A$22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'Question 1'!$F$13:$F$22</c:f>
              <c:numCache>
                <c:formatCode>0.00</c:formatCode>
                <c:ptCount val="10"/>
                <c:pt idx="0">
                  <c:v>13.93</c:v>
                </c:pt>
                <c:pt idx="1">
                  <c:v>15.63</c:v>
                </c:pt>
                <c:pt idx="2">
                  <c:v>15.21</c:v>
                </c:pt>
                <c:pt idx="3">
                  <c:v>15.44</c:v>
                </c:pt>
                <c:pt idx="4">
                  <c:v>13.85</c:v>
                </c:pt>
                <c:pt idx="5">
                  <c:v>15.48</c:v>
                </c:pt>
                <c:pt idx="6">
                  <c:v>15.413826590139106</c:v>
                </c:pt>
                <c:pt idx="7">
                  <c:v>15.123807762776165</c:v>
                </c:pt>
                <c:pt idx="8">
                  <c:v>14.060726509556844</c:v>
                </c:pt>
                <c:pt idx="9">
                  <c:v>13.252523095864882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1D1-4E29-92BC-6529AB8292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1134000"/>
        <c:axId val="826798448"/>
      </c:scatterChart>
      <c:valAx>
        <c:axId val="911134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798448"/>
        <c:crosses val="autoZero"/>
        <c:crossBetween val="midCat"/>
      </c:valAx>
      <c:valAx>
        <c:axId val="82679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</a:t>
                </a:r>
                <a:r>
                  <a:rPr lang="en-US" baseline="0"/>
                  <a:t> (MTOE)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13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FF0000"/>
                </a:solidFill>
              </a:rPr>
              <a:t>Total</a:t>
            </a:r>
            <a:r>
              <a:rPr lang="en-US" baseline="0">
                <a:solidFill>
                  <a:srgbClr val="FF0000"/>
                </a:solidFill>
              </a:rPr>
              <a:t> fossil fuel input vs electricity output between 2010 &amp; 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1'!$E$2</c:f>
              <c:strCache>
                <c:ptCount val="1"/>
                <c:pt idx="0">
                  <c:v>Total Coal, Oil, &amp; Gas MTOE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1'!$G$13:$G$22</c:f>
              <c:numCache>
                <c:formatCode>0.00</c:formatCode>
                <c:ptCount val="10"/>
                <c:pt idx="0">
                  <c:v>157818.35563090959</c:v>
                </c:pt>
                <c:pt idx="1">
                  <c:v>129668.59464370293</c:v>
                </c:pt>
                <c:pt idx="2">
                  <c:v>139994.14395581506</c:v>
                </c:pt>
                <c:pt idx="3">
                  <c:v>133237.91311053638</c:v>
                </c:pt>
                <c:pt idx="4">
                  <c:v>107945.06367493281</c:v>
                </c:pt>
                <c:pt idx="5">
                  <c:v>88265.51964102796</c:v>
                </c:pt>
                <c:pt idx="6">
                  <c:v>44537.200481142296</c:v>
                </c:pt>
                <c:pt idx="7">
                  <c:v>37424.21904157105</c:v>
                </c:pt>
                <c:pt idx="8">
                  <c:v>34151.197999158612</c:v>
                </c:pt>
                <c:pt idx="9">
                  <c:v>25402.977513281716</c:v>
                </c:pt>
              </c:numCache>
            </c:numRef>
          </c:xVal>
          <c:yVal>
            <c:numRef>
              <c:f>'Question 1'!$E$13:$E$22</c:f>
              <c:numCache>
                <c:formatCode>0.00</c:formatCode>
                <c:ptCount val="10"/>
                <c:pt idx="0">
                  <c:v>59.17</c:v>
                </c:pt>
                <c:pt idx="1">
                  <c:v>53.39</c:v>
                </c:pt>
                <c:pt idx="2">
                  <c:v>53.68</c:v>
                </c:pt>
                <c:pt idx="3">
                  <c:v>49.62</c:v>
                </c:pt>
                <c:pt idx="4">
                  <c:v>43.290000000000006</c:v>
                </c:pt>
                <c:pt idx="5">
                  <c:v>37.230000000000004</c:v>
                </c:pt>
                <c:pt idx="6">
                  <c:v>33.749110292886186</c:v>
                </c:pt>
                <c:pt idx="7">
                  <c:v>30.693317457573997</c:v>
                </c:pt>
                <c:pt idx="8">
                  <c:v>28.239634909133514</c:v>
                </c:pt>
                <c:pt idx="9">
                  <c:v>25.65866354949161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1E-4BCC-96E1-9FAFD367A2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7372176"/>
        <c:axId val="826798032"/>
      </c:scatterChart>
      <c:valAx>
        <c:axId val="90737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generated (GWh)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798032"/>
        <c:crosses val="autoZero"/>
        <c:crossBetween val="midCat"/>
      </c:valAx>
      <c:valAx>
        <c:axId val="82679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 (MTOE)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372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FF0000"/>
                </a:solidFill>
              </a:rPr>
              <a:t>Total</a:t>
            </a:r>
            <a:r>
              <a:rPr lang="en-US" baseline="0">
                <a:solidFill>
                  <a:srgbClr val="FF0000"/>
                </a:solidFill>
              </a:rPr>
              <a:t> nuclear fuel input vs electricity output between 2010 &amp; 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1'!$F$2</c:f>
              <c:strCache>
                <c:ptCount val="1"/>
                <c:pt idx="0">
                  <c:v>Nuclear MTOE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1'!$H$13:$H$22</c:f>
              <c:numCache>
                <c:formatCode>0.00</c:formatCode>
                <c:ptCount val="10"/>
                <c:pt idx="0">
                  <c:v>56441.712999999996</c:v>
                </c:pt>
                <c:pt idx="1">
                  <c:v>62655.21699999999</c:v>
                </c:pt>
                <c:pt idx="2">
                  <c:v>63949.204999999994</c:v>
                </c:pt>
                <c:pt idx="3">
                  <c:v>64132.508000000002</c:v>
                </c:pt>
                <c:pt idx="4">
                  <c:v>57902.521000000001</c:v>
                </c:pt>
                <c:pt idx="5">
                  <c:v>63894.555000000008</c:v>
                </c:pt>
                <c:pt idx="6">
                  <c:v>65149.084999999999</c:v>
                </c:pt>
                <c:pt idx="7">
                  <c:v>63886.856448923994</c:v>
                </c:pt>
                <c:pt idx="8">
                  <c:v>59097.753420458997</c:v>
                </c:pt>
                <c:pt idx="9">
                  <c:v>51032.091013407997</c:v>
                </c:pt>
              </c:numCache>
            </c:numRef>
          </c:xVal>
          <c:yVal>
            <c:numRef>
              <c:f>'Question 1'!$F$13:$F$22</c:f>
              <c:numCache>
                <c:formatCode>0.00</c:formatCode>
                <c:ptCount val="10"/>
                <c:pt idx="0">
                  <c:v>13.93</c:v>
                </c:pt>
                <c:pt idx="1">
                  <c:v>15.63</c:v>
                </c:pt>
                <c:pt idx="2">
                  <c:v>15.21</c:v>
                </c:pt>
                <c:pt idx="3">
                  <c:v>15.44</c:v>
                </c:pt>
                <c:pt idx="4">
                  <c:v>13.85</c:v>
                </c:pt>
                <c:pt idx="5">
                  <c:v>15.48</c:v>
                </c:pt>
                <c:pt idx="6">
                  <c:v>15.413826590139106</c:v>
                </c:pt>
                <c:pt idx="7">
                  <c:v>15.123807762776165</c:v>
                </c:pt>
                <c:pt idx="8">
                  <c:v>14.060726509556844</c:v>
                </c:pt>
                <c:pt idx="9">
                  <c:v>13.252523095864882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13-4152-A48A-EF698A008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7372176"/>
        <c:axId val="826798032"/>
      </c:scatterChart>
      <c:valAx>
        <c:axId val="90737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generated (GWh)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798032"/>
        <c:crosses val="autoZero"/>
        <c:crossBetween val="midCat"/>
      </c:valAx>
      <c:valAx>
        <c:axId val="82679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 (MTOE)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372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Calibri" panose="020F0502020204030204"/>
              </a:rPr>
              <a:t>Electrical generation of both fossil and nuclear fuels between 1980 &amp; 1989</a:t>
            </a:r>
            <a:endParaRPr lang="en-US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'Question 1'!$G$2</c:f>
              <c:strCache>
                <c:ptCount val="1"/>
                <c:pt idx="0">
                  <c:v>Coal, Oil, &amp; Gas Produced GWh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1'!$A$3:$A$12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xVal>
          <c:yVal>
            <c:numRef>
              <c:f>'Question 1'!$G$3:$G$12</c:f>
              <c:numCache>
                <c:formatCode>0.00</c:formatCode>
                <c:ptCount val="10"/>
                <c:pt idx="0">
                  <c:v>215418</c:v>
                </c:pt>
                <c:pt idx="1">
                  <c:v>208589</c:v>
                </c:pt>
                <c:pt idx="2">
                  <c:v>198822</c:v>
                </c:pt>
                <c:pt idx="3">
                  <c:v>197600</c:v>
                </c:pt>
                <c:pt idx="4">
                  <c:v>200240</c:v>
                </c:pt>
                <c:pt idx="5">
                  <c:v>205906</c:v>
                </c:pt>
                <c:pt idx="6">
                  <c:v>210452</c:v>
                </c:pt>
                <c:pt idx="7">
                  <c:v>215290</c:v>
                </c:pt>
                <c:pt idx="8">
                  <c:v>211932</c:v>
                </c:pt>
                <c:pt idx="9">
                  <c:v>209169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335-4C55-BEF9-516F5C07EC34}"/>
            </c:ext>
          </c:extLst>
        </c:ser>
        <c:ser>
          <c:idx val="1"/>
          <c:order val="1"/>
          <c:tx>
            <c:strRef>
              <c:f>'Question 1'!$H$2</c:f>
              <c:strCache>
                <c:ptCount val="1"/>
                <c:pt idx="0">
                  <c:v>Nuclear Produced GWh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1'!$A$3:$A$12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xVal>
          <c:yVal>
            <c:numRef>
              <c:f>'Question 1'!$H$3:$H$12</c:f>
              <c:numCache>
                <c:formatCode>0.00</c:formatCode>
                <c:ptCount val="10"/>
                <c:pt idx="0">
                  <c:v>32291</c:v>
                </c:pt>
                <c:pt idx="1">
                  <c:v>33191</c:v>
                </c:pt>
                <c:pt idx="2">
                  <c:v>38721</c:v>
                </c:pt>
                <c:pt idx="3">
                  <c:v>43911</c:v>
                </c:pt>
                <c:pt idx="4">
                  <c:v>47256</c:v>
                </c:pt>
                <c:pt idx="5">
                  <c:v>53767</c:v>
                </c:pt>
                <c:pt idx="6">
                  <c:v>51843</c:v>
                </c:pt>
                <c:pt idx="7">
                  <c:v>48205</c:v>
                </c:pt>
                <c:pt idx="8">
                  <c:v>55642</c:v>
                </c:pt>
                <c:pt idx="9">
                  <c:v>63602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335-4C55-BEF9-516F5C07EC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1134000"/>
        <c:axId val="826798448"/>
      </c:scatterChart>
      <c:valAx>
        <c:axId val="911134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798448"/>
        <c:crosses val="autoZero"/>
        <c:crossBetween val="midCat"/>
      </c:valAx>
      <c:valAx>
        <c:axId val="82679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</a:t>
                </a:r>
                <a:r>
                  <a:rPr lang="en-US" baseline="0"/>
                  <a:t> (MTOE)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13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Calibri" panose="020F0502020204030204"/>
              </a:rPr>
              <a:t>Electrical generation of both fossil and nuclear fuels between 2010 &amp; 2019</a:t>
            </a:r>
            <a:endParaRPr lang="en-US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'Question 1'!$G$2</c:f>
              <c:strCache>
                <c:ptCount val="1"/>
                <c:pt idx="0">
                  <c:v>Coal, Oil, &amp; Gas Produced GWh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1'!$A$13:$A$22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'Question 1'!$G$13:$G$22</c:f>
              <c:numCache>
                <c:formatCode>0.00</c:formatCode>
                <c:ptCount val="10"/>
                <c:pt idx="0">
                  <c:v>157818.35563090959</c:v>
                </c:pt>
                <c:pt idx="1">
                  <c:v>129668.59464370293</c:v>
                </c:pt>
                <c:pt idx="2">
                  <c:v>139994.14395581506</c:v>
                </c:pt>
                <c:pt idx="3">
                  <c:v>133237.91311053638</c:v>
                </c:pt>
                <c:pt idx="4">
                  <c:v>107945.06367493281</c:v>
                </c:pt>
                <c:pt idx="5">
                  <c:v>88265.51964102796</c:v>
                </c:pt>
                <c:pt idx="6">
                  <c:v>44537.200481142296</c:v>
                </c:pt>
                <c:pt idx="7">
                  <c:v>37424.21904157105</c:v>
                </c:pt>
                <c:pt idx="8">
                  <c:v>34151.197999158612</c:v>
                </c:pt>
                <c:pt idx="9">
                  <c:v>25402.977513281716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A88-4A2B-AE6A-F42565B34C8A}"/>
            </c:ext>
          </c:extLst>
        </c:ser>
        <c:ser>
          <c:idx val="1"/>
          <c:order val="1"/>
          <c:tx>
            <c:strRef>
              <c:f>'Question 1'!$H$2</c:f>
              <c:strCache>
                <c:ptCount val="1"/>
                <c:pt idx="0">
                  <c:v>Nuclear Produced GWh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1'!$A$13:$A$22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'Question 1'!$H$13:$H$22</c:f>
              <c:numCache>
                <c:formatCode>0.00</c:formatCode>
                <c:ptCount val="10"/>
                <c:pt idx="0">
                  <c:v>56441.712999999996</c:v>
                </c:pt>
                <c:pt idx="1">
                  <c:v>62655.21699999999</c:v>
                </c:pt>
                <c:pt idx="2">
                  <c:v>63949.204999999994</c:v>
                </c:pt>
                <c:pt idx="3">
                  <c:v>64132.508000000002</c:v>
                </c:pt>
                <c:pt idx="4">
                  <c:v>57902.521000000001</c:v>
                </c:pt>
                <c:pt idx="5">
                  <c:v>63894.555000000008</c:v>
                </c:pt>
                <c:pt idx="6">
                  <c:v>65149.084999999999</c:v>
                </c:pt>
                <c:pt idx="7">
                  <c:v>63886.856448923994</c:v>
                </c:pt>
                <c:pt idx="8">
                  <c:v>59097.753420458997</c:v>
                </c:pt>
                <c:pt idx="9">
                  <c:v>51032.091013407997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A88-4A2B-AE6A-F42565B34C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1134000"/>
        <c:axId val="826798448"/>
      </c:scatterChart>
      <c:valAx>
        <c:axId val="911134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798448"/>
        <c:crosses val="autoZero"/>
        <c:crossBetween val="midCat"/>
      </c:valAx>
      <c:valAx>
        <c:axId val="82679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</a:t>
                </a:r>
                <a:r>
                  <a:rPr lang="en-US" baseline="0"/>
                  <a:t> (MTOE)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13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 plot of</a:t>
            </a:r>
            <a:r>
              <a:rPr lang="en-US" baseline="0"/>
              <a:t> Electricity supplied and consumed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2'!$B$1</c:f>
              <c:strCache>
                <c:ptCount val="1"/>
                <c:pt idx="0">
                  <c:v>Electricity Supplied (GWh)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2'!$C$2:$C$56</c:f>
              <c:numCache>
                <c:formatCode>0.00</c:formatCode>
                <c:ptCount val="55"/>
                <c:pt idx="0">
                  <c:v>154.71</c:v>
                </c:pt>
                <c:pt idx="1">
                  <c:v>160.65</c:v>
                </c:pt>
                <c:pt idx="2">
                  <c:v>165.75</c:v>
                </c:pt>
                <c:pt idx="3">
                  <c:v>178.2</c:v>
                </c:pt>
                <c:pt idx="4">
                  <c:v>189.86</c:v>
                </c:pt>
                <c:pt idx="5">
                  <c:v>199</c:v>
                </c:pt>
                <c:pt idx="6">
                  <c:v>204.56</c:v>
                </c:pt>
                <c:pt idx="7">
                  <c:v>211.55</c:v>
                </c:pt>
                <c:pt idx="8">
                  <c:v>226.48</c:v>
                </c:pt>
                <c:pt idx="9">
                  <c:v>219.64</c:v>
                </c:pt>
                <c:pt idx="10">
                  <c:v>219.07</c:v>
                </c:pt>
                <c:pt idx="11">
                  <c:v>222</c:v>
                </c:pt>
                <c:pt idx="12">
                  <c:v>226.8</c:v>
                </c:pt>
                <c:pt idx="13">
                  <c:v>231.42</c:v>
                </c:pt>
                <c:pt idx="14">
                  <c:v>242</c:v>
                </c:pt>
                <c:pt idx="15">
                  <c:v>231.11</c:v>
                </c:pt>
                <c:pt idx="16">
                  <c:v>227.21</c:v>
                </c:pt>
                <c:pt idx="17">
                  <c:v>222.82</c:v>
                </c:pt>
                <c:pt idx="18">
                  <c:v>226.09</c:v>
                </c:pt>
                <c:pt idx="19">
                  <c:v>230.96</c:v>
                </c:pt>
                <c:pt idx="20">
                  <c:v>241.85</c:v>
                </c:pt>
                <c:pt idx="21">
                  <c:v>254.58</c:v>
                </c:pt>
                <c:pt idx="22">
                  <c:v>268.38</c:v>
                </c:pt>
                <c:pt idx="23">
                  <c:v>274.5</c:v>
                </c:pt>
                <c:pt idx="24">
                  <c:v>279.39999999999998</c:v>
                </c:pt>
                <c:pt idx="25">
                  <c:v>284.42</c:v>
                </c:pt>
                <c:pt idx="26">
                  <c:v>290.83999999999997</c:v>
                </c:pt>
                <c:pt idx="27">
                  <c:v>291.45</c:v>
                </c:pt>
                <c:pt idx="28">
                  <c:v>295.75</c:v>
                </c:pt>
                <c:pt idx="29">
                  <c:v>292.83</c:v>
                </c:pt>
                <c:pt idx="30">
                  <c:v>303.92</c:v>
                </c:pt>
                <c:pt idx="31">
                  <c:v>319.7781796218286</c:v>
                </c:pt>
                <c:pt idx="32">
                  <c:v>321.065</c:v>
                </c:pt>
                <c:pt idx="33">
                  <c:v>325.35000000000002</c:v>
                </c:pt>
                <c:pt idx="34">
                  <c:v>332.0529075</c:v>
                </c:pt>
                <c:pt idx="35">
                  <c:v>340.29599999999994</c:v>
                </c:pt>
                <c:pt idx="36">
                  <c:v>342.50400000000002</c:v>
                </c:pt>
                <c:pt idx="37">
                  <c:v>344.10899999999998</c:v>
                </c:pt>
                <c:pt idx="38">
                  <c:v>346.61700000000002</c:v>
                </c:pt>
                <c:pt idx="39">
                  <c:v>347.714</c:v>
                </c:pt>
                <c:pt idx="40">
                  <c:v>357.19900000000001</c:v>
                </c:pt>
                <c:pt idx="41">
                  <c:v>353.863</c:v>
                </c:pt>
                <c:pt idx="42">
                  <c:v>351.44900000000001</c:v>
                </c:pt>
                <c:pt idx="43">
                  <c:v>349.53161080447069</c:v>
                </c:pt>
                <c:pt idx="44">
                  <c:v>329.41616448062859</c:v>
                </c:pt>
                <c:pt idx="45">
                  <c:v>337.51128171747797</c:v>
                </c:pt>
                <c:pt idx="46">
                  <c:v>325.91907110947062</c:v>
                </c:pt>
                <c:pt idx="47">
                  <c:v>325.4818778970004</c:v>
                </c:pt>
                <c:pt idx="48">
                  <c:v>324.38484633124494</c:v>
                </c:pt>
                <c:pt idx="49">
                  <c:v>310.80443694204644</c:v>
                </c:pt>
                <c:pt idx="50">
                  <c:v>311.42276089552985</c:v>
                </c:pt>
                <c:pt idx="51">
                  <c:v>311.29688932830464</c:v>
                </c:pt>
                <c:pt idx="52">
                  <c:v>306.79287935843939</c:v>
                </c:pt>
                <c:pt idx="53">
                  <c:v>307.37459679360495</c:v>
                </c:pt>
                <c:pt idx="54">
                  <c:v>302.00488582335998</c:v>
                </c:pt>
              </c:numCache>
            </c:numRef>
          </c:xVal>
          <c:yVal>
            <c:numRef>
              <c:f>'Question 2'!$B$2:$B$56</c:f>
              <c:numCache>
                <c:formatCode>0.00</c:formatCode>
                <c:ptCount val="55"/>
                <c:pt idx="0">
                  <c:v>168158</c:v>
                </c:pt>
                <c:pt idx="1">
                  <c:v>174139</c:v>
                </c:pt>
                <c:pt idx="2">
                  <c:v>179869</c:v>
                </c:pt>
                <c:pt idx="3">
                  <c:v>192381</c:v>
                </c:pt>
                <c:pt idx="4">
                  <c:v>205281</c:v>
                </c:pt>
                <c:pt idx="5">
                  <c:v>214462</c:v>
                </c:pt>
                <c:pt idx="6">
                  <c:v>221728</c:v>
                </c:pt>
                <c:pt idx="7">
                  <c:v>228220</c:v>
                </c:pt>
                <c:pt idx="8">
                  <c:v>244101</c:v>
                </c:pt>
                <c:pt idx="9">
                  <c:v>236029</c:v>
                </c:pt>
                <c:pt idx="10">
                  <c:v>236518</c:v>
                </c:pt>
                <c:pt idx="11">
                  <c:v>238965</c:v>
                </c:pt>
                <c:pt idx="12">
                  <c:v>245573</c:v>
                </c:pt>
                <c:pt idx="13">
                  <c:v>251341</c:v>
                </c:pt>
                <c:pt idx="14">
                  <c:v>263018</c:v>
                </c:pt>
                <c:pt idx="15">
                  <c:v>250727</c:v>
                </c:pt>
                <c:pt idx="16">
                  <c:v>245479</c:v>
                </c:pt>
                <c:pt idx="17">
                  <c:v>241198</c:v>
                </c:pt>
                <c:pt idx="18">
                  <c:v>244872</c:v>
                </c:pt>
                <c:pt idx="19">
                  <c:v>250215</c:v>
                </c:pt>
                <c:pt idx="20">
                  <c:v>262315</c:v>
                </c:pt>
                <c:pt idx="21">
                  <c:v>265518</c:v>
                </c:pt>
                <c:pt idx="22">
                  <c:v>266157</c:v>
                </c:pt>
                <c:pt idx="23">
                  <c:v>270871</c:v>
                </c:pt>
                <c:pt idx="24">
                  <c:v>276003</c:v>
                </c:pt>
                <c:pt idx="25">
                  <c:v>281678</c:v>
                </c:pt>
                <c:pt idx="26">
                  <c:v>284453</c:v>
                </c:pt>
                <c:pt idx="27">
                  <c:v>282301</c:v>
                </c:pt>
                <c:pt idx="28">
                  <c:v>285316</c:v>
                </c:pt>
                <c:pt idx="29">
                  <c:v>288729</c:v>
                </c:pt>
                <c:pt idx="30">
                  <c:v>296718</c:v>
                </c:pt>
                <c:pt idx="31">
                  <c:v>308838</c:v>
                </c:pt>
                <c:pt idx="32">
                  <c:v>306245</c:v>
                </c:pt>
                <c:pt idx="33">
                  <c:v>315030</c:v>
                </c:pt>
                <c:pt idx="34">
                  <c:v>317373</c:v>
                </c:pt>
                <c:pt idx="35">
                  <c:v>323332</c:v>
                </c:pt>
                <c:pt idx="36">
                  <c:v>333781.09999999998</c:v>
                </c:pt>
                <c:pt idx="37">
                  <c:v>334784.6011855898</c:v>
                </c:pt>
                <c:pt idx="38">
                  <c:v>342307.65082419262</c:v>
                </c:pt>
                <c:pt idx="39">
                  <c:v>339234.57989576051</c:v>
                </c:pt>
                <c:pt idx="40">
                  <c:v>342240.37641208217</c:v>
                </c:pt>
                <c:pt idx="41">
                  <c:v>339282.75606794388</c:v>
                </c:pt>
                <c:pt idx="42">
                  <c:v>340156.18119322462</c:v>
                </c:pt>
                <c:pt idx="43">
                  <c:v>335205.66348946025</c:v>
                </c:pt>
                <c:pt idx="44">
                  <c:v>322417.3514130651</c:v>
                </c:pt>
                <c:pt idx="45">
                  <c:v>328992.89256671199</c:v>
                </c:pt>
                <c:pt idx="46">
                  <c:v>314217.16170625627</c:v>
                </c:pt>
                <c:pt idx="47">
                  <c:v>308453.61700526637</c:v>
                </c:pt>
                <c:pt idx="48">
                  <c:v>305034.48240107112</c:v>
                </c:pt>
                <c:pt idx="49">
                  <c:v>282980.22121480294</c:v>
                </c:pt>
                <c:pt idx="50">
                  <c:v>278462.12650677841</c:v>
                </c:pt>
                <c:pt idx="51">
                  <c:v>276582.31641477067</c:v>
                </c:pt>
                <c:pt idx="52">
                  <c:v>272173.00753676845</c:v>
                </c:pt>
                <c:pt idx="53">
                  <c:v>266849.02062616154</c:v>
                </c:pt>
                <c:pt idx="54">
                  <c:v>256982.67407864827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809-456D-BCEB-AF40BCF941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4940144"/>
        <c:axId val="688440368"/>
      </c:scatterChart>
      <c:valAx>
        <c:axId val="1104940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Consumed (TWh)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440368"/>
        <c:crosses val="autoZero"/>
        <c:crossBetween val="midCat"/>
      </c:valAx>
      <c:valAx>
        <c:axId val="68844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Supplied</a:t>
                </a:r>
                <a:r>
                  <a:rPr lang="en-US" baseline="0"/>
                  <a:t> (GWh)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4940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Electricity Supplied and consumed in GWh between</a:t>
            </a:r>
            <a:r>
              <a:rPr lang="en-US" baseline="0"/>
              <a:t> 1965 &amp; 2019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2'!$B$1</c:f>
              <c:strCache>
                <c:ptCount val="1"/>
                <c:pt idx="0">
                  <c:v>Electricity Supplied (GWh)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'Question 2'!$A$2:$A$56</c:f>
              <c:numCache>
                <c:formatCode>General</c:formatCode>
                <c:ptCount val="55"/>
                <c:pt idx="0">
                  <c:v>1965</c:v>
                </c:pt>
                <c:pt idx="1">
                  <c:v>1966</c:v>
                </c:pt>
                <c:pt idx="2">
                  <c:v>1967</c:v>
                </c:pt>
                <c:pt idx="3">
                  <c:v>1968</c:v>
                </c:pt>
                <c:pt idx="4">
                  <c:v>1969</c:v>
                </c:pt>
                <c:pt idx="5">
                  <c:v>1970</c:v>
                </c:pt>
                <c:pt idx="6">
                  <c:v>1971</c:v>
                </c:pt>
                <c:pt idx="7">
                  <c:v>1972</c:v>
                </c:pt>
                <c:pt idx="8">
                  <c:v>1973</c:v>
                </c:pt>
                <c:pt idx="9">
                  <c:v>1974</c:v>
                </c:pt>
                <c:pt idx="10">
                  <c:v>1975</c:v>
                </c:pt>
                <c:pt idx="11">
                  <c:v>1976</c:v>
                </c:pt>
                <c:pt idx="12">
                  <c:v>1977</c:v>
                </c:pt>
                <c:pt idx="13">
                  <c:v>1978</c:v>
                </c:pt>
                <c:pt idx="14">
                  <c:v>1979</c:v>
                </c:pt>
                <c:pt idx="15">
                  <c:v>1980</c:v>
                </c:pt>
                <c:pt idx="16">
                  <c:v>1981</c:v>
                </c:pt>
                <c:pt idx="17">
                  <c:v>1982</c:v>
                </c:pt>
                <c:pt idx="18">
                  <c:v>1983</c:v>
                </c:pt>
                <c:pt idx="19">
                  <c:v>1984</c:v>
                </c:pt>
                <c:pt idx="20">
                  <c:v>1985</c:v>
                </c:pt>
                <c:pt idx="21">
                  <c:v>1986</c:v>
                </c:pt>
                <c:pt idx="22">
                  <c:v>1987</c:v>
                </c:pt>
                <c:pt idx="23">
                  <c:v>1988</c:v>
                </c:pt>
                <c:pt idx="24">
                  <c:v>1989</c:v>
                </c:pt>
                <c:pt idx="25">
                  <c:v>1990</c:v>
                </c:pt>
                <c:pt idx="26">
                  <c:v>1991</c:v>
                </c:pt>
                <c:pt idx="27">
                  <c:v>1992</c:v>
                </c:pt>
                <c:pt idx="28">
                  <c:v>1993</c:v>
                </c:pt>
                <c:pt idx="29">
                  <c:v>1994</c:v>
                </c:pt>
                <c:pt idx="30">
                  <c:v>1995</c:v>
                </c:pt>
                <c:pt idx="31">
                  <c:v>1996</c:v>
                </c:pt>
                <c:pt idx="32">
                  <c:v>1997</c:v>
                </c:pt>
                <c:pt idx="33">
                  <c:v>1998</c:v>
                </c:pt>
                <c:pt idx="34">
                  <c:v>1999</c:v>
                </c:pt>
                <c:pt idx="35">
                  <c:v>2000</c:v>
                </c:pt>
                <c:pt idx="36">
                  <c:v>2001</c:v>
                </c:pt>
                <c:pt idx="37">
                  <c:v>2002</c:v>
                </c:pt>
                <c:pt idx="38">
                  <c:v>2003</c:v>
                </c:pt>
                <c:pt idx="39">
                  <c:v>2004</c:v>
                </c:pt>
                <c:pt idx="40">
                  <c:v>2005</c:v>
                </c:pt>
                <c:pt idx="41">
                  <c:v>2006</c:v>
                </c:pt>
                <c:pt idx="42">
                  <c:v>2007</c:v>
                </c:pt>
                <c:pt idx="43">
                  <c:v>2008</c:v>
                </c:pt>
                <c:pt idx="44">
                  <c:v>2009</c:v>
                </c:pt>
                <c:pt idx="45">
                  <c:v>2010</c:v>
                </c:pt>
                <c:pt idx="46">
                  <c:v>2011</c:v>
                </c:pt>
                <c:pt idx="47">
                  <c:v>2012</c:v>
                </c:pt>
                <c:pt idx="48">
                  <c:v>2013</c:v>
                </c:pt>
                <c:pt idx="49">
                  <c:v>2014</c:v>
                </c:pt>
                <c:pt idx="50">
                  <c:v>2015</c:v>
                </c:pt>
                <c:pt idx="51">
                  <c:v>2016</c:v>
                </c:pt>
                <c:pt idx="52">
                  <c:v>2017</c:v>
                </c:pt>
                <c:pt idx="53">
                  <c:v>2018</c:v>
                </c:pt>
                <c:pt idx="54">
                  <c:v>2019</c:v>
                </c:pt>
              </c:numCache>
            </c:numRef>
          </c:cat>
          <c:val>
            <c:numRef>
              <c:f>'Question 2'!$B$2:$B$56</c:f>
              <c:numCache>
                <c:formatCode>0.00</c:formatCode>
                <c:ptCount val="55"/>
                <c:pt idx="0">
                  <c:v>168158</c:v>
                </c:pt>
                <c:pt idx="1">
                  <c:v>174139</c:v>
                </c:pt>
                <c:pt idx="2">
                  <c:v>179869</c:v>
                </c:pt>
                <c:pt idx="3">
                  <c:v>192381</c:v>
                </c:pt>
                <c:pt idx="4">
                  <c:v>205281</c:v>
                </c:pt>
                <c:pt idx="5">
                  <c:v>214462</c:v>
                </c:pt>
                <c:pt idx="6">
                  <c:v>221728</c:v>
                </c:pt>
                <c:pt idx="7">
                  <c:v>228220</c:v>
                </c:pt>
                <c:pt idx="8">
                  <c:v>244101</c:v>
                </c:pt>
                <c:pt idx="9">
                  <c:v>236029</c:v>
                </c:pt>
                <c:pt idx="10">
                  <c:v>236518</c:v>
                </c:pt>
                <c:pt idx="11">
                  <c:v>238965</c:v>
                </c:pt>
                <c:pt idx="12">
                  <c:v>245573</c:v>
                </c:pt>
                <c:pt idx="13">
                  <c:v>251341</c:v>
                </c:pt>
                <c:pt idx="14">
                  <c:v>263018</c:v>
                </c:pt>
                <c:pt idx="15">
                  <c:v>250727</c:v>
                </c:pt>
                <c:pt idx="16">
                  <c:v>245479</c:v>
                </c:pt>
                <c:pt idx="17">
                  <c:v>241198</c:v>
                </c:pt>
                <c:pt idx="18">
                  <c:v>244872</c:v>
                </c:pt>
                <c:pt idx="19">
                  <c:v>250215</c:v>
                </c:pt>
                <c:pt idx="20">
                  <c:v>262315</c:v>
                </c:pt>
                <c:pt idx="21">
                  <c:v>265518</c:v>
                </c:pt>
                <c:pt idx="22">
                  <c:v>266157</c:v>
                </c:pt>
                <c:pt idx="23">
                  <c:v>270871</c:v>
                </c:pt>
                <c:pt idx="24">
                  <c:v>276003</c:v>
                </c:pt>
                <c:pt idx="25">
                  <c:v>281678</c:v>
                </c:pt>
                <c:pt idx="26">
                  <c:v>284453</c:v>
                </c:pt>
                <c:pt idx="27">
                  <c:v>282301</c:v>
                </c:pt>
                <c:pt idx="28">
                  <c:v>285316</c:v>
                </c:pt>
                <c:pt idx="29">
                  <c:v>288729</c:v>
                </c:pt>
                <c:pt idx="30">
                  <c:v>296718</c:v>
                </c:pt>
                <c:pt idx="31">
                  <c:v>308838</c:v>
                </c:pt>
                <c:pt idx="32">
                  <c:v>306245</c:v>
                </c:pt>
                <c:pt idx="33">
                  <c:v>315030</c:v>
                </c:pt>
                <c:pt idx="34">
                  <c:v>317373</c:v>
                </c:pt>
                <c:pt idx="35">
                  <c:v>323332</c:v>
                </c:pt>
                <c:pt idx="36">
                  <c:v>333781.09999999998</c:v>
                </c:pt>
                <c:pt idx="37">
                  <c:v>334784.6011855898</c:v>
                </c:pt>
                <c:pt idx="38">
                  <c:v>342307.65082419262</c:v>
                </c:pt>
                <c:pt idx="39">
                  <c:v>339234.57989576051</c:v>
                </c:pt>
                <c:pt idx="40">
                  <c:v>342240.37641208217</c:v>
                </c:pt>
                <c:pt idx="41">
                  <c:v>339282.75606794388</c:v>
                </c:pt>
                <c:pt idx="42">
                  <c:v>340156.18119322462</c:v>
                </c:pt>
                <c:pt idx="43">
                  <c:v>335205.66348946025</c:v>
                </c:pt>
                <c:pt idx="44">
                  <c:v>322417.3514130651</c:v>
                </c:pt>
                <c:pt idx="45">
                  <c:v>328992.89256671199</c:v>
                </c:pt>
                <c:pt idx="46">
                  <c:v>314217.16170625627</c:v>
                </c:pt>
                <c:pt idx="47">
                  <c:v>308453.61700526637</c:v>
                </c:pt>
                <c:pt idx="48">
                  <c:v>305034.48240107112</c:v>
                </c:pt>
                <c:pt idx="49">
                  <c:v>282980.22121480294</c:v>
                </c:pt>
                <c:pt idx="50">
                  <c:v>278462.12650677841</c:v>
                </c:pt>
                <c:pt idx="51">
                  <c:v>276582.31641477067</c:v>
                </c:pt>
                <c:pt idx="52">
                  <c:v>272173.00753676845</c:v>
                </c:pt>
                <c:pt idx="53">
                  <c:v>266849.02062616154</c:v>
                </c:pt>
                <c:pt idx="54">
                  <c:v>256982.67407864827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32-4299-B01B-17EE7C1C863E}"/>
            </c:ext>
          </c:extLst>
        </c:ser>
        <c:ser>
          <c:idx val="1"/>
          <c:order val="1"/>
          <c:tx>
            <c:strRef>
              <c:f>'Question 2'!$D$1</c:f>
              <c:strCache>
                <c:ptCount val="1"/>
                <c:pt idx="0">
                  <c:v>Consumpition (GWh)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'Question 2'!$A$2:$A$56</c:f>
              <c:numCache>
                <c:formatCode>General</c:formatCode>
                <c:ptCount val="55"/>
                <c:pt idx="0">
                  <c:v>1965</c:v>
                </c:pt>
                <c:pt idx="1">
                  <c:v>1966</c:v>
                </c:pt>
                <c:pt idx="2">
                  <c:v>1967</c:v>
                </c:pt>
                <c:pt idx="3">
                  <c:v>1968</c:v>
                </c:pt>
                <c:pt idx="4">
                  <c:v>1969</c:v>
                </c:pt>
                <c:pt idx="5">
                  <c:v>1970</c:v>
                </c:pt>
                <c:pt idx="6">
                  <c:v>1971</c:v>
                </c:pt>
                <c:pt idx="7">
                  <c:v>1972</c:v>
                </c:pt>
                <c:pt idx="8">
                  <c:v>1973</c:v>
                </c:pt>
                <c:pt idx="9">
                  <c:v>1974</c:v>
                </c:pt>
                <c:pt idx="10">
                  <c:v>1975</c:v>
                </c:pt>
                <c:pt idx="11">
                  <c:v>1976</c:v>
                </c:pt>
                <c:pt idx="12">
                  <c:v>1977</c:v>
                </c:pt>
                <c:pt idx="13">
                  <c:v>1978</c:v>
                </c:pt>
                <c:pt idx="14">
                  <c:v>1979</c:v>
                </c:pt>
                <c:pt idx="15">
                  <c:v>1980</c:v>
                </c:pt>
                <c:pt idx="16">
                  <c:v>1981</c:v>
                </c:pt>
                <c:pt idx="17">
                  <c:v>1982</c:v>
                </c:pt>
                <c:pt idx="18">
                  <c:v>1983</c:v>
                </c:pt>
                <c:pt idx="19">
                  <c:v>1984</c:v>
                </c:pt>
                <c:pt idx="20">
                  <c:v>1985</c:v>
                </c:pt>
                <c:pt idx="21">
                  <c:v>1986</c:v>
                </c:pt>
                <c:pt idx="22">
                  <c:v>1987</c:v>
                </c:pt>
                <c:pt idx="23">
                  <c:v>1988</c:v>
                </c:pt>
                <c:pt idx="24">
                  <c:v>1989</c:v>
                </c:pt>
                <c:pt idx="25">
                  <c:v>1990</c:v>
                </c:pt>
                <c:pt idx="26">
                  <c:v>1991</c:v>
                </c:pt>
                <c:pt idx="27">
                  <c:v>1992</c:v>
                </c:pt>
                <c:pt idx="28">
                  <c:v>1993</c:v>
                </c:pt>
                <c:pt idx="29">
                  <c:v>1994</c:v>
                </c:pt>
                <c:pt idx="30">
                  <c:v>1995</c:v>
                </c:pt>
                <c:pt idx="31">
                  <c:v>1996</c:v>
                </c:pt>
                <c:pt idx="32">
                  <c:v>1997</c:v>
                </c:pt>
                <c:pt idx="33">
                  <c:v>1998</c:v>
                </c:pt>
                <c:pt idx="34">
                  <c:v>1999</c:v>
                </c:pt>
                <c:pt idx="35">
                  <c:v>2000</c:v>
                </c:pt>
                <c:pt idx="36">
                  <c:v>2001</c:v>
                </c:pt>
                <c:pt idx="37">
                  <c:v>2002</c:v>
                </c:pt>
                <c:pt idx="38">
                  <c:v>2003</c:v>
                </c:pt>
                <c:pt idx="39">
                  <c:v>2004</c:v>
                </c:pt>
                <c:pt idx="40">
                  <c:v>2005</c:v>
                </c:pt>
                <c:pt idx="41">
                  <c:v>2006</c:v>
                </c:pt>
                <c:pt idx="42">
                  <c:v>2007</c:v>
                </c:pt>
                <c:pt idx="43">
                  <c:v>2008</c:v>
                </c:pt>
                <c:pt idx="44">
                  <c:v>2009</c:v>
                </c:pt>
                <c:pt idx="45">
                  <c:v>2010</c:v>
                </c:pt>
                <c:pt idx="46">
                  <c:v>2011</c:v>
                </c:pt>
                <c:pt idx="47">
                  <c:v>2012</c:v>
                </c:pt>
                <c:pt idx="48">
                  <c:v>2013</c:v>
                </c:pt>
                <c:pt idx="49">
                  <c:v>2014</c:v>
                </c:pt>
                <c:pt idx="50">
                  <c:v>2015</c:v>
                </c:pt>
                <c:pt idx="51">
                  <c:v>2016</c:v>
                </c:pt>
                <c:pt idx="52">
                  <c:v>2017</c:v>
                </c:pt>
                <c:pt idx="53">
                  <c:v>2018</c:v>
                </c:pt>
                <c:pt idx="54">
                  <c:v>2019</c:v>
                </c:pt>
              </c:numCache>
            </c:numRef>
          </c:cat>
          <c:val>
            <c:numRef>
              <c:f>'Question 2'!$D$2:$D$56</c:f>
              <c:numCache>
                <c:formatCode>0.00</c:formatCode>
                <c:ptCount val="55"/>
                <c:pt idx="0">
                  <c:v>154710</c:v>
                </c:pt>
                <c:pt idx="1">
                  <c:v>160650</c:v>
                </c:pt>
                <c:pt idx="2">
                  <c:v>165750</c:v>
                </c:pt>
                <c:pt idx="3">
                  <c:v>178200</c:v>
                </c:pt>
                <c:pt idx="4">
                  <c:v>189860</c:v>
                </c:pt>
                <c:pt idx="5">
                  <c:v>199000</c:v>
                </c:pt>
                <c:pt idx="6">
                  <c:v>204560</c:v>
                </c:pt>
                <c:pt idx="7">
                  <c:v>211550</c:v>
                </c:pt>
                <c:pt idx="8">
                  <c:v>226480</c:v>
                </c:pt>
                <c:pt idx="9">
                  <c:v>219640</c:v>
                </c:pt>
                <c:pt idx="10">
                  <c:v>219070</c:v>
                </c:pt>
                <c:pt idx="11">
                  <c:v>222000</c:v>
                </c:pt>
                <c:pt idx="12">
                  <c:v>226800</c:v>
                </c:pt>
                <c:pt idx="13">
                  <c:v>231420</c:v>
                </c:pt>
                <c:pt idx="14">
                  <c:v>242000</c:v>
                </c:pt>
                <c:pt idx="15">
                  <c:v>231110</c:v>
                </c:pt>
                <c:pt idx="16">
                  <c:v>227210</c:v>
                </c:pt>
                <c:pt idx="17">
                  <c:v>222820</c:v>
                </c:pt>
                <c:pt idx="18">
                  <c:v>226090</c:v>
                </c:pt>
                <c:pt idx="19">
                  <c:v>230960</c:v>
                </c:pt>
                <c:pt idx="20">
                  <c:v>241850</c:v>
                </c:pt>
                <c:pt idx="21">
                  <c:v>254580</c:v>
                </c:pt>
                <c:pt idx="22">
                  <c:v>268380</c:v>
                </c:pt>
                <c:pt idx="23">
                  <c:v>274500</c:v>
                </c:pt>
                <c:pt idx="24">
                  <c:v>279400</c:v>
                </c:pt>
                <c:pt idx="25">
                  <c:v>284420</c:v>
                </c:pt>
                <c:pt idx="26">
                  <c:v>290840</c:v>
                </c:pt>
                <c:pt idx="27">
                  <c:v>291450</c:v>
                </c:pt>
                <c:pt idx="28">
                  <c:v>295750</c:v>
                </c:pt>
                <c:pt idx="29">
                  <c:v>292830</c:v>
                </c:pt>
                <c:pt idx="30">
                  <c:v>303920</c:v>
                </c:pt>
                <c:pt idx="31">
                  <c:v>319778.1796218286</c:v>
                </c:pt>
                <c:pt idx="32">
                  <c:v>321065</c:v>
                </c:pt>
                <c:pt idx="33">
                  <c:v>325350</c:v>
                </c:pt>
                <c:pt idx="34">
                  <c:v>332052.90750000003</c:v>
                </c:pt>
                <c:pt idx="35">
                  <c:v>340295.99999999994</c:v>
                </c:pt>
                <c:pt idx="36">
                  <c:v>342504</c:v>
                </c:pt>
                <c:pt idx="37">
                  <c:v>344109</c:v>
                </c:pt>
                <c:pt idx="38">
                  <c:v>346617</c:v>
                </c:pt>
                <c:pt idx="39">
                  <c:v>347714</c:v>
                </c:pt>
                <c:pt idx="40">
                  <c:v>357199</c:v>
                </c:pt>
                <c:pt idx="41">
                  <c:v>353863</c:v>
                </c:pt>
                <c:pt idx="42">
                  <c:v>351449</c:v>
                </c:pt>
                <c:pt idx="43">
                  <c:v>349531.61080447066</c:v>
                </c:pt>
                <c:pt idx="44">
                  <c:v>329416.16448062862</c:v>
                </c:pt>
                <c:pt idx="45">
                  <c:v>337511.28171747795</c:v>
                </c:pt>
                <c:pt idx="46">
                  <c:v>325919.07110947062</c:v>
                </c:pt>
                <c:pt idx="47">
                  <c:v>325481.87789700041</c:v>
                </c:pt>
                <c:pt idx="48">
                  <c:v>324384.84633124492</c:v>
                </c:pt>
                <c:pt idx="49">
                  <c:v>310804.43694204645</c:v>
                </c:pt>
                <c:pt idx="50">
                  <c:v>311422.76089552982</c:v>
                </c:pt>
                <c:pt idx="51">
                  <c:v>311296.88932830462</c:v>
                </c:pt>
                <c:pt idx="52">
                  <c:v>306792.87935843942</c:v>
                </c:pt>
                <c:pt idx="53">
                  <c:v>307374.59679360496</c:v>
                </c:pt>
                <c:pt idx="54">
                  <c:v>302004.88582336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C32-4299-B01B-17EE7C1C86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09250688"/>
        <c:axId val="910719136"/>
      </c:barChart>
      <c:catAx>
        <c:axId val="1109250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719136"/>
        <c:crosses val="autoZero"/>
        <c:auto val="1"/>
        <c:lblAlgn val="ctr"/>
        <c:lblOffset val="100"/>
        <c:noMultiLvlLbl val="0"/>
      </c:catAx>
      <c:valAx>
        <c:axId val="91071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</a:t>
                </a:r>
                <a:r>
                  <a:rPr lang="en-US" baseline="0"/>
                  <a:t> (GWh)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250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</a:t>
            </a:r>
            <a:r>
              <a:rPr lang="en-US" baseline="0"/>
              <a:t> plot of t</a:t>
            </a:r>
            <a:r>
              <a:rPr lang="en-US"/>
              <a:t>otal Electricity Produced (GWh) and pice</a:t>
            </a:r>
            <a:r>
              <a:rPr lang="en-US" baseline="0"/>
              <a:t> per KWh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3'!$C$1</c:f>
              <c:strCache>
                <c:ptCount val="1"/>
                <c:pt idx="0">
                  <c:v>Total Electricity Produced (GWh)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3'!$B$2:$B$72</c:f>
              <c:numCache>
                <c:formatCode>0.00</c:formatCode>
                <c:ptCount val="71"/>
                <c:pt idx="1">
                  <c:v>1.0333333333333334</c:v>
                </c:pt>
                <c:pt idx="2">
                  <c:v>0.86250000000000004</c:v>
                </c:pt>
                <c:pt idx="3">
                  <c:v>0.77500000000000002</c:v>
                </c:pt>
                <c:pt idx="4">
                  <c:v>0.72791666666666677</c:v>
                </c:pt>
                <c:pt idx="5">
                  <c:v>0.68708333333333338</c:v>
                </c:pt>
                <c:pt idx="6">
                  <c:v>0.73291666666666655</c:v>
                </c:pt>
                <c:pt idx="7">
                  <c:v>0.64749999999999996</c:v>
                </c:pt>
                <c:pt idx="8">
                  <c:v>0.60250000000000004</c:v>
                </c:pt>
                <c:pt idx="9">
                  <c:v>0.57625000000000004</c:v>
                </c:pt>
                <c:pt idx="10">
                  <c:v>0.57583333333333331</c:v>
                </c:pt>
                <c:pt idx="11">
                  <c:v>0.56874999999999998</c:v>
                </c:pt>
                <c:pt idx="12">
                  <c:v>0.55458333333333332</c:v>
                </c:pt>
                <c:pt idx="13">
                  <c:v>0.52583333333333337</c:v>
                </c:pt>
                <c:pt idx="14">
                  <c:v>0.49833333333333329</c:v>
                </c:pt>
                <c:pt idx="15">
                  <c:v>0.46875</c:v>
                </c:pt>
                <c:pt idx="16">
                  <c:v>0.45208333333333334</c:v>
                </c:pt>
                <c:pt idx="17">
                  <c:v>0.43625000000000003</c:v>
                </c:pt>
                <c:pt idx="18">
                  <c:v>0.43333333333333335</c:v>
                </c:pt>
                <c:pt idx="19">
                  <c:v>0.42041666666666661</c:v>
                </c:pt>
                <c:pt idx="20">
                  <c:v>0.43041666666666667</c:v>
                </c:pt>
                <c:pt idx="21">
                  <c:v>0.43083333333333335</c:v>
                </c:pt>
                <c:pt idx="22">
                  <c:v>0.42083333333333334</c:v>
                </c:pt>
                <c:pt idx="23">
                  <c:v>0.42208333333333325</c:v>
                </c:pt>
                <c:pt idx="24">
                  <c:v>0.44416666666666671</c:v>
                </c:pt>
                <c:pt idx="25">
                  <c:v>0.47</c:v>
                </c:pt>
                <c:pt idx="26">
                  <c:v>0.46708333333333329</c:v>
                </c:pt>
                <c:pt idx="27">
                  <c:v>0.46791666666666665</c:v>
                </c:pt>
                <c:pt idx="28">
                  <c:v>0.48499999999999999</c:v>
                </c:pt>
                <c:pt idx="29">
                  <c:v>0.49916666666666665</c:v>
                </c:pt>
                <c:pt idx="30">
                  <c:v>0.49416666666666664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0.57666666666666655</c:v>
                </c:pt>
                <c:pt idx="36">
                  <c:v>0</c:v>
                </c:pt>
                <c:pt idx="37">
                  <c:v>0</c:v>
                </c:pt>
                <c:pt idx="39">
                  <c:v>0</c:v>
                </c:pt>
                <c:pt idx="40">
                  <c:v>0.61958333333333337</c:v>
                </c:pt>
                <c:pt idx="41">
                  <c:v>0</c:v>
                </c:pt>
                <c:pt idx="42">
                  <c:v>0.65333333333333343</c:v>
                </c:pt>
                <c:pt idx="43">
                  <c:v>0.66958333333333331</c:v>
                </c:pt>
                <c:pt idx="44">
                  <c:v>0.68208333333333326</c:v>
                </c:pt>
                <c:pt idx="45">
                  <c:v>0.71083333333333332</c:v>
                </c:pt>
                <c:pt idx="46">
                  <c:v>0.73375000000000001</c:v>
                </c:pt>
                <c:pt idx="47">
                  <c:v>0.73875000000000002</c:v>
                </c:pt>
                <c:pt idx="48">
                  <c:v>0.79666666666666663</c:v>
                </c:pt>
                <c:pt idx="49">
                  <c:v>0.78300000000000003</c:v>
                </c:pt>
                <c:pt idx="50">
                  <c:v>0.78</c:v>
                </c:pt>
                <c:pt idx="51">
                  <c:v>0.84899999999999998</c:v>
                </c:pt>
                <c:pt idx="52">
                  <c:v>0.89400000000000002</c:v>
                </c:pt>
                <c:pt idx="53">
                  <c:v>0.90100000000000002</c:v>
                </c:pt>
                <c:pt idx="54">
                  <c:v>1.135</c:v>
                </c:pt>
                <c:pt idx="55">
                  <c:v>1.5629999999999999</c:v>
                </c:pt>
                <c:pt idx="56">
                  <c:v>1.899</c:v>
                </c:pt>
                <c:pt idx="57">
                  <c:v>2.1829999999999998</c:v>
                </c:pt>
                <c:pt idx="58">
                  <c:v>2.4140000000000001</c:v>
                </c:pt>
                <c:pt idx="59">
                  <c:v>2.633</c:v>
                </c:pt>
                <c:pt idx="60">
                  <c:v>3.319</c:v>
                </c:pt>
                <c:pt idx="61">
                  <c:v>3.93</c:v>
                </c:pt>
                <c:pt idx="62">
                  <c:v>4.3239999999999998</c:v>
                </c:pt>
                <c:pt idx="63">
                  <c:v>4.4400000000000004</c:v>
                </c:pt>
                <c:pt idx="64">
                  <c:v>4.4720000000000004</c:v>
                </c:pt>
                <c:pt idx="65">
                  <c:v>4.6020000000000003</c:v>
                </c:pt>
                <c:pt idx="66">
                  <c:v>4.6680000000000001</c:v>
                </c:pt>
                <c:pt idx="67">
                  <c:v>4.5919999999999996</c:v>
                </c:pt>
                <c:pt idx="68">
                  <c:v>4.8150000000000004</c:v>
                </c:pt>
                <c:pt idx="69">
                  <c:v>5.1420000000000003</c:v>
                </c:pt>
                <c:pt idx="70">
                  <c:v>5.3689999999999998</c:v>
                </c:pt>
              </c:numCache>
            </c:numRef>
          </c:xVal>
          <c:yVal>
            <c:numRef>
              <c:f>'Question 3'!$C$2:$C$72</c:f>
              <c:numCache>
                <c:formatCode>0</c:formatCode>
                <c:ptCount val="71"/>
                <c:pt idx="0">
                  <c:v>3976</c:v>
                </c:pt>
                <c:pt idx="1">
                  <c:v>3605</c:v>
                </c:pt>
                <c:pt idx="2">
                  <c:v>4226</c:v>
                </c:pt>
                <c:pt idx="3">
                  <c:v>4928</c:v>
                </c:pt>
                <c:pt idx="4">
                  <c:v>5627</c:v>
                </c:pt>
                <c:pt idx="5">
                  <c:v>6184</c:v>
                </c:pt>
                <c:pt idx="6">
                  <c:v>6526</c:v>
                </c:pt>
                <c:pt idx="7">
                  <c:v>7926</c:v>
                </c:pt>
                <c:pt idx="8">
                  <c:v>8750</c:v>
                </c:pt>
                <c:pt idx="9">
                  <c:v>9757</c:v>
                </c:pt>
                <c:pt idx="10">
                  <c:v>10206</c:v>
                </c:pt>
                <c:pt idx="11">
                  <c:v>10698</c:v>
                </c:pt>
                <c:pt idx="12">
                  <c:v>11479</c:v>
                </c:pt>
                <c:pt idx="13">
                  <c:v>12724</c:v>
                </c:pt>
                <c:pt idx="14">
                  <c:v>14525</c:v>
                </c:pt>
                <c:pt idx="15">
                  <c:v>16538</c:v>
                </c:pt>
                <c:pt idx="16">
                  <c:v>19108</c:v>
                </c:pt>
                <c:pt idx="17">
                  <c:v>21613</c:v>
                </c:pt>
                <c:pt idx="18">
                  <c:v>23030</c:v>
                </c:pt>
                <c:pt idx="19">
                  <c:v>24957</c:v>
                </c:pt>
                <c:pt idx="20">
                  <c:v>27151</c:v>
                </c:pt>
                <c:pt idx="21">
                  <c:v>30533</c:v>
                </c:pt>
                <c:pt idx="22">
                  <c:v>33632</c:v>
                </c:pt>
                <c:pt idx="23">
                  <c:v>34850</c:v>
                </c:pt>
                <c:pt idx="24">
                  <c:v>36127</c:v>
                </c:pt>
                <c:pt idx="25">
                  <c:v>35077</c:v>
                </c:pt>
                <c:pt idx="26">
                  <c:v>38854</c:v>
                </c:pt>
                <c:pt idx="27">
                  <c:v>40096</c:v>
                </c:pt>
                <c:pt idx="28">
                  <c:v>43314</c:v>
                </c:pt>
                <c:pt idx="29">
                  <c:v>45726</c:v>
                </c:pt>
                <c:pt idx="30">
                  <c:v>51467</c:v>
                </c:pt>
                <c:pt idx="31">
                  <c:v>56982</c:v>
                </c:pt>
                <c:pt idx="32">
                  <c:v>59209</c:v>
                </c:pt>
                <c:pt idx="33">
                  <c:v>62494</c:v>
                </c:pt>
                <c:pt idx="34">
                  <c:v>69525</c:v>
                </c:pt>
                <c:pt idx="35">
                  <c:v>76348</c:v>
                </c:pt>
                <c:pt idx="36">
                  <c:v>83074</c:v>
                </c:pt>
                <c:pt idx="37">
                  <c:v>87067</c:v>
                </c:pt>
                <c:pt idx="38">
                  <c:v>94234</c:v>
                </c:pt>
                <c:pt idx="39">
                  <c:v>101460</c:v>
                </c:pt>
                <c:pt idx="40">
                  <c:v>115506</c:v>
                </c:pt>
                <c:pt idx="41">
                  <c:v>124182</c:v>
                </c:pt>
                <c:pt idx="42">
                  <c:v>137465</c:v>
                </c:pt>
                <c:pt idx="43">
                  <c:v>148852</c:v>
                </c:pt>
                <c:pt idx="44">
                  <c:v>156653</c:v>
                </c:pt>
                <c:pt idx="45">
                  <c:v>168158</c:v>
                </c:pt>
                <c:pt idx="46">
                  <c:v>174139</c:v>
                </c:pt>
                <c:pt idx="47">
                  <c:v>179869</c:v>
                </c:pt>
                <c:pt idx="48">
                  <c:v>192381</c:v>
                </c:pt>
                <c:pt idx="49">
                  <c:v>205281</c:v>
                </c:pt>
                <c:pt idx="50">
                  <c:v>214462</c:v>
                </c:pt>
                <c:pt idx="51">
                  <c:v>221728</c:v>
                </c:pt>
                <c:pt idx="52">
                  <c:v>228220</c:v>
                </c:pt>
                <c:pt idx="53">
                  <c:v>244101</c:v>
                </c:pt>
                <c:pt idx="54">
                  <c:v>236029</c:v>
                </c:pt>
                <c:pt idx="55">
                  <c:v>236518</c:v>
                </c:pt>
                <c:pt idx="56">
                  <c:v>238965</c:v>
                </c:pt>
                <c:pt idx="57">
                  <c:v>245573</c:v>
                </c:pt>
                <c:pt idx="58">
                  <c:v>251341</c:v>
                </c:pt>
                <c:pt idx="59">
                  <c:v>263018</c:v>
                </c:pt>
                <c:pt idx="60">
                  <c:v>250727</c:v>
                </c:pt>
                <c:pt idx="61">
                  <c:v>245479</c:v>
                </c:pt>
                <c:pt idx="62">
                  <c:v>241198</c:v>
                </c:pt>
                <c:pt idx="63">
                  <c:v>244872</c:v>
                </c:pt>
                <c:pt idx="64">
                  <c:v>250215</c:v>
                </c:pt>
                <c:pt idx="65">
                  <c:v>262315</c:v>
                </c:pt>
                <c:pt idx="66">
                  <c:v>265518</c:v>
                </c:pt>
                <c:pt idx="67">
                  <c:v>266157</c:v>
                </c:pt>
                <c:pt idx="68">
                  <c:v>270871</c:v>
                </c:pt>
                <c:pt idx="69">
                  <c:v>276003</c:v>
                </c:pt>
                <c:pt idx="70">
                  <c:v>281678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AFC-4410-BF7E-FD0D90C062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6757472"/>
        <c:axId val="914235712"/>
      </c:scatterChart>
      <c:valAx>
        <c:axId val="1016757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 p/KWh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235712"/>
        <c:crosses val="autoZero"/>
        <c:crossBetween val="midCat"/>
      </c:valAx>
      <c:valAx>
        <c:axId val="91423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6757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3'!$B$1</c:f>
              <c:strCache>
                <c:ptCount val="1"/>
                <c:pt idx="0">
                  <c:v>p/kWh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'Question 3'!$A$2:$A$72</c:f>
              <c:numCache>
                <c:formatCode>General</c:formatCode>
                <c:ptCount val="71"/>
                <c:pt idx="0">
                  <c:v>1920</c:v>
                </c:pt>
                <c:pt idx="1">
                  <c:v>1921</c:v>
                </c:pt>
                <c:pt idx="2">
                  <c:v>1922</c:v>
                </c:pt>
                <c:pt idx="3">
                  <c:v>1923</c:v>
                </c:pt>
                <c:pt idx="4">
                  <c:v>1924</c:v>
                </c:pt>
                <c:pt idx="5">
                  <c:v>1925</c:v>
                </c:pt>
                <c:pt idx="6">
                  <c:v>1926</c:v>
                </c:pt>
                <c:pt idx="7">
                  <c:v>1927</c:v>
                </c:pt>
                <c:pt idx="8">
                  <c:v>1928</c:v>
                </c:pt>
                <c:pt idx="9">
                  <c:v>1929</c:v>
                </c:pt>
                <c:pt idx="10">
                  <c:v>1930</c:v>
                </c:pt>
                <c:pt idx="11">
                  <c:v>1931</c:v>
                </c:pt>
                <c:pt idx="12">
                  <c:v>1932</c:v>
                </c:pt>
                <c:pt idx="13">
                  <c:v>1933</c:v>
                </c:pt>
                <c:pt idx="14">
                  <c:v>1934</c:v>
                </c:pt>
                <c:pt idx="15">
                  <c:v>1935</c:v>
                </c:pt>
                <c:pt idx="16">
                  <c:v>1936</c:v>
                </c:pt>
                <c:pt idx="17">
                  <c:v>1937</c:v>
                </c:pt>
                <c:pt idx="18">
                  <c:v>1938</c:v>
                </c:pt>
                <c:pt idx="19">
                  <c:v>1939</c:v>
                </c:pt>
                <c:pt idx="20">
                  <c:v>1940</c:v>
                </c:pt>
                <c:pt idx="21">
                  <c:v>1941</c:v>
                </c:pt>
                <c:pt idx="22">
                  <c:v>1942</c:v>
                </c:pt>
                <c:pt idx="23">
                  <c:v>1943</c:v>
                </c:pt>
                <c:pt idx="24">
                  <c:v>1944</c:v>
                </c:pt>
                <c:pt idx="25">
                  <c:v>1945</c:v>
                </c:pt>
                <c:pt idx="26">
                  <c:v>1946</c:v>
                </c:pt>
                <c:pt idx="27">
                  <c:v>1947</c:v>
                </c:pt>
                <c:pt idx="28">
                  <c:v>1948</c:v>
                </c:pt>
                <c:pt idx="29">
                  <c:v>1949</c:v>
                </c:pt>
                <c:pt idx="30">
                  <c:v>1950</c:v>
                </c:pt>
                <c:pt idx="31">
                  <c:v>1951</c:v>
                </c:pt>
                <c:pt idx="32">
                  <c:v>1952</c:v>
                </c:pt>
                <c:pt idx="33">
                  <c:v>1953</c:v>
                </c:pt>
                <c:pt idx="34">
                  <c:v>1954</c:v>
                </c:pt>
                <c:pt idx="35">
                  <c:v>1955</c:v>
                </c:pt>
                <c:pt idx="36">
                  <c:v>1956</c:v>
                </c:pt>
                <c:pt idx="37">
                  <c:v>1957</c:v>
                </c:pt>
                <c:pt idx="38">
                  <c:v>1958</c:v>
                </c:pt>
                <c:pt idx="39">
                  <c:v>1959</c:v>
                </c:pt>
                <c:pt idx="40">
                  <c:v>1960</c:v>
                </c:pt>
                <c:pt idx="41">
                  <c:v>1961</c:v>
                </c:pt>
                <c:pt idx="42">
                  <c:v>1962</c:v>
                </c:pt>
                <c:pt idx="43">
                  <c:v>1963</c:v>
                </c:pt>
                <c:pt idx="44">
                  <c:v>1964</c:v>
                </c:pt>
                <c:pt idx="45">
                  <c:v>1965</c:v>
                </c:pt>
                <c:pt idx="46">
                  <c:v>1966</c:v>
                </c:pt>
                <c:pt idx="47">
                  <c:v>1967</c:v>
                </c:pt>
                <c:pt idx="48">
                  <c:v>1968</c:v>
                </c:pt>
                <c:pt idx="49">
                  <c:v>1969</c:v>
                </c:pt>
                <c:pt idx="50">
                  <c:v>1970</c:v>
                </c:pt>
                <c:pt idx="51">
                  <c:v>1971</c:v>
                </c:pt>
                <c:pt idx="52">
                  <c:v>1972</c:v>
                </c:pt>
                <c:pt idx="53">
                  <c:v>1973</c:v>
                </c:pt>
                <c:pt idx="54">
                  <c:v>1974</c:v>
                </c:pt>
                <c:pt idx="55">
                  <c:v>1975</c:v>
                </c:pt>
                <c:pt idx="56">
                  <c:v>1976</c:v>
                </c:pt>
                <c:pt idx="57">
                  <c:v>1977</c:v>
                </c:pt>
                <c:pt idx="58">
                  <c:v>1978</c:v>
                </c:pt>
                <c:pt idx="59">
                  <c:v>1979</c:v>
                </c:pt>
                <c:pt idx="60">
                  <c:v>1980</c:v>
                </c:pt>
                <c:pt idx="61">
                  <c:v>1981</c:v>
                </c:pt>
                <c:pt idx="62">
                  <c:v>1982</c:v>
                </c:pt>
                <c:pt idx="63">
                  <c:v>1983</c:v>
                </c:pt>
                <c:pt idx="64">
                  <c:v>1984</c:v>
                </c:pt>
                <c:pt idx="65">
                  <c:v>1985</c:v>
                </c:pt>
                <c:pt idx="66">
                  <c:v>1986</c:v>
                </c:pt>
                <c:pt idx="67">
                  <c:v>1987</c:v>
                </c:pt>
                <c:pt idx="68">
                  <c:v>1988</c:v>
                </c:pt>
                <c:pt idx="69">
                  <c:v>1989</c:v>
                </c:pt>
                <c:pt idx="70">
                  <c:v>1990</c:v>
                </c:pt>
              </c:numCache>
            </c:numRef>
          </c:xVal>
          <c:yVal>
            <c:numRef>
              <c:f>'Question 3'!$B$2:$B$72</c:f>
              <c:numCache>
                <c:formatCode>0.00</c:formatCode>
                <c:ptCount val="71"/>
                <c:pt idx="1">
                  <c:v>1.0333333333333334</c:v>
                </c:pt>
                <c:pt idx="2">
                  <c:v>0.86250000000000004</c:v>
                </c:pt>
                <c:pt idx="3">
                  <c:v>0.77500000000000002</c:v>
                </c:pt>
                <c:pt idx="4">
                  <c:v>0.72791666666666677</c:v>
                </c:pt>
                <c:pt idx="5">
                  <c:v>0.68708333333333338</c:v>
                </c:pt>
                <c:pt idx="6">
                  <c:v>0.73291666666666655</c:v>
                </c:pt>
                <c:pt idx="7">
                  <c:v>0.64749999999999996</c:v>
                </c:pt>
                <c:pt idx="8">
                  <c:v>0.60250000000000004</c:v>
                </c:pt>
                <c:pt idx="9">
                  <c:v>0.57625000000000004</c:v>
                </c:pt>
                <c:pt idx="10">
                  <c:v>0.57583333333333331</c:v>
                </c:pt>
                <c:pt idx="11">
                  <c:v>0.56874999999999998</c:v>
                </c:pt>
                <c:pt idx="12">
                  <c:v>0.55458333333333332</c:v>
                </c:pt>
                <c:pt idx="13">
                  <c:v>0.52583333333333337</c:v>
                </c:pt>
                <c:pt idx="14">
                  <c:v>0.49833333333333329</c:v>
                </c:pt>
                <c:pt idx="15">
                  <c:v>0.46875</c:v>
                </c:pt>
                <c:pt idx="16">
                  <c:v>0.45208333333333334</c:v>
                </c:pt>
                <c:pt idx="17">
                  <c:v>0.43625000000000003</c:v>
                </c:pt>
                <c:pt idx="18">
                  <c:v>0.43333333333333335</c:v>
                </c:pt>
                <c:pt idx="19">
                  <c:v>0.42041666666666661</c:v>
                </c:pt>
                <c:pt idx="20">
                  <c:v>0.43041666666666667</c:v>
                </c:pt>
                <c:pt idx="21">
                  <c:v>0.43083333333333335</c:v>
                </c:pt>
                <c:pt idx="22">
                  <c:v>0.42083333333333334</c:v>
                </c:pt>
                <c:pt idx="23">
                  <c:v>0.42208333333333325</c:v>
                </c:pt>
                <c:pt idx="24">
                  <c:v>0.44416666666666671</c:v>
                </c:pt>
                <c:pt idx="25">
                  <c:v>0.47</c:v>
                </c:pt>
                <c:pt idx="26">
                  <c:v>0.46708333333333329</c:v>
                </c:pt>
                <c:pt idx="27">
                  <c:v>0.46791666666666665</c:v>
                </c:pt>
                <c:pt idx="28">
                  <c:v>0.48499999999999999</c:v>
                </c:pt>
                <c:pt idx="29">
                  <c:v>0.49916666666666665</c:v>
                </c:pt>
                <c:pt idx="30">
                  <c:v>0.49416666666666664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0.57666666666666655</c:v>
                </c:pt>
                <c:pt idx="36">
                  <c:v>0</c:v>
                </c:pt>
                <c:pt idx="37">
                  <c:v>0</c:v>
                </c:pt>
                <c:pt idx="39">
                  <c:v>0</c:v>
                </c:pt>
                <c:pt idx="40">
                  <c:v>0.61958333333333337</c:v>
                </c:pt>
                <c:pt idx="41">
                  <c:v>0</c:v>
                </c:pt>
                <c:pt idx="42">
                  <c:v>0.65333333333333343</c:v>
                </c:pt>
                <c:pt idx="43">
                  <c:v>0.66958333333333331</c:v>
                </c:pt>
                <c:pt idx="44">
                  <c:v>0.68208333333333326</c:v>
                </c:pt>
                <c:pt idx="45">
                  <c:v>0.71083333333333332</c:v>
                </c:pt>
                <c:pt idx="46">
                  <c:v>0.73375000000000001</c:v>
                </c:pt>
                <c:pt idx="47">
                  <c:v>0.73875000000000002</c:v>
                </c:pt>
                <c:pt idx="48">
                  <c:v>0.79666666666666663</c:v>
                </c:pt>
                <c:pt idx="49">
                  <c:v>0.78300000000000003</c:v>
                </c:pt>
                <c:pt idx="50">
                  <c:v>0.78</c:v>
                </c:pt>
                <c:pt idx="51">
                  <c:v>0.84899999999999998</c:v>
                </c:pt>
                <c:pt idx="52">
                  <c:v>0.89400000000000002</c:v>
                </c:pt>
                <c:pt idx="53">
                  <c:v>0.90100000000000002</c:v>
                </c:pt>
                <c:pt idx="54">
                  <c:v>1.135</c:v>
                </c:pt>
                <c:pt idx="55">
                  <c:v>1.5629999999999999</c:v>
                </c:pt>
                <c:pt idx="56">
                  <c:v>1.899</c:v>
                </c:pt>
                <c:pt idx="57">
                  <c:v>2.1829999999999998</c:v>
                </c:pt>
                <c:pt idx="58">
                  <c:v>2.4140000000000001</c:v>
                </c:pt>
                <c:pt idx="59">
                  <c:v>2.633</c:v>
                </c:pt>
                <c:pt idx="60">
                  <c:v>3.319</c:v>
                </c:pt>
                <c:pt idx="61">
                  <c:v>3.93</c:v>
                </c:pt>
                <c:pt idx="62">
                  <c:v>4.3239999999999998</c:v>
                </c:pt>
                <c:pt idx="63">
                  <c:v>4.4400000000000004</c:v>
                </c:pt>
                <c:pt idx="64">
                  <c:v>4.4720000000000004</c:v>
                </c:pt>
                <c:pt idx="65">
                  <c:v>4.6020000000000003</c:v>
                </c:pt>
                <c:pt idx="66">
                  <c:v>4.6680000000000001</c:v>
                </c:pt>
                <c:pt idx="67">
                  <c:v>4.5919999999999996</c:v>
                </c:pt>
                <c:pt idx="68">
                  <c:v>4.8150000000000004</c:v>
                </c:pt>
                <c:pt idx="69">
                  <c:v>5.1420000000000003</c:v>
                </c:pt>
                <c:pt idx="70">
                  <c:v>5.3689999999999998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95-4A10-BD1D-BDFEAE3609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7230752"/>
        <c:axId val="1096478064"/>
      </c:scatterChart>
      <c:valAx>
        <c:axId val="1097230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478064"/>
        <c:crosses val="autoZero"/>
        <c:crossBetween val="midCat"/>
      </c:valAx>
      <c:valAx>
        <c:axId val="109647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230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3'!$C$1</c:f>
              <c:strCache>
                <c:ptCount val="1"/>
                <c:pt idx="0">
                  <c:v>Total Electricity Produced (GWh)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'Question 3'!$A$2:$A$72</c:f>
              <c:numCache>
                <c:formatCode>General</c:formatCode>
                <c:ptCount val="71"/>
                <c:pt idx="0">
                  <c:v>1920</c:v>
                </c:pt>
                <c:pt idx="1">
                  <c:v>1921</c:v>
                </c:pt>
                <c:pt idx="2">
                  <c:v>1922</c:v>
                </c:pt>
                <c:pt idx="3">
                  <c:v>1923</c:v>
                </c:pt>
                <c:pt idx="4">
                  <c:v>1924</c:v>
                </c:pt>
                <c:pt idx="5">
                  <c:v>1925</c:v>
                </c:pt>
                <c:pt idx="6">
                  <c:v>1926</c:v>
                </c:pt>
                <c:pt idx="7">
                  <c:v>1927</c:v>
                </c:pt>
                <c:pt idx="8">
                  <c:v>1928</c:v>
                </c:pt>
                <c:pt idx="9">
                  <c:v>1929</c:v>
                </c:pt>
                <c:pt idx="10">
                  <c:v>1930</c:v>
                </c:pt>
                <c:pt idx="11">
                  <c:v>1931</c:v>
                </c:pt>
                <c:pt idx="12">
                  <c:v>1932</c:v>
                </c:pt>
                <c:pt idx="13">
                  <c:v>1933</c:v>
                </c:pt>
                <c:pt idx="14">
                  <c:v>1934</c:v>
                </c:pt>
                <c:pt idx="15">
                  <c:v>1935</c:v>
                </c:pt>
                <c:pt idx="16">
                  <c:v>1936</c:v>
                </c:pt>
                <c:pt idx="17">
                  <c:v>1937</c:v>
                </c:pt>
                <c:pt idx="18">
                  <c:v>1938</c:v>
                </c:pt>
                <c:pt idx="19">
                  <c:v>1939</c:v>
                </c:pt>
                <c:pt idx="20">
                  <c:v>1940</c:v>
                </c:pt>
                <c:pt idx="21">
                  <c:v>1941</c:v>
                </c:pt>
                <c:pt idx="22">
                  <c:v>1942</c:v>
                </c:pt>
                <c:pt idx="23">
                  <c:v>1943</c:v>
                </c:pt>
                <c:pt idx="24">
                  <c:v>1944</c:v>
                </c:pt>
                <c:pt idx="25">
                  <c:v>1945</c:v>
                </c:pt>
                <c:pt idx="26">
                  <c:v>1946</c:v>
                </c:pt>
                <c:pt idx="27">
                  <c:v>1947</c:v>
                </c:pt>
                <c:pt idx="28">
                  <c:v>1948</c:v>
                </c:pt>
                <c:pt idx="29">
                  <c:v>1949</c:v>
                </c:pt>
                <c:pt idx="30">
                  <c:v>1950</c:v>
                </c:pt>
                <c:pt idx="31">
                  <c:v>1951</c:v>
                </c:pt>
                <c:pt idx="32">
                  <c:v>1952</c:v>
                </c:pt>
                <c:pt idx="33">
                  <c:v>1953</c:v>
                </c:pt>
                <c:pt idx="34">
                  <c:v>1954</c:v>
                </c:pt>
                <c:pt idx="35">
                  <c:v>1955</c:v>
                </c:pt>
                <c:pt idx="36">
                  <c:v>1956</c:v>
                </c:pt>
                <c:pt idx="37">
                  <c:v>1957</c:v>
                </c:pt>
                <c:pt idx="38">
                  <c:v>1958</c:v>
                </c:pt>
                <c:pt idx="39">
                  <c:v>1959</c:v>
                </c:pt>
                <c:pt idx="40">
                  <c:v>1960</c:v>
                </c:pt>
                <c:pt idx="41">
                  <c:v>1961</c:v>
                </c:pt>
                <c:pt idx="42">
                  <c:v>1962</c:v>
                </c:pt>
                <c:pt idx="43">
                  <c:v>1963</c:v>
                </c:pt>
                <c:pt idx="44">
                  <c:v>1964</c:v>
                </c:pt>
                <c:pt idx="45">
                  <c:v>1965</c:v>
                </c:pt>
                <c:pt idx="46">
                  <c:v>1966</c:v>
                </c:pt>
                <c:pt idx="47">
                  <c:v>1967</c:v>
                </c:pt>
                <c:pt idx="48">
                  <c:v>1968</c:v>
                </c:pt>
                <c:pt idx="49">
                  <c:v>1969</c:v>
                </c:pt>
                <c:pt idx="50">
                  <c:v>1970</c:v>
                </c:pt>
                <c:pt idx="51">
                  <c:v>1971</c:v>
                </c:pt>
                <c:pt idx="52">
                  <c:v>1972</c:v>
                </c:pt>
                <c:pt idx="53">
                  <c:v>1973</c:v>
                </c:pt>
                <c:pt idx="54">
                  <c:v>1974</c:v>
                </c:pt>
                <c:pt idx="55">
                  <c:v>1975</c:v>
                </c:pt>
                <c:pt idx="56">
                  <c:v>1976</c:v>
                </c:pt>
                <c:pt idx="57">
                  <c:v>1977</c:v>
                </c:pt>
                <c:pt idx="58">
                  <c:v>1978</c:v>
                </c:pt>
                <c:pt idx="59">
                  <c:v>1979</c:v>
                </c:pt>
                <c:pt idx="60">
                  <c:v>1980</c:v>
                </c:pt>
                <c:pt idx="61">
                  <c:v>1981</c:v>
                </c:pt>
                <c:pt idx="62">
                  <c:v>1982</c:v>
                </c:pt>
                <c:pt idx="63">
                  <c:v>1983</c:v>
                </c:pt>
                <c:pt idx="64">
                  <c:v>1984</c:v>
                </c:pt>
                <c:pt idx="65">
                  <c:v>1985</c:v>
                </c:pt>
                <c:pt idx="66">
                  <c:v>1986</c:v>
                </c:pt>
                <c:pt idx="67">
                  <c:v>1987</c:v>
                </c:pt>
                <c:pt idx="68">
                  <c:v>1988</c:v>
                </c:pt>
                <c:pt idx="69">
                  <c:v>1989</c:v>
                </c:pt>
                <c:pt idx="70">
                  <c:v>1990</c:v>
                </c:pt>
              </c:numCache>
            </c:numRef>
          </c:xVal>
          <c:yVal>
            <c:numRef>
              <c:f>'Question 3'!$C$2:$C$72</c:f>
              <c:numCache>
                <c:formatCode>0</c:formatCode>
                <c:ptCount val="71"/>
                <c:pt idx="0">
                  <c:v>3976</c:v>
                </c:pt>
                <c:pt idx="1">
                  <c:v>3605</c:v>
                </c:pt>
                <c:pt idx="2">
                  <c:v>4226</c:v>
                </c:pt>
                <c:pt idx="3">
                  <c:v>4928</c:v>
                </c:pt>
                <c:pt idx="4">
                  <c:v>5627</c:v>
                </c:pt>
                <c:pt idx="5">
                  <c:v>6184</c:v>
                </c:pt>
                <c:pt idx="6">
                  <c:v>6526</c:v>
                </c:pt>
                <c:pt idx="7">
                  <c:v>7926</c:v>
                </c:pt>
                <c:pt idx="8">
                  <c:v>8750</c:v>
                </c:pt>
                <c:pt idx="9">
                  <c:v>9757</c:v>
                </c:pt>
                <c:pt idx="10">
                  <c:v>10206</c:v>
                </c:pt>
                <c:pt idx="11">
                  <c:v>10698</c:v>
                </c:pt>
                <c:pt idx="12">
                  <c:v>11479</c:v>
                </c:pt>
                <c:pt idx="13">
                  <c:v>12724</c:v>
                </c:pt>
                <c:pt idx="14">
                  <c:v>14525</c:v>
                </c:pt>
                <c:pt idx="15">
                  <c:v>16538</c:v>
                </c:pt>
                <c:pt idx="16">
                  <c:v>19108</c:v>
                </c:pt>
                <c:pt idx="17">
                  <c:v>21613</c:v>
                </c:pt>
                <c:pt idx="18">
                  <c:v>23030</c:v>
                </c:pt>
                <c:pt idx="19">
                  <c:v>24957</c:v>
                </c:pt>
                <c:pt idx="20">
                  <c:v>27151</c:v>
                </c:pt>
                <c:pt idx="21">
                  <c:v>30533</c:v>
                </c:pt>
                <c:pt idx="22">
                  <c:v>33632</c:v>
                </c:pt>
                <c:pt idx="23">
                  <c:v>34850</c:v>
                </c:pt>
                <c:pt idx="24">
                  <c:v>36127</c:v>
                </c:pt>
                <c:pt idx="25">
                  <c:v>35077</c:v>
                </c:pt>
                <c:pt idx="26">
                  <c:v>38854</c:v>
                </c:pt>
                <c:pt idx="27">
                  <c:v>40096</c:v>
                </c:pt>
                <c:pt idx="28">
                  <c:v>43314</c:v>
                </c:pt>
                <c:pt idx="29">
                  <c:v>45726</c:v>
                </c:pt>
                <c:pt idx="30">
                  <c:v>51467</c:v>
                </c:pt>
                <c:pt idx="31">
                  <c:v>56982</c:v>
                </c:pt>
                <c:pt idx="32">
                  <c:v>59209</c:v>
                </c:pt>
                <c:pt idx="33">
                  <c:v>62494</c:v>
                </c:pt>
                <c:pt idx="34">
                  <c:v>69525</c:v>
                </c:pt>
                <c:pt idx="35">
                  <c:v>76348</c:v>
                </c:pt>
                <c:pt idx="36">
                  <c:v>83074</c:v>
                </c:pt>
                <c:pt idx="37">
                  <c:v>87067</c:v>
                </c:pt>
                <c:pt idx="38">
                  <c:v>94234</c:v>
                </c:pt>
                <c:pt idx="39">
                  <c:v>101460</c:v>
                </c:pt>
                <c:pt idx="40">
                  <c:v>115506</c:v>
                </c:pt>
                <c:pt idx="41">
                  <c:v>124182</c:v>
                </c:pt>
                <c:pt idx="42">
                  <c:v>137465</c:v>
                </c:pt>
                <c:pt idx="43">
                  <c:v>148852</c:v>
                </c:pt>
                <c:pt idx="44">
                  <c:v>156653</c:v>
                </c:pt>
                <c:pt idx="45">
                  <c:v>168158</c:v>
                </c:pt>
                <c:pt idx="46">
                  <c:v>174139</c:v>
                </c:pt>
                <c:pt idx="47">
                  <c:v>179869</c:v>
                </c:pt>
                <c:pt idx="48">
                  <c:v>192381</c:v>
                </c:pt>
                <c:pt idx="49">
                  <c:v>205281</c:v>
                </c:pt>
                <c:pt idx="50">
                  <c:v>214462</c:v>
                </c:pt>
                <c:pt idx="51">
                  <c:v>221728</c:v>
                </c:pt>
                <c:pt idx="52">
                  <c:v>228220</c:v>
                </c:pt>
                <c:pt idx="53">
                  <c:v>244101</c:v>
                </c:pt>
                <c:pt idx="54">
                  <c:v>236029</c:v>
                </c:pt>
                <c:pt idx="55">
                  <c:v>236518</c:v>
                </c:pt>
                <c:pt idx="56">
                  <c:v>238965</c:v>
                </c:pt>
                <c:pt idx="57">
                  <c:v>245573</c:v>
                </c:pt>
                <c:pt idx="58">
                  <c:v>251341</c:v>
                </c:pt>
                <c:pt idx="59">
                  <c:v>263018</c:v>
                </c:pt>
                <c:pt idx="60">
                  <c:v>250727</c:v>
                </c:pt>
                <c:pt idx="61">
                  <c:v>245479</c:v>
                </c:pt>
                <c:pt idx="62">
                  <c:v>241198</c:v>
                </c:pt>
                <c:pt idx="63">
                  <c:v>244872</c:v>
                </c:pt>
                <c:pt idx="64">
                  <c:v>250215</c:v>
                </c:pt>
                <c:pt idx="65">
                  <c:v>262315</c:v>
                </c:pt>
                <c:pt idx="66">
                  <c:v>265518</c:v>
                </c:pt>
                <c:pt idx="67">
                  <c:v>266157</c:v>
                </c:pt>
                <c:pt idx="68">
                  <c:v>270871</c:v>
                </c:pt>
                <c:pt idx="69">
                  <c:v>276003</c:v>
                </c:pt>
                <c:pt idx="70">
                  <c:v>281678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15-41E4-92AA-59B8C3C4C4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7230752"/>
        <c:axId val="1096478064"/>
      </c:scatterChart>
      <c:valAx>
        <c:axId val="1097230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478064"/>
        <c:crosses val="autoZero"/>
        <c:crossBetween val="midCat"/>
      </c:valAx>
      <c:valAx>
        <c:axId val="109647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230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'Question 3'!$C$1</c:f>
              <c:strCache>
                <c:ptCount val="1"/>
                <c:pt idx="0">
                  <c:v>Total Electricity Produced (GWh)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'Question 3'!$A$2:$A$72</c:f>
              <c:numCache>
                <c:formatCode>General</c:formatCode>
                <c:ptCount val="71"/>
                <c:pt idx="0">
                  <c:v>1920</c:v>
                </c:pt>
                <c:pt idx="1">
                  <c:v>1921</c:v>
                </c:pt>
                <c:pt idx="2">
                  <c:v>1922</c:v>
                </c:pt>
                <c:pt idx="3">
                  <c:v>1923</c:v>
                </c:pt>
                <c:pt idx="4">
                  <c:v>1924</c:v>
                </c:pt>
                <c:pt idx="5">
                  <c:v>1925</c:v>
                </c:pt>
                <c:pt idx="6">
                  <c:v>1926</c:v>
                </c:pt>
                <c:pt idx="7">
                  <c:v>1927</c:v>
                </c:pt>
                <c:pt idx="8">
                  <c:v>1928</c:v>
                </c:pt>
                <c:pt idx="9">
                  <c:v>1929</c:v>
                </c:pt>
                <c:pt idx="10">
                  <c:v>1930</c:v>
                </c:pt>
                <c:pt idx="11">
                  <c:v>1931</c:v>
                </c:pt>
                <c:pt idx="12">
                  <c:v>1932</c:v>
                </c:pt>
                <c:pt idx="13">
                  <c:v>1933</c:v>
                </c:pt>
                <c:pt idx="14">
                  <c:v>1934</c:v>
                </c:pt>
                <c:pt idx="15">
                  <c:v>1935</c:v>
                </c:pt>
                <c:pt idx="16">
                  <c:v>1936</c:v>
                </c:pt>
                <c:pt idx="17">
                  <c:v>1937</c:v>
                </c:pt>
                <c:pt idx="18">
                  <c:v>1938</c:v>
                </c:pt>
                <c:pt idx="19">
                  <c:v>1939</c:v>
                </c:pt>
                <c:pt idx="20">
                  <c:v>1940</c:v>
                </c:pt>
                <c:pt idx="21">
                  <c:v>1941</c:v>
                </c:pt>
                <c:pt idx="22">
                  <c:v>1942</c:v>
                </c:pt>
                <c:pt idx="23">
                  <c:v>1943</c:v>
                </c:pt>
                <c:pt idx="24">
                  <c:v>1944</c:v>
                </c:pt>
                <c:pt idx="25">
                  <c:v>1945</c:v>
                </c:pt>
                <c:pt idx="26">
                  <c:v>1946</c:v>
                </c:pt>
                <c:pt idx="27">
                  <c:v>1947</c:v>
                </c:pt>
                <c:pt idx="28">
                  <c:v>1948</c:v>
                </c:pt>
                <c:pt idx="29">
                  <c:v>1949</c:v>
                </c:pt>
                <c:pt idx="30">
                  <c:v>1950</c:v>
                </c:pt>
                <c:pt idx="31">
                  <c:v>1951</c:v>
                </c:pt>
                <c:pt idx="32">
                  <c:v>1952</c:v>
                </c:pt>
                <c:pt idx="33">
                  <c:v>1953</c:v>
                </c:pt>
                <c:pt idx="34">
                  <c:v>1954</c:v>
                </c:pt>
                <c:pt idx="35">
                  <c:v>1955</c:v>
                </c:pt>
                <c:pt idx="36">
                  <c:v>1956</c:v>
                </c:pt>
                <c:pt idx="37">
                  <c:v>1957</c:v>
                </c:pt>
                <c:pt idx="38">
                  <c:v>1958</c:v>
                </c:pt>
                <c:pt idx="39">
                  <c:v>1959</c:v>
                </c:pt>
                <c:pt idx="40">
                  <c:v>1960</c:v>
                </c:pt>
                <c:pt idx="41">
                  <c:v>1961</c:v>
                </c:pt>
                <c:pt idx="42">
                  <c:v>1962</c:v>
                </c:pt>
                <c:pt idx="43">
                  <c:v>1963</c:v>
                </c:pt>
                <c:pt idx="44">
                  <c:v>1964</c:v>
                </c:pt>
                <c:pt idx="45">
                  <c:v>1965</c:v>
                </c:pt>
                <c:pt idx="46">
                  <c:v>1966</c:v>
                </c:pt>
                <c:pt idx="47">
                  <c:v>1967</c:v>
                </c:pt>
                <c:pt idx="48">
                  <c:v>1968</c:v>
                </c:pt>
                <c:pt idx="49">
                  <c:v>1969</c:v>
                </c:pt>
                <c:pt idx="50">
                  <c:v>1970</c:v>
                </c:pt>
                <c:pt idx="51">
                  <c:v>1971</c:v>
                </c:pt>
                <c:pt idx="52">
                  <c:v>1972</c:v>
                </c:pt>
                <c:pt idx="53">
                  <c:v>1973</c:v>
                </c:pt>
                <c:pt idx="54">
                  <c:v>1974</c:v>
                </c:pt>
                <c:pt idx="55">
                  <c:v>1975</c:v>
                </c:pt>
                <c:pt idx="56">
                  <c:v>1976</c:v>
                </c:pt>
                <c:pt idx="57">
                  <c:v>1977</c:v>
                </c:pt>
                <c:pt idx="58">
                  <c:v>1978</c:v>
                </c:pt>
                <c:pt idx="59">
                  <c:v>1979</c:v>
                </c:pt>
                <c:pt idx="60">
                  <c:v>1980</c:v>
                </c:pt>
                <c:pt idx="61">
                  <c:v>1981</c:v>
                </c:pt>
                <c:pt idx="62">
                  <c:v>1982</c:v>
                </c:pt>
                <c:pt idx="63">
                  <c:v>1983</c:v>
                </c:pt>
                <c:pt idx="64">
                  <c:v>1984</c:v>
                </c:pt>
                <c:pt idx="65">
                  <c:v>1985</c:v>
                </c:pt>
                <c:pt idx="66">
                  <c:v>1986</c:v>
                </c:pt>
                <c:pt idx="67">
                  <c:v>1987</c:v>
                </c:pt>
                <c:pt idx="68">
                  <c:v>1988</c:v>
                </c:pt>
                <c:pt idx="69">
                  <c:v>1989</c:v>
                </c:pt>
                <c:pt idx="70">
                  <c:v>1990</c:v>
                </c:pt>
              </c:numCache>
            </c:numRef>
          </c:xVal>
          <c:yVal>
            <c:numRef>
              <c:f>'Question 3'!$C$2:$C$72</c:f>
              <c:numCache>
                <c:formatCode>0</c:formatCode>
                <c:ptCount val="71"/>
                <c:pt idx="0">
                  <c:v>3976</c:v>
                </c:pt>
                <c:pt idx="1">
                  <c:v>3605</c:v>
                </c:pt>
                <c:pt idx="2">
                  <c:v>4226</c:v>
                </c:pt>
                <c:pt idx="3">
                  <c:v>4928</c:v>
                </c:pt>
                <c:pt idx="4">
                  <c:v>5627</c:v>
                </c:pt>
                <c:pt idx="5">
                  <c:v>6184</c:v>
                </c:pt>
                <c:pt idx="6">
                  <c:v>6526</c:v>
                </c:pt>
                <c:pt idx="7">
                  <c:v>7926</c:v>
                </c:pt>
                <c:pt idx="8">
                  <c:v>8750</c:v>
                </c:pt>
                <c:pt idx="9">
                  <c:v>9757</c:v>
                </c:pt>
                <c:pt idx="10">
                  <c:v>10206</c:v>
                </c:pt>
                <c:pt idx="11">
                  <c:v>10698</c:v>
                </c:pt>
                <c:pt idx="12">
                  <c:v>11479</c:v>
                </c:pt>
                <c:pt idx="13">
                  <c:v>12724</c:v>
                </c:pt>
                <c:pt idx="14">
                  <c:v>14525</c:v>
                </c:pt>
                <c:pt idx="15">
                  <c:v>16538</c:v>
                </c:pt>
                <c:pt idx="16">
                  <c:v>19108</c:v>
                </c:pt>
                <c:pt idx="17">
                  <c:v>21613</c:v>
                </c:pt>
                <c:pt idx="18">
                  <c:v>23030</c:v>
                </c:pt>
                <c:pt idx="19">
                  <c:v>24957</c:v>
                </c:pt>
                <c:pt idx="20">
                  <c:v>27151</c:v>
                </c:pt>
                <c:pt idx="21">
                  <c:v>30533</c:v>
                </c:pt>
                <c:pt idx="22">
                  <c:v>33632</c:v>
                </c:pt>
                <c:pt idx="23">
                  <c:v>34850</c:v>
                </c:pt>
                <c:pt idx="24">
                  <c:v>36127</c:v>
                </c:pt>
                <c:pt idx="25">
                  <c:v>35077</c:v>
                </c:pt>
                <c:pt idx="26">
                  <c:v>38854</c:v>
                </c:pt>
                <c:pt idx="27">
                  <c:v>40096</c:v>
                </c:pt>
                <c:pt idx="28">
                  <c:v>43314</c:v>
                </c:pt>
                <c:pt idx="29">
                  <c:v>45726</c:v>
                </c:pt>
                <c:pt idx="30">
                  <c:v>51467</c:v>
                </c:pt>
                <c:pt idx="31">
                  <c:v>56982</c:v>
                </c:pt>
                <c:pt idx="32">
                  <c:v>59209</c:v>
                </c:pt>
                <c:pt idx="33">
                  <c:v>62494</c:v>
                </c:pt>
                <c:pt idx="34">
                  <c:v>69525</c:v>
                </c:pt>
                <c:pt idx="35">
                  <c:v>76348</c:v>
                </c:pt>
                <c:pt idx="36">
                  <c:v>83074</c:v>
                </c:pt>
                <c:pt idx="37">
                  <c:v>87067</c:v>
                </c:pt>
                <c:pt idx="38">
                  <c:v>94234</c:v>
                </c:pt>
                <c:pt idx="39">
                  <c:v>101460</c:v>
                </c:pt>
                <c:pt idx="40">
                  <c:v>115506</c:v>
                </c:pt>
                <c:pt idx="41">
                  <c:v>124182</c:v>
                </c:pt>
                <c:pt idx="42">
                  <c:v>137465</c:v>
                </c:pt>
                <c:pt idx="43">
                  <c:v>148852</c:v>
                </c:pt>
                <c:pt idx="44">
                  <c:v>156653</c:v>
                </c:pt>
                <c:pt idx="45">
                  <c:v>168158</c:v>
                </c:pt>
                <c:pt idx="46">
                  <c:v>174139</c:v>
                </c:pt>
                <c:pt idx="47">
                  <c:v>179869</c:v>
                </c:pt>
                <c:pt idx="48">
                  <c:v>192381</c:v>
                </c:pt>
                <c:pt idx="49">
                  <c:v>205281</c:v>
                </c:pt>
                <c:pt idx="50">
                  <c:v>214462</c:v>
                </c:pt>
                <c:pt idx="51">
                  <c:v>221728</c:v>
                </c:pt>
                <c:pt idx="52">
                  <c:v>228220</c:v>
                </c:pt>
                <c:pt idx="53">
                  <c:v>244101</c:v>
                </c:pt>
                <c:pt idx="54">
                  <c:v>236029</c:v>
                </c:pt>
                <c:pt idx="55">
                  <c:v>236518</c:v>
                </c:pt>
                <c:pt idx="56">
                  <c:v>238965</c:v>
                </c:pt>
                <c:pt idx="57">
                  <c:v>245573</c:v>
                </c:pt>
                <c:pt idx="58">
                  <c:v>251341</c:v>
                </c:pt>
                <c:pt idx="59">
                  <c:v>263018</c:v>
                </c:pt>
                <c:pt idx="60">
                  <c:v>250727</c:v>
                </c:pt>
                <c:pt idx="61">
                  <c:v>245479</c:v>
                </c:pt>
                <c:pt idx="62">
                  <c:v>241198</c:v>
                </c:pt>
                <c:pt idx="63">
                  <c:v>244872</c:v>
                </c:pt>
                <c:pt idx="64">
                  <c:v>250215</c:v>
                </c:pt>
                <c:pt idx="65">
                  <c:v>262315</c:v>
                </c:pt>
                <c:pt idx="66">
                  <c:v>265518</c:v>
                </c:pt>
                <c:pt idx="67">
                  <c:v>266157</c:v>
                </c:pt>
                <c:pt idx="68">
                  <c:v>270871</c:v>
                </c:pt>
                <c:pt idx="69">
                  <c:v>276003</c:v>
                </c:pt>
                <c:pt idx="70">
                  <c:v>281678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77-4420-AA54-8CB4E6625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7230752"/>
        <c:axId val="1096478064"/>
      </c:scatterChart>
      <c:valAx>
        <c:axId val="1097230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478064"/>
        <c:crosses val="autoZero"/>
        <c:crossBetween val="midCat"/>
      </c:valAx>
      <c:valAx>
        <c:axId val="109647806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1097230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888503218448968E-2"/>
          <c:y val="4.1666666666666664E-2"/>
          <c:w val="0.93822299356310201"/>
          <c:h val="0.8416746864975212"/>
        </c:manualLayout>
      </c:layout>
      <c:scatterChart>
        <c:scatterStyle val="lineMarker"/>
        <c:varyColors val="0"/>
        <c:ser>
          <c:idx val="0"/>
          <c:order val="0"/>
          <c:tx>
            <c:strRef>
              <c:f>'Question 3'!$B$1</c:f>
              <c:strCache>
                <c:ptCount val="1"/>
                <c:pt idx="0">
                  <c:v>p/kWh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'Question 3'!$A$2:$A$72</c:f>
              <c:numCache>
                <c:formatCode>General</c:formatCode>
                <c:ptCount val="71"/>
                <c:pt idx="0">
                  <c:v>1920</c:v>
                </c:pt>
                <c:pt idx="1">
                  <c:v>1921</c:v>
                </c:pt>
                <c:pt idx="2">
                  <c:v>1922</c:v>
                </c:pt>
                <c:pt idx="3">
                  <c:v>1923</c:v>
                </c:pt>
                <c:pt idx="4">
                  <c:v>1924</c:v>
                </c:pt>
                <c:pt idx="5">
                  <c:v>1925</c:v>
                </c:pt>
                <c:pt idx="6">
                  <c:v>1926</c:v>
                </c:pt>
                <c:pt idx="7">
                  <c:v>1927</c:v>
                </c:pt>
                <c:pt idx="8">
                  <c:v>1928</c:v>
                </c:pt>
                <c:pt idx="9">
                  <c:v>1929</c:v>
                </c:pt>
                <c:pt idx="10">
                  <c:v>1930</c:v>
                </c:pt>
                <c:pt idx="11">
                  <c:v>1931</c:v>
                </c:pt>
                <c:pt idx="12">
                  <c:v>1932</c:v>
                </c:pt>
                <c:pt idx="13">
                  <c:v>1933</c:v>
                </c:pt>
                <c:pt idx="14">
                  <c:v>1934</c:v>
                </c:pt>
                <c:pt idx="15">
                  <c:v>1935</c:v>
                </c:pt>
                <c:pt idx="16">
                  <c:v>1936</c:v>
                </c:pt>
                <c:pt idx="17">
                  <c:v>1937</c:v>
                </c:pt>
                <c:pt idx="18">
                  <c:v>1938</c:v>
                </c:pt>
                <c:pt idx="19">
                  <c:v>1939</c:v>
                </c:pt>
                <c:pt idx="20">
                  <c:v>1940</c:v>
                </c:pt>
                <c:pt idx="21">
                  <c:v>1941</c:v>
                </c:pt>
                <c:pt idx="22">
                  <c:v>1942</c:v>
                </c:pt>
                <c:pt idx="23">
                  <c:v>1943</c:v>
                </c:pt>
                <c:pt idx="24">
                  <c:v>1944</c:v>
                </c:pt>
                <c:pt idx="25">
                  <c:v>1945</c:v>
                </c:pt>
                <c:pt idx="26">
                  <c:v>1946</c:v>
                </c:pt>
                <c:pt idx="27">
                  <c:v>1947</c:v>
                </c:pt>
                <c:pt idx="28">
                  <c:v>1948</c:v>
                </c:pt>
                <c:pt idx="29">
                  <c:v>1949</c:v>
                </c:pt>
                <c:pt idx="30">
                  <c:v>1950</c:v>
                </c:pt>
                <c:pt idx="31">
                  <c:v>1951</c:v>
                </c:pt>
                <c:pt idx="32">
                  <c:v>1952</c:v>
                </c:pt>
                <c:pt idx="33">
                  <c:v>1953</c:v>
                </c:pt>
                <c:pt idx="34">
                  <c:v>1954</c:v>
                </c:pt>
                <c:pt idx="35">
                  <c:v>1955</c:v>
                </c:pt>
                <c:pt idx="36">
                  <c:v>1956</c:v>
                </c:pt>
                <c:pt idx="37">
                  <c:v>1957</c:v>
                </c:pt>
                <c:pt idx="38">
                  <c:v>1958</c:v>
                </c:pt>
                <c:pt idx="39">
                  <c:v>1959</c:v>
                </c:pt>
                <c:pt idx="40">
                  <c:v>1960</c:v>
                </c:pt>
                <c:pt idx="41">
                  <c:v>1961</c:v>
                </c:pt>
                <c:pt idx="42">
                  <c:v>1962</c:v>
                </c:pt>
                <c:pt idx="43">
                  <c:v>1963</c:v>
                </c:pt>
                <c:pt idx="44">
                  <c:v>1964</c:v>
                </c:pt>
                <c:pt idx="45">
                  <c:v>1965</c:v>
                </c:pt>
                <c:pt idx="46">
                  <c:v>1966</c:v>
                </c:pt>
                <c:pt idx="47">
                  <c:v>1967</c:v>
                </c:pt>
                <c:pt idx="48">
                  <c:v>1968</c:v>
                </c:pt>
                <c:pt idx="49">
                  <c:v>1969</c:v>
                </c:pt>
                <c:pt idx="50">
                  <c:v>1970</c:v>
                </c:pt>
                <c:pt idx="51">
                  <c:v>1971</c:v>
                </c:pt>
                <c:pt idx="52">
                  <c:v>1972</c:v>
                </c:pt>
                <c:pt idx="53">
                  <c:v>1973</c:v>
                </c:pt>
                <c:pt idx="54">
                  <c:v>1974</c:v>
                </c:pt>
                <c:pt idx="55">
                  <c:v>1975</c:v>
                </c:pt>
                <c:pt idx="56">
                  <c:v>1976</c:v>
                </c:pt>
                <c:pt idx="57">
                  <c:v>1977</c:v>
                </c:pt>
                <c:pt idx="58">
                  <c:v>1978</c:v>
                </c:pt>
                <c:pt idx="59">
                  <c:v>1979</c:v>
                </c:pt>
                <c:pt idx="60">
                  <c:v>1980</c:v>
                </c:pt>
                <c:pt idx="61">
                  <c:v>1981</c:v>
                </c:pt>
                <c:pt idx="62">
                  <c:v>1982</c:v>
                </c:pt>
                <c:pt idx="63">
                  <c:v>1983</c:v>
                </c:pt>
                <c:pt idx="64">
                  <c:v>1984</c:v>
                </c:pt>
                <c:pt idx="65">
                  <c:v>1985</c:v>
                </c:pt>
                <c:pt idx="66">
                  <c:v>1986</c:v>
                </c:pt>
                <c:pt idx="67">
                  <c:v>1987</c:v>
                </c:pt>
                <c:pt idx="68">
                  <c:v>1988</c:v>
                </c:pt>
                <c:pt idx="69">
                  <c:v>1989</c:v>
                </c:pt>
                <c:pt idx="70">
                  <c:v>1990</c:v>
                </c:pt>
              </c:numCache>
            </c:numRef>
          </c:xVal>
          <c:yVal>
            <c:numRef>
              <c:f>'Question 3'!$B$2:$B$72</c:f>
              <c:numCache>
                <c:formatCode>0.00</c:formatCode>
                <c:ptCount val="71"/>
                <c:pt idx="1">
                  <c:v>1.0333333333333334</c:v>
                </c:pt>
                <c:pt idx="2">
                  <c:v>0.86250000000000004</c:v>
                </c:pt>
                <c:pt idx="3">
                  <c:v>0.77500000000000002</c:v>
                </c:pt>
                <c:pt idx="4">
                  <c:v>0.72791666666666677</c:v>
                </c:pt>
                <c:pt idx="5">
                  <c:v>0.68708333333333338</c:v>
                </c:pt>
                <c:pt idx="6">
                  <c:v>0.73291666666666655</c:v>
                </c:pt>
                <c:pt idx="7">
                  <c:v>0.64749999999999996</c:v>
                </c:pt>
                <c:pt idx="8">
                  <c:v>0.60250000000000004</c:v>
                </c:pt>
                <c:pt idx="9">
                  <c:v>0.57625000000000004</c:v>
                </c:pt>
                <c:pt idx="10">
                  <c:v>0.57583333333333331</c:v>
                </c:pt>
                <c:pt idx="11">
                  <c:v>0.56874999999999998</c:v>
                </c:pt>
                <c:pt idx="12">
                  <c:v>0.55458333333333332</c:v>
                </c:pt>
                <c:pt idx="13">
                  <c:v>0.52583333333333337</c:v>
                </c:pt>
                <c:pt idx="14">
                  <c:v>0.49833333333333329</c:v>
                </c:pt>
                <c:pt idx="15">
                  <c:v>0.46875</c:v>
                </c:pt>
                <c:pt idx="16">
                  <c:v>0.45208333333333334</c:v>
                </c:pt>
                <c:pt idx="17">
                  <c:v>0.43625000000000003</c:v>
                </c:pt>
                <c:pt idx="18">
                  <c:v>0.43333333333333335</c:v>
                </c:pt>
                <c:pt idx="19">
                  <c:v>0.42041666666666661</c:v>
                </c:pt>
                <c:pt idx="20">
                  <c:v>0.43041666666666667</c:v>
                </c:pt>
                <c:pt idx="21">
                  <c:v>0.43083333333333335</c:v>
                </c:pt>
                <c:pt idx="22">
                  <c:v>0.42083333333333334</c:v>
                </c:pt>
                <c:pt idx="23">
                  <c:v>0.42208333333333325</c:v>
                </c:pt>
                <c:pt idx="24">
                  <c:v>0.44416666666666671</c:v>
                </c:pt>
                <c:pt idx="25">
                  <c:v>0.47</c:v>
                </c:pt>
                <c:pt idx="26">
                  <c:v>0.46708333333333329</c:v>
                </c:pt>
                <c:pt idx="27">
                  <c:v>0.46791666666666665</c:v>
                </c:pt>
                <c:pt idx="28">
                  <c:v>0.48499999999999999</c:v>
                </c:pt>
                <c:pt idx="29">
                  <c:v>0.49916666666666665</c:v>
                </c:pt>
                <c:pt idx="30">
                  <c:v>0.49416666666666664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0.57666666666666655</c:v>
                </c:pt>
                <c:pt idx="36">
                  <c:v>0</c:v>
                </c:pt>
                <c:pt idx="37">
                  <c:v>0</c:v>
                </c:pt>
                <c:pt idx="39">
                  <c:v>0</c:v>
                </c:pt>
                <c:pt idx="40">
                  <c:v>0.61958333333333337</c:v>
                </c:pt>
                <c:pt idx="41">
                  <c:v>0</c:v>
                </c:pt>
                <c:pt idx="42">
                  <c:v>0.65333333333333343</c:v>
                </c:pt>
                <c:pt idx="43">
                  <c:v>0.66958333333333331</c:v>
                </c:pt>
                <c:pt idx="44">
                  <c:v>0.68208333333333326</c:v>
                </c:pt>
                <c:pt idx="45">
                  <c:v>0.71083333333333332</c:v>
                </c:pt>
                <c:pt idx="46">
                  <c:v>0.73375000000000001</c:v>
                </c:pt>
                <c:pt idx="47">
                  <c:v>0.73875000000000002</c:v>
                </c:pt>
                <c:pt idx="48">
                  <c:v>0.79666666666666663</c:v>
                </c:pt>
                <c:pt idx="49">
                  <c:v>0.78300000000000003</c:v>
                </c:pt>
                <c:pt idx="50">
                  <c:v>0.78</c:v>
                </c:pt>
                <c:pt idx="51">
                  <c:v>0.84899999999999998</c:v>
                </c:pt>
                <c:pt idx="52">
                  <c:v>0.89400000000000002</c:v>
                </c:pt>
                <c:pt idx="53">
                  <c:v>0.90100000000000002</c:v>
                </c:pt>
                <c:pt idx="54">
                  <c:v>1.135</c:v>
                </c:pt>
                <c:pt idx="55">
                  <c:v>1.5629999999999999</c:v>
                </c:pt>
                <c:pt idx="56">
                  <c:v>1.899</c:v>
                </c:pt>
                <c:pt idx="57">
                  <c:v>2.1829999999999998</c:v>
                </c:pt>
                <c:pt idx="58">
                  <c:v>2.4140000000000001</c:v>
                </c:pt>
                <c:pt idx="59">
                  <c:v>2.633</c:v>
                </c:pt>
                <c:pt idx="60">
                  <c:v>3.319</c:v>
                </c:pt>
                <c:pt idx="61">
                  <c:v>3.93</c:v>
                </c:pt>
                <c:pt idx="62">
                  <c:v>4.3239999999999998</c:v>
                </c:pt>
                <c:pt idx="63">
                  <c:v>4.4400000000000004</c:v>
                </c:pt>
                <c:pt idx="64">
                  <c:v>4.4720000000000004</c:v>
                </c:pt>
                <c:pt idx="65">
                  <c:v>4.6020000000000003</c:v>
                </c:pt>
                <c:pt idx="66">
                  <c:v>4.6680000000000001</c:v>
                </c:pt>
                <c:pt idx="67">
                  <c:v>4.5919999999999996</c:v>
                </c:pt>
                <c:pt idx="68">
                  <c:v>4.8150000000000004</c:v>
                </c:pt>
                <c:pt idx="69">
                  <c:v>5.1420000000000003</c:v>
                </c:pt>
                <c:pt idx="70">
                  <c:v>5.3689999999999998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93-465D-83A7-E4330756C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7230752"/>
        <c:axId val="1096478064"/>
      </c:scatterChart>
      <c:valAx>
        <c:axId val="10972307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96478064"/>
        <c:crosses val="autoZero"/>
        <c:crossBetween val="midCat"/>
      </c:valAx>
      <c:valAx>
        <c:axId val="109647806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1097230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3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Radio" checked="Checked" firstButton="1" fmlaLink="$A$19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lockText="1" noThreeD="1"/>
</file>

<file path=xl/ctrlProps/ctrlProp6.xml><?xml version="1.0" encoding="utf-8"?>
<formControlPr xmlns="http://schemas.microsoft.com/office/spreadsheetml/2009/9/main" objectType="GBox" noThreeD="1"/>
</file>

<file path=xl/ctrlProps/ctrlProp7.xml><?xml version="1.0" encoding="utf-8"?>
<formControlPr xmlns="http://schemas.microsoft.com/office/spreadsheetml/2009/9/main" objectType="Radio" checked="Checked" firstButton="1" fmlaLink="$K$18" lockText="1" noThreeD="1"/>
</file>

<file path=xl/ctrlProps/ctrlProp8.xml><?xml version="1.0" encoding="utf-8"?>
<formControlPr xmlns="http://schemas.microsoft.com/office/spreadsheetml/2009/9/main" objectType="Radio" lockText="1" noThreeD="1"/>
</file>

<file path=xl/ctrlProps/ctrlProp9.xml><?xml version="1.0" encoding="utf-8"?>
<formControlPr xmlns="http://schemas.microsoft.com/office/spreadsheetml/2009/9/main" objectType="Radio" lockText="1" noThreeD="1"/>
</file>

<file path=xl/ctrlProps/ctrlProp10.xml><?xml version="1.0" encoding="utf-8"?>
<formControlPr xmlns="http://schemas.microsoft.com/office/spreadsheetml/2009/9/main" objectType="GBox" noThreeD="1"/>
</file>

<file path=xl/ctrlProps/ctrlProp11.xml><?xml version="1.0" encoding="utf-8"?>
<formControlPr xmlns="http://schemas.microsoft.com/office/spreadsheetml/2009/9/main" objectType="Radio" firstButton="1" fmlaLink="$T$23" lockText="1" noThreeD="1"/>
</file>

<file path=xl/ctrlProps/ctrlProp12.xml><?xml version="1.0" encoding="utf-8"?>
<formControlPr xmlns="http://schemas.microsoft.com/office/spreadsheetml/2009/9/main" objectType="Radio" checked="Checked" lockText="1" noThreeD="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4" Type="http://schemas.openxmlformats.org/officeDocument/2006/relationships/chart" Target="../charts/chart19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7.xml"/><Relationship Id="rId3" Type="http://schemas.openxmlformats.org/officeDocument/2006/relationships/chart" Target="../charts/chart22.xml"/><Relationship Id="rId7" Type="http://schemas.openxmlformats.org/officeDocument/2006/relationships/chart" Target="../charts/chart26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Relationship Id="rId6" Type="http://schemas.openxmlformats.org/officeDocument/2006/relationships/chart" Target="../charts/chart25.xml"/><Relationship Id="rId5" Type="http://schemas.openxmlformats.org/officeDocument/2006/relationships/chart" Target="../charts/chart24.xml"/><Relationship Id="rId4" Type="http://schemas.openxmlformats.org/officeDocument/2006/relationships/chart" Target="../charts/chart2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9.xml"/><Relationship Id="rId1" Type="http://schemas.openxmlformats.org/officeDocument/2006/relationships/chart" Target="../charts/chart2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2.xml"/><Relationship Id="rId2" Type="http://schemas.openxmlformats.org/officeDocument/2006/relationships/chart" Target="../charts/chart31.xml"/><Relationship Id="rId1" Type="http://schemas.openxmlformats.org/officeDocument/2006/relationships/chart" Target="../charts/chart30.xml"/><Relationship Id="rId5" Type="http://schemas.openxmlformats.org/officeDocument/2006/relationships/chart" Target="../charts/chart34.xml"/><Relationship Id="rId4" Type="http://schemas.openxmlformats.org/officeDocument/2006/relationships/chart" Target="../charts/chart3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19049</xdr:colOff>
      <xdr:row>2</xdr:row>
      <xdr:rowOff>328611</xdr:rowOff>
    </xdr:from>
    <xdr:to>
      <xdr:col>8</xdr:col>
      <xdr:colOff>371475</xdr:colOff>
      <xdr:row>18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</xdr:colOff>
          <xdr:row>3</xdr:row>
          <xdr:rowOff>29766</xdr:rowOff>
        </xdr:from>
        <xdr:to>
          <xdr:col>2</xdr:col>
          <xdr:colOff>638175</xdr:colOff>
          <xdr:row>16</xdr:row>
          <xdr:rowOff>180975</xdr:rowOff>
        </xdr:to>
        <xdr:grpSp>
          <xdr:nvGrpSpPr>
            <xdr:cNvPr id="3" name="Group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GrpSpPr/>
          </xdr:nvGrpSpPr>
          <xdr:grpSpPr>
            <a:xfrm>
              <a:off x="9525" y="744141"/>
              <a:ext cx="4229100" cy="2627709"/>
              <a:chOff x="1628776" y="619125"/>
              <a:chExt cx="3114674" cy="2400300"/>
            </a:xfrm>
          </xdr:grpSpPr>
          <xdr:sp macro="" textlink="">
            <xdr:nvSpPr>
              <xdr:cNvPr id="5121" name="Group Box 1" hidden="1">
                <a:extLst>
                  <a:ext uri="{63B3BB69-23CF-44E3-9099-C40C66FF867C}">
                    <a14:compatExt spid="_x0000_s5121"/>
                  </a:ext>
                  <a:ext uri="{FF2B5EF4-FFF2-40B4-BE49-F238E27FC236}">
                    <a16:creationId xmlns:a16="http://schemas.microsoft.com/office/drawing/2014/main" id="{00000000-0008-0000-0000-000001140000}"/>
                  </a:ext>
                </a:extLst>
              </xdr:cNvPr>
              <xdr:cNvSpPr/>
            </xdr:nvSpPr>
            <xdr:spPr bwMode="auto">
              <a:xfrm>
                <a:off x="1628776" y="619125"/>
                <a:ext cx="2628903" cy="24003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  <a:extLst>
                <a:ext uri="{909E8E84-426E-40DD-AFC4-6F175D3DCCD1}">
                  <a14:hiddenFill>
                    <a:noFill/>
                  </a14:hiddenFill>
                </a:ext>
              </a:extLst>
            </xdr:spPr>
            <xdr:txBody>
              <a:bodyPr vertOverflow="clip" wrap="none" lIns="27432" tIns="18288" rIns="0" bIns="0" anchor="t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Total Fuel Used &amp; Electricity Generated</a:t>
                </a:r>
              </a:p>
            </xdr:txBody>
          </xdr:sp>
          <xdr:sp macro="" textlink="">
            <xdr:nvSpPr>
              <xdr:cNvPr id="5122" name="Option Button 2" hidden="1">
                <a:extLst>
                  <a:ext uri="{63B3BB69-23CF-44E3-9099-C40C66FF867C}">
                    <a14:compatExt spid="_x0000_s5122"/>
                  </a:ext>
                  <a:ext uri="{FF2B5EF4-FFF2-40B4-BE49-F238E27FC236}">
                    <a16:creationId xmlns:a16="http://schemas.microsoft.com/office/drawing/2014/main" id="{00000000-0008-0000-0000-000002140000}"/>
                  </a:ext>
                </a:extLst>
              </xdr:cNvPr>
              <xdr:cNvSpPr/>
            </xdr:nvSpPr>
            <xdr:spPr bwMode="auto">
              <a:xfrm>
                <a:off x="2000250" y="781050"/>
                <a:ext cx="274320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Sum of Total Coal, Oil, &amp; Gas MTOE</a:t>
                </a:r>
              </a:p>
            </xdr:txBody>
          </xdr:sp>
          <xdr:sp macro="" textlink="">
            <xdr:nvSpPr>
              <xdr:cNvPr id="5123" name="Option Button 3" hidden="1">
                <a:extLst>
                  <a:ext uri="{63B3BB69-23CF-44E3-9099-C40C66FF867C}">
                    <a14:compatExt spid="_x0000_s5123"/>
                  </a:ext>
                  <a:ext uri="{FF2B5EF4-FFF2-40B4-BE49-F238E27FC236}">
                    <a16:creationId xmlns:a16="http://schemas.microsoft.com/office/drawing/2014/main" id="{00000000-0008-0000-0000-000003140000}"/>
                  </a:ext>
                </a:extLst>
              </xdr:cNvPr>
              <xdr:cNvSpPr/>
            </xdr:nvSpPr>
            <xdr:spPr bwMode="auto">
              <a:xfrm>
                <a:off x="2000250" y="1438275"/>
                <a:ext cx="274320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Sum of Nuclear MTOE</a:t>
                </a:r>
              </a:p>
            </xdr:txBody>
          </xdr:sp>
          <xdr:sp macro="" textlink="">
            <xdr:nvSpPr>
              <xdr:cNvPr id="5124" name="Option Button 4" hidden="1">
                <a:extLst>
                  <a:ext uri="{63B3BB69-23CF-44E3-9099-C40C66FF867C}">
                    <a14:compatExt spid="_x0000_s5124"/>
                  </a:ext>
                  <a:ext uri="{FF2B5EF4-FFF2-40B4-BE49-F238E27FC236}">
                    <a16:creationId xmlns:a16="http://schemas.microsoft.com/office/drawing/2014/main" id="{00000000-0008-0000-0000-000004140000}"/>
                  </a:ext>
                </a:extLst>
              </xdr:cNvPr>
              <xdr:cNvSpPr/>
            </xdr:nvSpPr>
            <xdr:spPr bwMode="auto">
              <a:xfrm>
                <a:off x="2000250" y="2085975"/>
                <a:ext cx="274320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Sum of Coal, Oil, &amp; Gas Produced GWh</a:t>
                </a:r>
              </a:p>
            </xdr:txBody>
          </xdr:sp>
          <xdr:sp macro="" textlink="">
            <xdr:nvSpPr>
              <xdr:cNvPr id="5125" name="Option Button 5" hidden="1">
                <a:extLst>
                  <a:ext uri="{63B3BB69-23CF-44E3-9099-C40C66FF867C}">
                    <a14:compatExt spid="_x0000_s5125"/>
                  </a:ext>
                  <a:ext uri="{FF2B5EF4-FFF2-40B4-BE49-F238E27FC236}">
                    <a16:creationId xmlns:a16="http://schemas.microsoft.com/office/drawing/2014/main" id="{00000000-0008-0000-0000-000005140000}"/>
                  </a:ext>
                </a:extLst>
              </xdr:cNvPr>
              <xdr:cNvSpPr/>
            </xdr:nvSpPr>
            <xdr:spPr bwMode="auto">
              <a:xfrm>
                <a:off x="2000250" y="2743200"/>
                <a:ext cx="274320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Sum of Nuclear Produced GWh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6061</xdr:colOff>
          <xdr:row>3</xdr:row>
          <xdr:rowOff>29766</xdr:rowOff>
        </xdr:from>
        <xdr:to>
          <xdr:col>12</xdr:col>
          <xdr:colOff>0</xdr:colOff>
          <xdr:row>16</xdr:row>
          <xdr:rowOff>0</xdr:rowOff>
        </xdr:to>
        <xdr:grpSp>
          <xdr:nvGrpSpPr>
            <xdr:cNvPr id="2" name="Group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GrpSpPr/>
          </xdr:nvGrpSpPr>
          <xdr:grpSpPr>
            <a:xfrm>
              <a:off x="12988636" y="744141"/>
              <a:ext cx="3537239" cy="2446734"/>
              <a:chOff x="12773026" y="857250"/>
              <a:chExt cx="2762250" cy="2362200"/>
            </a:xfrm>
          </xdr:grpSpPr>
          <xdr:sp macro="" textlink="">
            <xdr:nvSpPr>
              <xdr:cNvPr id="5127" name="Group Box 7" hidden="1">
                <a:extLst>
                  <a:ext uri="{63B3BB69-23CF-44E3-9099-C40C66FF867C}">
                    <a14:compatExt spid="_x0000_s5127"/>
                  </a:ext>
                  <a:ext uri="{FF2B5EF4-FFF2-40B4-BE49-F238E27FC236}">
                    <a16:creationId xmlns:a16="http://schemas.microsoft.com/office/drawing/2014/main" id="{00000000-0008-0000-0000-000007140000}"/>
                  </a:ext>
                </a:extLst>
              </xdr:cNvPr>
              <xdr:cNvSpPr/>
            </xdr:nvSpPr>
            <xdr:spPr bwMode="auto">
              <a:xfrm>
                <a:off x="12773026" y="857250"/>
                <a:ext cx="2762250" cy="23622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  <a:extLst>
                <a:ext uri="{909E8E84-426E-40DD-AFC4-6F175D3DCCD1}">
                  <a14:hiddenFill>
                    <a:noFill/>
                  </a14:hiddenFill>
                </a:ext>
              </a:extLst>
            </xdr:spPr>
            <xdr:txBody>
              <a:bodyPr vertOverflow="clip" wrap="none" lIns="27432" tIns="18288" rIns="0" bIns="0" anchor="t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Total Electricity Consumed </a:t>
                </a:r>
              </a:p>
            </xdr:txBody>
          </xdr:sp>
          <xdr:sp macro="" textlink="">
            <xdr:nvSpPr>
              <xdr:cNvPr id="5128" name="Option Button 8" hidden="1">
                <a:extLst>
                  <a:ext uri="{63B3BB69-23CF-44E3-9099-C40C66FF867C}">
                    <a14:compatExt spid="_x0000_s5128"/>
                  </a:ext>
                  <a:ext uri="{FF2B5EF4-FFF2-40B4-BE49-F238E27FC236}">
                    <a16:creationId xmlns:a16="http://schemas.microsoft.com/office/drawing/2014/main" id="{00000000-0008-0000-0000-000008140000}"/>
                  </a:ext>
                </a:extLst>
              </xdr:cNvPr>
              <xdr:cNvSpPr/>
            </xdr:nvSpPr>
            <xdr:spPr bwMode="auto">
              <a:xfrm>
                <a:off x="12868275" y="1057275"/>
                <a:ext cx="226695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Sum of Electricity Supplied GWh</a:t>
                </a:r>
              </a:p>
            </xdr:txBody>
          </xdr:sp>
          <xdr:sp macro="" textlink="">
            <xdr:nvSpPr>
              <xdr:cNvPr id="5129" name="Option Button 9" hidden="1">
                <a:extLst>
                  <a:ext uri="{63B3BB69-23CF-44E3-9099-C40C66FF867C}">
                    <a14:compatExt spid="_x0000_s5129"/>
                  </a:ext>
                  <a:ext uri="{FF2B5EF4-FFF2-40B4-BE49-F238E27FC236}">
                    <a16:creationId xmlns:a16="http://schemas.microsoft.com/office/drawing/2014/main" id="{00000000-0008-0000-0000-000009140000}"/>
                  </a:ext>
                </a:extLst>
              </xdr:cNvPr>
              <xdr:cNvSpPr/>
            </xdr:nvSpPr>
            <xdr:spPr bwMode="auto">
              <a:xfrm>
                <a:off x="12868275" y="1652588"/>
                <a:ext cx="226695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Sum of Total Consumption TWh</a:t>
                </a:r>
              </a:p>
            </xdr:txBody>
          </xdr:sp>
          <xdr:sp macro="" textlink="">
            <xdr:nvSpPr>
              <xdr:cNvPr id="5130" name="Option Button 10" hidden="1">
                <a:extLst>
                  <a:ext uri="{63B3BB69-23CF-44E3-9099-C40C66FF867C}">
                    <a14:compatExt spid="_x0000_s5130"/>
                  </a:ext>
                  <a:ext uri="{FF2B5EF4-FFF2-40B4-BE49-F238E27FC236}">
                    <a16:creationId xmlns:a16="http://schemas.microsoft.com/office/drawing/2014/main" id="{00000000-0008-0000-0000-00000A140000}"/>
                  </a:ext>
                </a:extLst>
              </xdr:cNvPr>
              <xdr:cNvSpPr/>
            </xdr:nvSpPr>
            <xdr:spPr bwMode="auto">
              <a:xfrm>
                <a:off x="12868275" y="2247900"/>
                <a:ext cx="226695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Sum of Total Consumption GWh</a:t>
                </a:r>
              </a:p>
            </xdr:txBody>
          </xdr:sp>
        </xdr:grpSp>
        <xdr:clientData/>
      </xdr:twoCellAnchor>
    </mc:Choice>
    <mc:Fallback/>
  </mc:AlternateContent>
  <xdr:twoCellAnchor>
    <xdr:from>
      <xdr:col>12</xdr:col>
      <xdr:colOff>16807</xdr:colOff>
      <xdr:row>3</xdr:row>
      <xdr:rowOff>1121</xdr:rowOff>
    </xdr:from>
    <xdr:to>
      <xdr:col>17</xdr:col>
      <xdr:colOff>571500</xdr:colOff>
      <xdr:row>17</xdr:row>
      <xdr:rowOff>77321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19049</xdr:colOff>
      <xdr:row>75</xdr:row>
      <xdr:rowOff>23812</xdr:rowOff>
    </xdr:from>
    <xdr:to>
      <xdr:col>17</xdr:col>
      <xdr:colOff>1390649</xdr:colOff>
      <xdr:row>93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14287</xdr:colOff>
      <xdr:row>93</xdr:row>
      <xdr:rowOff>4762</xdr:rowOff>
    </xdr:from>
    <xdr:to>
      <xdr:col>17</xdr:col>
      <xdr:colOff>1390650</xdr:colOff>
      <xdr:row>111</xdr:row>
      <xdr:rowOff>19050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41</xdr:row>
      <xdr:rowOff>2380</xdr:rowOff>
    </xdr:from>
    <xdr:to>
      <xdr:col>8</xdr:col>
      <xdr:colOff>1920525</xdr:colOff>
      <xdr:row>58</xdr:row>
      <xdr:rowOff>3880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58</xdr:row>
      <xdr:rowOff>9525</xdr:rowOff>
    </xdr:from>
    <xdr:to>
      <xdr:col>8</xdr:col>
      <xdr:colOff>1920525</xdr:colOff>
      <xdr:row>74</xdr:row>
      <xdr:rowOff>30075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74</xdr:row>
      <xdr:rowOff>40663</xdr:rowOff>
    </xdr:from>
    <xdr:to>
      <xdr:col>8</xdr:col>
      <xdr:colOff>1920525</xdr:colOff>
      <xdr:row>91</xdr:row>
      <xdr:rowOff>42163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91</xdr:row>
      <xdr:rowOff>65722</xdr:rowOff>
    </xdr:from>
    <xdr:to>
      <xdr:col>8</xdr:col>
      <xdr:colOff>1920525</xdr:colOff>
      <xdr:row>108</xdr:row>
      <xdr:rowOff>67222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108</xdr:row>
      <xdr:rowOff>100011</xdr:rowOff>
    </xdr:from>
    <xdr:to>
      <xdr:col>3</xdr:col>
      <xdr:colOff>1809750</xdr:colOff>
      <xdr:row>125</xdr:row>
      <xdr:rowOff>101511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1814080</xdr:colOff>
      <xdr:row>108</xdr:row>
      <xdr:rowOff>105361</xdr:rowOff>
    </xdr:from>
    <xdr:to>
      <xdr:col>9</xdr:col>
      <xdr:colOff>1301</xdr:colOff>
      <xdr:row>125</xdr:row>
      <xdr:rowOff>106861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125</xdr:row>
      <xdr:rowOff>157162</xdr:rowOff>
    </xdr:from>
    <xdr:to>
      <xdr:col>3</xdr:col>
      <xdr:colOff>1811400</xdr:colOff>
      <xdr:row>142</xdr:row>
      <xdr:rowOff>158662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</xdr:col>
      <xdr:colOff>1804987</xdr:colOff>
      <xdr:row>125</xdr:row>
      <xdr:rowOff>157162</xdr:rowOff>
    </xdr:from>
    <xdr:to>
      <xdr:col>8</xdr:col>
      <xdr:colOff>1917712</xdr:colOff>
      <xdr:row>142</xdr:row>
      <xdr:rowOff>158662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9525</xdr:colOff>
          <xdr:row>15</xdr:row>
          <xdr:rowOff>31750</xdr:rowOff>
        </xdr:from>
        <xdr:to>
          <xdr:col>21</xdr:col>
          <xdr:colOff>0</xdr:colOff>
          <xdr:row>20</xdr:row>
          <xdr:rowOff>167217</xdr:rowOff>
        </xdr:to>
        <xdr:grpSp>
          <xdr:nvGrpSpPr>
            <xdr:cNvPr id="13" name="Group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GrpSpPr/>
          </xdr:nvGrpSpPr>
          <xdr:grpSpPr>
            <a:xfrm>
              <a:off x="24364950" y="3032125"/>
              <a:ext cx="2362200" cy="1087967"/>
              <a:chOff x="24984072" y="742950"/>
              <a:chExt cx="2362200" cy="942975"/>
            </a:xfrm>
          </xdr:grpSpPr>
          <xdr:sp macro="" textlink="">
            <xdr:nvSpPr>
              <xdr:cNvPr id="5131" name="Group Box 11" hidden="1">
                <a:extLst>
                  <a:ext uri="{63B3BB69-23CF-44E3-9099-C40C66FF867C}">
                    <a14:compatExt spid="_x0000_s5131"/>
                  </a:ext>
                  <a:ext uri="{FF2B5EF4-FFF2-40B4-BE49-F238E27FC236}">
                    <a16:creationId xmlns:a16="http://schemas.microsoft.com/office/drawing/2014/main" id="{00000000-0008-0000-0000-00000B140000}"/>
                  </a:ext>
                </a:extLst>
              </xdr:cNvPr>
              <xdr:cNvSpPr/>
            </xdr:nvSpPr>
            <xdr:spPr bwMode="auto">
              <a:xfrm>
                <a:off x="24984072" y="742950"/>
                <a:ext cx="2362200" cy="942975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  <a:extLst>
                <a:ext uri="{909E8E84-426E-40DD-AFC4-6F175D3DCCD1}">
                  <a14:hiddenFill>
                    <a:noFill/>
                  </a14:hiddenFill>
                </a:ext>
              </a:extLst>
            </xdr:spPr>
            <xdr:txBody>
              <a:bodyPr vertOverflow="clip" wrap="none" lIns="27432" tIns="18288" rIns="0" bIns="0" anchor="t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Group Box 11</a:t>
                </a:r>
              </a:p>
            </xdr:txBody>
          </xdr:sp>
          <xdr:sp macro="" textlink="">
            <xdr:nvSpPr>
              <xdr:cNvPr id="5132" name="Option Button 12" hidden="1">
                <a:extLst>
                  <a:ext uri="{63B3BB69-23CF-44E3-9099-C40C66FF867C}">
                    <a14:compatExt spid="_x0000_s5132"/>
                  </a:ext>
                  <a:ext uri="{FF2B5EF4-FFF2-40B4-BE49-F238E27FC236}">
                    <a16:creationId xmlns:a16="http://schemas.microsoft.com/office/drawing/2014/main" id="{00000000-0008-0000-0000-00000C140000}"/>
                  </a:ext>
                </a:extLst>
              </xdr:cNvPr>
              <xdr:cNvSpPr/>
            </xdr:nvSpPr>
            <xdr:spPr bwMode="auto">
              <a:xfrm>
                <a:off x="25117425" y="914401"/>
                <a:ext cx="17240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Sum Prices of Electricity p/KWh </a:t>
                </a:r>
              </a:p>
            </xdr:txBody>
          </xdr:sp>
          <xdr:sp macro="" textlink="">
            <xdr:nvSpPr>
              <xdr:cNvPr id="5133" name="Option Button 13" hidden="1">
                <a:extLst>
                  <a:ext uri="{63B3BB69-23CF-44E3-9099-C40C66FF867C}">
                    <a14:compatExt spid="_x0000_s5133"/>
                  </a:ext>
                  <a:ext uri="{FF2B5EF4-FFF2-40B4-BE49-F238E27FC236}">
                    <a16:creationId xmlns:a16="http://schemas.microsoft.com/office/drawing/2014/main" id="{00000000-0008-0000-0000-00000D140000}"/>
                  </a:ext>
                </a:extLst>
              </xdr:cNvPr>
              <xdr:cNvSpPr/>
            </xdr:nvSpPr>
            <xdr:spPr bwMode="auto">
              <a:xfrm>
                <a:off x="25117425" y="1390649"/>
                <a:ext cx="17240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Sum Total Electricity Produced GWh</a:t>
                </a:r>
              </a:p>
            </xdr:txBody>
          </xdr:sp>
        </xdr:grpSp>
        <xdr:clientData/>
      </xdr:twoCellAnchor>
    </mc:Choice>
    <mc:Fallback/>
  </mc:AlternateContent>
  <xdr:twoCellAnchor>
    <xdr:from>
      <xdr:col>21</xdr:col>
      <xdr:colOff>57150</xdr:colOff>
      <xdr:row>2</xdr:row>
      <xdr:rowOff>328611</xdr:rowOff>
    </xdr:from>
    <xdr:to>
      <xdr:col>27</xdr:col>
      <xdr:colOff>19050</xdr:colOff>
      <xdr:row>22</xdr:row>
      <xdr:rowOff>180975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19</xdr:col>
      <xdr:colOff>1</xdr:colOff>
      <xdr:row>96</xdr:row>
      <xdr:rowOff>95249</xdr:rowOff>
    </xdr:from>
    <xdr:to>
      <xdr:col>26</xdr:col>
      <xdr:colOff>1386418</xdr:colOff>
      <xdr:row>121</xdr:row>
      <xdr:rowOff>122766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18</xdr:col>
      <xdr:colOff>450932</xdr:colOff>
      <xdr:row>98</xdr:row>
      <xdr:rowOff>154110</xdr:rowOff>
    </xdr:from>
    <xdr:to>
      <xdr:col>26</xdr:col>
      <xdr:colOff>1229866</xdr:colOff>
      <xdr:row>123</xdr:row>
      <xdr:rowOff>181627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4761</xdr:colOff>
      <xdr:row>13</xdr:row>
      <xdr:rowOff>4762</xdr:rowOff>
    </xdr:from>
    <xdr:to>
      <xdr:col>29</xdr:col>
      <xdr:colOff>1657349</xdr:colOff>
      <xdr:row>27</xdr:row>
      <xdr:rowOff>80962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14287</xdr:colOff>
      <xdr:row>28</xdr:row>
      <xdr:rowOff>14287</xdr:rowOff>
    </xdr:from>
    <xdr:to>
      <xdr:col>30</xdr:col>
      <xdr:colOff>28575</xdr:colOff>
      <xdr:row>42</xdr:row>
      <xdr:rowOff>90487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14286</xdr:colOff>
      <xdr:row>13</xdr:row>
      <xdr:rowOff>4762</xdr:rowOff>
    </xdr:from>
    <xdr:to>
      <xdr:col>36</xdr:col>
      <xdr:colOff>85724</xdr:colOff>
      <xdr:row>27</xdr:row>
      <xdr:rowOff>80962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31</xdr:col>
      <xdr:colOff>14287</xdr:colOff>
      <xdr:row>28</xdr:row>
      <xdr:rowOff>4762</xdr:rowOff>
    </xdr:from>
    <xdr:to>
      <xdr:col>36</xdr:col>
      <xdr:colOff>95250</xdr:colOff>
      <xdr:row>42</xdr:row>
      <xdr:rowOff>80962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11</xdr:row>
      <xdr:rowOff>185854</xdr:rowOff>
    </xdr:from>
    <xdr:to>
      <xdr:col>8</xdr:col>
      <xdr:colOff>0</xdr:colOff>
      <xdr:row>12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CxnSpPr/>
      </xdr:nvCxnSpPr>
      <xdr:spPr>
        <a:xfrm flipV="1">
          <a:off x="9525" y="2281354"/>
          <a:ext cx="10073036" cy="46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</xdr:colOff>
      <xdr:row>22</xdr:row>
      <xdr:rowOff>28575</xdr:rowOff>
    </xdr:from>
    <xdr:to>
      <xdr:col>6</xdr:col>
      <xdr:colOff>1685924</xdr:colOff>
      <xdr:row>40</xdr:row>
      <xdr:rowOff>109537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1700212</xdr:colOff>
      <xdr:row>22</xdr:row>
      <xdr:rowOff>33337</xdr:rowOff>
    </xdr:from>
    <xdr:to>
      <xdr:col>10</xdr:col>
      <xdr:colOff>1328737</xdr:colOff>
      <xdr:row>40</xdr:row>
      <xdr:rowOff>104775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1357312</xdr:colOff>
      <xdr:row>22</xdr:row>
      <xdr:rowOff>33336</xdr:rowOff>
    </xdr:from>
    <xdr:to>
      <xdr:col>12</xdr:col>
      <xdr:colOff>1023937</xdr:colOff>
      <xdr:row>40</xdr:row>
      <xdr:rowOff>95249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40</xdr:row>
      <xdr:rowOff>180975</xdr:rowOff>
    </xdr:from>
    <xdr:to>
      <xdr:col>6</xdr:col>
      <xdr:colOff>1676400</xdr:colOff>
      <xdr:row>59</xdr:row>
      <xdr:rowOff>71437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1666875</xdr:colOff>
      <xdr:row>40</xdr:row>
      <xdr:rowOff>180975</xdr:rowOff>
    </xdr:from>
    <xdr:to>
      <xdr:col>11</xdr:col>
      <xdr:colOff>209550</xdr:colOff>
      <xdr:row>59</xdr:row>
      <xdr:rowOff>61913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209550</xdr:colOff>
      <xdr:row>41</xdr:row>
      <xdr:rowOff>9525</xdr:rowOff>
    </xdr:from>
    <xdr:to>
      <xdr:col>13</xdr:col>
      <xdr:colOff>790575</xdr:colOff>
      <xdr:row>59</xdr:row>
      <xdr:rowOff>80963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61</xdr:row>
      <xdr:rowOff>0</xdr:rowOff>
    </xdr:from>
    <xdr:to>
      <xdr:col>6</xdr:col>
      <xdr:colOff>1676400</xdr:colOff>
      <xdr:row>79</xdr:row>
      <xdr:rowOff>80962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1695450</xdr:colOff>
      <xdr:row>61</xdr:row>
      <xdr:rowOff>19050</xdr:rowOff>
    </xdr:from>
    <xdr:to>
      <xdr:col>11</xdr:col>
      <xdr:colOff>2219325</xdr:colOff>
      <xdr:row>79</xdr:row>
      <xdr:rowOff>100012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</xdr:colOff>
      <xdr:row>0</xdr:row>
      <xdr:rowOff>0</xdr:rowOff>
    </xdr:from>
    <xdr:to>
      <xdr:col>22</xdr:col>
      <xdr:colOff>19050</xdr:colOff>
      <xdr:row>21</xdr:row>
      <xdr:rowOff>4764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261936</xdr:colOff>
      <xdr:row>23</xdr:row>
      <xdr:rowOff>23811</xdr:rowOff>
    </xdr:from>
    <xdr:to>
      <xdr:col>22</xdr:col>
      <xdr:colOff>9525</xdr:colOff>
      <xdr:row>48</xdr:row>
      <xdr:rowOff>66674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11</xdr:row>
      <xdr:rowOff>185736</xdr:rowOff>
    </xdr:from>
    <xdr:to>
      <xdr:col>13</xdr:col>
      <xdr:colOff>228600</xdr:colOff>
      <xdr:row>27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4762</xdr:colOff>
      <xdr:row>29</xdr:row>
      <xdr:rowOff>14287</xdr:rowOff>
    </xdr:from>
    <xdr:to>
      <xdr:col>12</xdr:col>
      <xdr:colOff>0</xdr:colOff>
      <xdr:row>43</xdr:row>
      <xdr:rowOff>90487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45</xdr:row>
      <xdr:rowOff>152400</xdr:rowOff>
    </xdr:from>
    <xdr:to>
      <xdr:col>11</xdr:col>
      <xdr:colOff>604838</xdr:colOff>
      <xdr:row>60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114300</xdr:colOff>
      <xdr:row>29</xdr:row>
      <xdr:rowOff>0</xdr:rowOff>
    </xdr:from>
    <xdr:to>
      <xdr:col>25</xdr:col>
      <xdr:colOff>461963</xdr:colOff>
      <xdr:row>43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123825</xdr:colOff>
      <xdr:row>29</xdr:row>
      <xdr:rowOff>19050</xdr:rowOff>
    </xdr:from>
    <xdr:to>
      <xdr:col>25</xdr:col>
      <xdr:colOff>471488</xdr:colOff>
      <xdr:row>43</xdr:row>
      <xdr:rowOff>95250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Ciaran Crowley" refreshedDate="44182.736564467596" createdVersion="5" refreshedVersion="6" minRefreshableVersion="3" recordCount="0" supportSubquery="1" supportAdvancedDrill="1" xr:uid="{E4806A61-3F60-4594-8D4B-4B290A519E03}">
  <cacheSource type="external" connectionId="1"/>
  <cacheFields count="4">
    <cacheField name="[question2].[Year].[Year]" caption="Year" numFmtId="0" hierarchy="8" level="1">
      <sharedItems containsSemiMixedTypes="0" containsString="0" containsNumber="1" containsInteger="1" minValue="1965" maxValue="2019" count="55"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</sharedItems>
      <extLst>
        <ext xmlns:x15="http://schemas.microsoft.com/office/spreadsheetml/2010/11/main" uri="{4F2E5C28-24EA-4eb8-9CBF-B6C8F9C3D259}">
          <x15:cachedUniqueNames>
            <x15:cachedUniqueName index="0" name="[question2].[Year].&amp;[1965]"/>
            <x15:cachedUniqueName index="1" name="[question2].[Year].&amp;[1966]"/>
            <x15:cachedUniqueName index="2" name="[question2].[Year].&amp;[1967]"/>
            <x15:cachedUniqueName index="3" name="[question2].[Year].&amp;[1968]"/>
            <x15:cachedUniqueName index="4" name="[question2].[Year].&amp;[1969]"/>
            <x15:cachedUniqueName index="5" name="[question2].[Year].&amp;[1970]"/>
            <x15:cachedUniqueName index="6" name="[question2].[Year].&amp;[1971]"/>
            <x15:cachedUniqueName index="7" name="[question2].[Year].&amp;[1972]"/>
            <x15:cachedUniqueName index="8" name="[question2].[Year].&amp;[1973]"/>
            <x15:cachedUniqueName index="9" name="[question2].[Year].&amp;[1974]"/>
            <x15:cachedUniqueName index="10" name="[question2].[Year].&amp;[1975]"/>
            <x15:cachedUniqueName index="11" name="[question2].[Year].&amp;[1976]"/>
            <x15:cachedUniqueName index="12" name="[question2].[Year].&amp;[1977]"/>
            <x15:cachedUniqueName index="13" name="[question2].[Year].&amp;[1978]"/>
            <x15:cachedUniqueName index="14" name="[question2].[Year].&amp;[1979]"/>
            <x15:cachedUniqueName index="15" name="[question2].[Year].&amp;[1980]"/>
            <x15:cachedUniqueName index="16" name="[question2].[Year].&amp;[1981]"/>
            <x15:cachedUniqueName index="17" name="[question2].[Year].&amp;[1982]"/>
            <x15:cachedUniqueName index="18" name="[question2].[Year].&amp;[1983]"/>
            <x15:cachedUniqueName index="19" name="[question2].[Year].&amp;[1984]"/>
            <x15:cachedUniqueName index="20" name="[question2].[Year].&amp;[1985]"/>
            <x15:cachedUniqueName index="21" name="[question2].[Year].&amp;[1986]"/>
            <x15:cachedUniqueName index="22" name="[question2].[Year].&amp;[1987]"/>
            <x15:cachedUniqueName index="23" name="[question2].[Year].&amp;[1988]"/>
            <x15:cachedUniqueName index="24" name="[question2].[Year].&amp;[1989]"/>
            <x15:cachedUniqueName index="25" name="[question2].[Year].&amp;[1990]"/>
            <x15:cachedUniqueName index="26" name="[question2].[Year].&amp;[1991]"/>
            <x15:cachedUniqueName index="27" name="[question2].[Year].&amp;[1992]"/>
            <x15:cachedUniqueName index="28" name="[question2].[Year].&amp;[1993]"/>
            <x15:cachedUniqueName index="29" name="[question2].[Year].&amp;[1994]"/>
            <x15:cachedUniqueName index="30" name="[question2].[Year].&amp;[1995]"/>
            <x15:cachedUniqueName index="31" name="[question2].[Year].&amp;[1996]"/>
            <x15:cachedUniqueName index="32" name="[question2].[Year].&amp;[1997]"/>
            <x15:cachedUniqueName index="33" name="[question2].[Year].&amp;[1998]"/>
            <x15:cachedUniqueName index="34" name="[question2].[Year].&amp;[1999]"/>
            <x15:cachedUniqueName index="35" name="[question2].[Year].&amp;[2000]"/>
            <x15:cachedUniqueName index="36" name="[question2].[Year].&amp;[2001]"/>
            <x15:cachedUniqueName index="37" name="[question2].[Year].&amp;[2002]"/>
            <x15:cachedUniqueName index="38" name="[question2].[Year].&amp;[2003]"/>
            <x15:cachedUniqueName index="39" name="[question2].[Year].&amp;[2004]"/>
            <x15:cachedUniqueName index="40" name="[question2].[Year].&amp;[2005]"/>
            <x15:cachedUniqueName index="41" name="[question2].[Year].&amp;[2006]"/>
            <x15:cachedUniqueName index="42" name="[question2].[Year].&amp;[2007]"/>
            <x15:cachedUniqueName index="43" name="[question2].[Year].&amp;[2008]"/>
            <x15:cachedUniqueName index="44" name="[question2].[Year].&amp;[2009]"/>
            <x15:cachedUniqueName index="45" name="[question2].[Year].&amp;[2010]"/>
            <x15:cachedUniqueName index="46" name="[question2].[Year].&amp;[2011]"/>
            <x15:cachedUniqueName index="47" name="[question2].[Year].&amp;[2012]"/>
            <x15:cachedUniqueName index="48" name="[question2].[Year].&amp;[2013]"/>
            <x15:cachedUniqueName index="49" name="[question2].[Year].&amp;[2014]"/>
            <x15:cachedUniqueName index="50" name="[question2].[Year].&amp;[2015]"/>
            <x15:cachedUniqueName index="51" name="[question2].[Year].&amp;[2016]"/>
            <x15:cachedUniqueName index="52" name="[question2].[Year].&amp;[2017]"/>
            <x15:cachedUniqueName index="53" name="[question2].[Year].&amp;[2018]"/>
            <x15:cachedUniqueName index="54" name="[question2].[Year].&amp;[2019]"/>
          </x15:cachedUniqueNames>
        </ext>
      </extLst>
    </cacheField>
    <cacheField name="[Measures].[Sum of Electricity Supplied (GWh)]" caption="Sum of Electricity Supplied (GWh)" numFmtId="0" hierarchy="24" level="32767"/>
    <cacheField name="[Measures].[Sum of Total Consumpetion (TWh)]" caption="Sum of Total Consumpetion (TWh)" numFmtId="0" hierarchy="25" level="32767"/>
    <cacheField name="[Measures].[Sum of Consumpition (GWh)]" caption="Sum of Consumpition (GWh)" numFmtId="0" hierarchy="26" level="32767"/>
  </cacheFields>
  <cacheHierarchies count="29">
    <cacheHierarchy uniqueName="[question1].[Year]" caption="Year" attribute="1" defaultMemberUniqueName="[question1].[Year].[All]" allUniqueName="[question1].[Year].[All]" dimensionUniqueName="[question1]" displayFolder="" count="0" memberValueDatatype="20" unbalanced="0"/>
    <cacheHierarchy uniqueName="[question1].[Coal MTOE]" caption="Coal MTOE" attribute="1" defaultMemberUniqueName="[question1].[Coal MTOE].[All]" allUniqueName="[question1].[Coal MTOE].[All]" dimensionUniqueName="[question1]" displayFolder="" count="0" memberValueDatatype="5" unbalanced="0"/>
    <cacheHierarchy uniqueName="[question1].[Oil MTOE]" caption="Oil MTOE" attribute="1" defaultMemberUniqueName="[question1].[Oil MTOE].[All]" allUniqueName="[question1].[Oil MTOE].[All]" dimensionUniqueName="[question1]" displayFolder="" count="0" memberValueDatatype="5" unbalanced="0"/>
    <cacheHierarchy uniqueName="[question1].[Natural Gas MTOE]" caption="Natural Gas MTOE" attribute="1" defaultMemberUniqueName="[question1].[Natural Gas MTOE].[All]" allUniqueName="[question1].[Natural Gas MTOE].[All]" dimensionUniqueName="[question1]" displayFolder="" count="0" memberValueDatatype="5" unbalanced="0"/>
    <cacheHierarchy uniqueName="[question1].[Total Coal, Oil, &amp; Gas MTOE]" caption="Total Coal, Oil, &amp; Gas MTOE" attribute="1" defaultMemberUniqueName="[question1].[Total Coal, Oil, &amp; Gas MTOE].[All]" allUniqueName="[question1].[Total Coal, Oil, &amp; Gas MTOE].[All]" dimensionUniqueName="[question1]" displayFolder="" count="0" memberValueDatatype="5" unbalanced="0"/>
    <cacheHierarchy uniqueName="[question1].[Nuclear MTOE]" caption="Nuclear MTOE" attribute="1" defaultMemberUniqueName="[question1].[Nuclear MTOE].[All]" allUniqueName="[question1].[Nuclear MTOE].[All]" dimensionUniqueName="[question1]" displayFolder="" count="0" memberValueDatatype="5" unbalanced="0"/>
    <cacheHierarchy uniqueName="[question1].[Coal, Oil, &amp; Gas Produced GWh]" caption="Coal, Oil, &amp; Gas Produced GWh" attribute="1" defaultMemberUniqueName="[question1].[Coal, Oil, &amp; Gas Produced GWh].[All]" allUniqueName="[question1].[Coal, Oil, &amp; Gas Produced GWh].[All]" dimensionUniqueName="[question1]" displayFolder="" count="0" memberValueDatatype="5" unbalanced="0"/>
    <cacheHierarchy uniqueName="[question1].[Nuclear Produced GWh]" caption="Nuclear Produced GWh" attribute="1" defaultMemberUniqueName="[question1].[Nuclear Produced GWh].[All]" allUniqueName="[question1].[Nuclear Produced GWh].[All]" dimensionUniqueName="[question1]" displayFolder="" count="0" memberValueDatatype="5" unbalanced="0"/>
    <cacheHierarchy uniqueName="[question2].[Year]" caption="Year" attribute="1" defaultMemberUniqueName="[question2].[Year].[All]" allUniqueName="[question2].[Year].[All]" dimensionUniqueName="[question2]" displayFolder="" count="2" memberValueDatatype="20" unbalanced="0">
      <fieldsUsage count="2">
        <fieldUsage x="-1"/>
        <fieldUsage x="0"/>
      </fieldsUsage>
    </cacheHierarchy>
    <cacheHierarchy uniqueName="[question2].[Electricity Supplied (GWh)]" caption="Electricity Supplied (GWh)" attribute="1" defaultMemberUniqueName="[question2].[Electricity Supplied (GWh)].[All]" allUniqueName="[question2].[Electricity Supplied (GWh)].[All]" dimensionUniqueName="[question2]" displayFolder="" count="0" memberValueDatatype="5" unbalanced="0"/>
    <cacheHierarchy uniqueName="[question2].[Total Consumpetion (TWh)]" caption="Total Consumpetion (TWh)" attribute="1" defaultMemberUniqueName="[question2].[Total Consumpetion (TWh)].[All]" allUniqueName="[question2].[Total Consumpetion (TWh)].[All]" dimensionUniqueName="[question2]" displayFolder="" count="0" memberValueDatatype="5" unbalanced="0"/>
    <cacheHierarchy uniqueName="[question2].[Consumpition (GWh)]" caption="Consumpition (GWh)" attribute="1" defaultMemberUniqueName="[question2].[Consumpition (GWh)].[All]" allUniqueName="[question2].[Consumpition (GWh)].[All]" dimensionUniqueName="[question2]" displayFolder="" count="0" memberValueDatatype="5" unbalanced="0"/>
    <cacheHierarchy uniqueName="[question3].[Year]" caption="Year" attribute="1" defaultMemberUniqueName="[question3].[Year].[All]" allUniqueName="[question3].[Year].[All]" dimensionUniqueName="[question3]" displayFolder="" count="0" memberValueDatatype="20" unbalanced="0"/>
    <cacheHierarchy uniqueName="[question3].[p/kWh]" caption="p/kWh" attribute="1" defaultMemberUniqueName="[question3].[p/kWh].[All]" allUniqueName="[question3].[p/kWh].[All]" dimensionUniqueName="[question3]" displayFolder="" count="0" memberValueDatatype="5" unbalanced="0"/>
    <cacheHierarchy uniqueName="[question3].[Total Electricity Produced (GWh)]" caption="Total Electricity Produced (GWh)" attribute="1" defaultMemberUniqueName="[question3].[Total Electricity Produced (GWh)].[All]" allUniqueName="[question3].[Total Electricity Produced (GWh)].[All]" dimensionUniqueName="[question3]" displayFolder="" count="0" memberValueDatatype="20" unbalanced="0"/>
    <cacheHierarchy uniqueName="[Measures].[__XL_Count Table12]" caption="__XL_Count Table12" measure="1" displayFolder="" measureGroup="question1" count="0" hidden="1"/>
    <cacheHierarchy uniqueName="[Measures].[__XL_Count Table8]" caption="__XL_Count Table8" measure="1" displayFolder="" measureGroup="question2" count="0" hidden="1"/>
    <cacheHierarchy uniqueName="[Measures].[__XL_Count Table5]" caption="__XL_Count Table5" measure="1" displayFolder="" measureGroup="question3" count="0" hidden="1"/>
    <cacheHierarchy uniqueName="[Measures].[__No measures defined]" caption="__No measures defined" measure="1" displayFolder="" count="0" hidden="1"/>
    <cacheHierarchy uniqueName="[Measures].[Sum of Total Coal, Oil, &amp; Gas MTOE]" caption="Sum of Total Coal, Oil, &amp; Gas MTOE" measure="1" displayFolder="" measureGroup="question1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Nuclear MTOE]" caption="Sum of Nuclear MTOE" measure="1" displayFolder="" measureGroup="question1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Coal, Oil, &amp; Gas Produced GWh]" caption="Sum of Coal, Oil, &amp; Gas Produced GWh" measure="1" displayFolder="" measureGroup="question1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Nuclear Produced GWh]" caption="Sum of Nuclear Produced GWh" measure="1" displayFolder="" measureGroup="question1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Year]" caption="Sum of Year" measure="1" displayFolder="" measureGroup="question2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Electricity Supplied (GWh)]" caption="Sum of Electricity Supplied (GWh)" measure="1" displayFolder="" measureGroup="question2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Total Consumpetion (TWh)]" caption="Sum of Total Consumpetion (TWh)" measure="1" displayFolder="" measureGroup="question2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Consumpition (GWh)]" caption="Sum of Consumpition (GWh)" measure="1" displayFolder="" measureGroup="question2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p/kWh]" caption="Sum of p/kWh" measure="1" displayFolder="" measureGroup="question3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Total Electricity Produced (GWh)]" caption="Sum of Total Electricity Produced (GWh)" measure="1" displayFolder="" measureGroup="question3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</cacheHierarchies>
  <kpis count="0"/>
  <dimensions count="4">
    <dimension measure="1" name="Measures" uniqueName="[Measures]" caption="Measures"/>
    <dimension name="question1" uniqueName="[question1]" caption="question1"/>
    <dimension name="question2" uniqueName="[question2]" caption="question2"/>
    <dimension name="question3" uniqueName="[question3]" caption="question3"/>
  </dimensions>
  <measureGroups count="3">
    <measureGroup name="question1" caption="question1"/>
    <measureGroup name="question2" caption="question2"/>
    <measureGroup name="question3" caption="question3"/>
  </measureGroups>
  <maps count="3">
    <map measureGroup="0" dimension="1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Ciaran Crowley" refreshedDate="44168.704106134261" createdVersion="5" refreshedVersion="6" minRefreshableVersion="3" recordCount="0" supportSubquery="1" supportAdvancedDrill="1" xr:uid="{C5326E69-A31A-4101-AE8A-F1FEEC50822D}">
  <cacheSource type="external" connectionId="1"/>
  <cacheFields count="5">
    <cacheField name="[question1].[Year].[Year]" caption="Year" numFmtId="0" level="1">
      <sharedItems containsSemiMixedTypes="0" containsString="0" containsNumber="1" containsInteger="1" minValue="1980" maxValue="2019" count="20">
        <n v="1980"/>
        <n v="1981"/>
        <n v="1982"/>
        <n v="1983"/>
        <n v="1984"/>
        <n v="1985"/>
        <n v="1986"/>
        <n v="1987"/>
        <n v="1988"/>
        <n v="1989"/>
        <n v="2010"/>
        <n v="2011"/>
        <n v="2012"/>
        <n v="2013"/>
        <n v="2014"/>
        <n v="2015"/>
        <n v="2016"/>
        <n v="2017"/>
        <n v="2018"/>
        <n v="2019"/>
      </sharedItems>
      <extLst>
        <ext xmlns:x15="http://schemas.microsoft.com/office/spreadsheetml/2010/11/main" uri="{4F2E5C28-24EA-4eb8-9CBF-B6C8F9C3D259}">
          <x15:cachedUniqueNames>
            <x15:cachedUniqueName index="0" name="[question1].[Year].&amp;[1980]"/>
            <x15:cachedUniqueName index="1" name="[question1].[Year].&amp;[1981]"/>
            <x15:cachedUniqueName index="2" name="[question1].[Year].&amp;[1982]"/>
            <x15:cachedUniqueName index="3" name="[question1].[Year].&amp;[1983]"/>
            <x15:cachedUniqueName index="4" name="[question1].[Year].&amp;[1984]"/>
            <x15:cachedUniqueName index="5" name="[question1].[Year].&amp;[1985]"/>
            <x15:cachedUniqueName index="6" name="[question1].[Year].&amp;[1986]"/>
            <x15:cachedUniqueName index="7" name="[question1].[Year].&amp;[1987]"/>
            <x15:cachedUniqueName index="8" name="[question1].[Year].&amp;[1988]"/>
            <x15:cachedUniqueName index="9" name="[question1].[Year].&amp;[1989]"/>
            <x15:cachedUniqueName index="10" name="[question1].[Year].&amp;[2010]"/>
            <x15:cachedUniqueName index="11" name="[question1].[Year].&amp;[2011]"/>
            <x15:cachedUniqueName index="12" name="[question1].[Year].&amp;[2012]"/>
            <x15:cachedUniqueName index="13" name="[question1].[Year].&amp;[2013]"/>
            <x15:cachedUniqueName index="14" name="[question1].[Year].&amp;[2014]"/>
            <x15:cachedUniqueName index="15" name="[question1].[Year].&amp;[2015]"/>
            <x15:cachedUniqueName index="16" name="[question1].[Year].&amp;[2016]"/>
            <x15:cachedUniqueName index="17" name="[question1].[Year].&amp;[2017]"/>
            <x15:cachedUniqueName index="18" name="[question1].[Year].&amp;[2018]"/>
            <x15:cachedUniqueName index="19" name="[question1].[Year].&amp;[2019]"/>
          </x15:cachedUniqueNames>
        </ext>
      </extLst>
    </cacheField>
    <cacheField name="[Measures].[Sum of Total Coal, Oil, &amp; Gas MTOE]" caption="Sum of Total Coal, Oil, &amp; Gas MTOE" numFmtId="0" hierarchy="19" level="32767"/>
    <cacheField name="[Measures].[Sum of Nuclear MTOE]" caption="Sum of Nuclear MTOE" numFmtId="0" hierarchy="20" level="32767"/>
    <cacheField name="[Measures].[Sum of Coal, Oil, &amp; Gas Produced GWh]" caption="Sum of Coal, Oil, &amp; Gas Produced GWh" numFmtId="0" hierarchy="21" level="32767"/>
    <cacheField name="[Measures].[Sum of Nuclear Produced GWh]" caption="Sum of Nuclear Produced GWh" numFmtId="0" hierarchy="22" level="32767"/>
  </cacheFields>
  <cacheHierarchies count="29">
    <cacheHierarchy uniqueName="[question1].[Year]" caption="Year" attribute="1" defaultMemberUniqueName="[question1].[Year].[All]" allUniqueName="[question1].[Year].[All]" dimensionUniqueName="[question1]" displayFolder="" count="2" memberValueDatatype="20" unbalanced="0">
      <fieldsUsage count="2">
        <fieldUsage x="-1"/>
        <fieldUsage x="0"/>
      </fieldsUsage>
    </cacheHierarchy>
    <cacheHierarchy uniqueName="[question1].[Coal MTOE]" caption="Coal MTOE" attribute="1" defaultMemberUniqueName="[question1].[Coal MTOE].[All]" allUniqueName="[question1].[Coal MTOE].[All]" dimensionUniqueName="[question1]" displayFolder="" count="0" memberValueDatatype="5" unbalanced="0"/>
    <cacheHierarchy uniqueName="[question1].[Oil MTOE]" caption="Oil MTOE" attribute="1" defaultMemberUniqueName="[question1].[Oil MTOE].[All]" allUniqueName="[question1].[Oil MTOE].[All]" dimensionUniqueName="[question1]" displayFolder="" count="0" memberValueDatatype="5" unbalanced="0"/>
    <cacheHierarchy uniqueName="[question1].[Natural Gas MTOE]" caption="Natural Gas MTOE" attribute="1" defaultMemberUniqueName="[question1].[Natural Gas MTOE].[All]" allUniqueName="[question1].[Natural Gas MTOE].[All]" dimensionUniqueName="[question1]" displayFolder="" count="0" memberValueDatatype="5" unbalanced="0"/>
    <cacheHierarchy uniqueName="[question1].[Total Coal, Oil, &amp; Gas MTOE]" caption="Total Coal, Oil, &amp; Gas MTOE" attribute="1" defaultMemberUniqueName="[question1].[Total Coal, Oil, &amp; Gas MTOE].[All]" allUniqueName="[question1].[Total Coal, Oil, &amp; Gas MTOE].[All]" dimensionUniqueName="[question1]" displayFolder="" count="0" memberValueDatatype="5" unbalanced="0"/>
    <cacheHierarchy uniqueName="[question1].[Nuclear MTOE]" caption="Nuclear MTOE" attribute="1" defaultMemberUniqueName="[question1].[Nuclear MTOE].[All]" allUniqueName="[question1].[Nuclear MTOE].[All]" dimensionUniqueName="[question1]" displayFolder="" count="0" memberValueDatatype="5" unbalanced="0"/>
    <cacheHierarchy uniqueName="[question1].[Coal, Oil, &amp; Gas Produced GWh]" caption="Coal, Oil, &amp; Gas Produced GWh" attribute="1" defaultMemberUniqueName="[question1].[Coal, Oil, &amp; Gas Produced GWh].[All]" allUniqueName="[question1].[Coal, Oil, &amp; Gas Produced GWh].[All]" dimensionUniqueName="[question1]" displayFolder="" count="0" memberValueDatatype="5" unbalanced="0"/>
    <cacheHierarchy uniqueName="[question1].[Nuclear Produced GWh]" caption="Nuclear Produced GWh" attribute="1" defaultMemberUniqueName="[question1].[Nuclear Produced GWh].[All]" allUniqueName="[question1].[Nuclear Produced GWh].[All]" dimensionUniqueName="[question1]" displayFolder="" count="0" memberValueDatatype="5" unbalanced="0"/>
    <cacheHierarchy uniqueName="[question2].[Year]" caption="Year" attribute="1" defaultMemberUniqueName="[question2].[Year].[All]" allUniqueName="[question2].[Year].[All]" dimensionUniqueName="[question2]" displayFolder="" count="0" memberValueDatatype="20" unbalanced="0"/>
    <cacheHierarchy uniqueName="[question2].[Electricity Supplied (GWh)]" caption="Electricity Supplied (GWh)" attribute="1" defaultMemberUniqueName="[question2].[Electricity Supplied (GWh)].[All]" allUniqueName="[question2].[Electricity Supplied (GWh)].[All]" dimensionUniqueName="[question2]" displayFolder="" count="0" memberValueDatatype="5" unbalanced="0"/>
    <cacheHierarchy uniqueName="[question2].[Total Consumpetion (TWh)]" caption="Total Consumpetion (TWh)" attribute="1" defaultMemberUniqueName="[question2].[Total Consumpetion (TWh)].[All]" allUniqueName="[question2].[Total Consumpetion (TWh)].[All]" dimensionUniqueName="[question2]" displayFolder="" count="0" memberValueDatatype="5" unbalanced="0"/>
    <cacheHierarchy uniqueName="[question2].[Consumpition (GWh)]" caption="Consumpition (GWh)" attribute="1" defaultMemberUniqueName="[question2].[Consumpition (GWh)].[All]" allUniqueName="[question2].[Consumpition (GWh)].[All]" dimensionUniqueName="[question2]" displayFolder="" count="0" memberValueDatatype="5" unbalanced="0"/>
    <cacheHierarchy uniqueName="[question3].[Year]" caption="Year" attribute="1" defaultMemberUniqueName="[question3].[Year].[All]" allUniqueName="[question3].[Year].[All]" dimensionUniqueName="[question3]" displayFolder="" count="0" memberValueDatatype="20" unbalanced="0"/>
    <cacheHierarchy uniqueName="[question3].[p/kWh]" caption="p/kWh" attribute="1" defaultMemberUniqueName="[question3].[p/kWh].[All]" allUniqueName="[question3].[p/kWh].[All]" dimensionUniqueName="[question3]" displayFolder="" count="0" memberValueDatatype="5" unbalanced="0"/>
    <cacheHierarchy uniqueName="[question3].[Total Electricity Produced (GWh)]" caption="Total Electricity Produced (GWh)" attribute="1" defaultMemberUniqueName="[question3].[Total Electricity Produced (GWh)].[All]" allUniqueName="[question3].[Total Electricity Produced (GWh)].[All]" dimensionUniqueName="[question3]" displayFolder="" count="0" memberValueDatatype="20" unbalanced="0"/>
    <cacheHierarchy uniqueName="[Measures].[__XL_Count Table12]" caption="__XL_Count Table12" measure="1" displayFolder="" measureGroup="question1" count="0" hidden="1"/>
    <cacheHierarchy uniqueName="[Measures].[__XL_Count Table8]" caption="__XL_Count Table8" measure="1" displayFolder="" measureGroup="question2" count="0" hidden="1"/>
    <cacheHierarchy uniqueName="[Measures].[__XL_Count Table5]" caption="__XL_Count Table5" measure="1" displayFolder="" measureGroup="question3" count="0" hidden="1"/>
    <cacheHierarchy uniqueName="[Measures].[__No measures defined]" caption="__No measures defined" measure="1" displayFolder="" count="0" hidden="1"/>
    <cacheHierarchy uniqueName="[Measures].[Sum of Total Coal, Oil, &amp; Gas MTOE]" caption="Sum of Total Coal, Oil, &amp; Gas MTOE" measure="1" displayFolder="" measureGroup="question1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Nuclear MTOE]" caption="Sum of Nuclear MTOE" measure="1" displayFolder="" measureGroup="question1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Coal, Oil, &amp; Gas Produced GWh]" caption="Sum of Coal, Oil, &amp; Gas Produced GWh" measure="1" displayFolder="" measureGroup="question1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Nuclear Produced GWh]" caption="Sum of Nuclear Produced GWh" measure="1" displayFolder="" measureGroup="question1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Year]" caption="Sum of Year" measure="1" displayFolder="" measureGroup="question2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Electricity Supplied (GWh)]" caption="Sum of Electricity Supplied (GWh)" measure="1" displayFolder="" measureGroup="question2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Total Consumpetion (TWh)]" caption="Sum of Total Consumpetion (TWh)" measure="1" displayFolder="" measureGroup="question2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Consumpition (GWh)]" caption="Sum of Consumpition (GWh)" measure="1" displayFolder="" measureGroup="question2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p/kWh]" caption="Sum of p/kWh" measure="1" displayFolder="" measureGroup="question3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Total Electricity Produced (GWh)]" caption="Sum of Total Electricity Produced (GWh)" measure="1" displayFolder="" measureGroup="question3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</cacheHierarchies>
  <kpis count="0"/>
  <dimensions count="4">
    <dimension measure="1" name="Measures" uniqueName="[Measures]" caption="Measures"/>
    <dimension name="question1" uniqueName="[question1]" caption="question1"/>
    <dimension name="question2" uniqueName="[question2]" caption="question2"/>
    <dimension name="question3" uniqueName="[question3]" caption="question3"/>
  </dimensions>
  <measureGroups count="3">
    <measureGroup name="question1" caption="question1"/>
    <measureGroup name="question2" caption="question2"/>
    <measureGroup name="question3" caption="question3"/>
  </measureGroups>
  <maps count="3">
    <map measureGroup="0" dimension="1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Ciaran Crowley" refreshedDate="44183.633005555559" createdVersion="5" refreshedVersion="6" minRefreshableVersion="3" recordCount="0" supportSubquery="1" supportAdvancedDrill="1" xr:uid="{8FDE1F20-6B4B-468E-8729-8A76393B1A35}">
  <cacheSource type="external" connectionId="1"/>
  <cacheFields count="3">
    <cacheField name="[question3].[Year].[Year]" caption="Year" numFmtId="0" hierarchy="12" level="1">
      <sharedItems containsSemiMixedTypes="0" containsString="0" containsNumber="1" containsInteger="1" minValue="1920" maxValue="1990" count="71"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</sharedItems>
      <extLst>
        <ext xmlns:x15="http://schemas.microsoft.com/office/spreadsheetml/2010/11/main" uri="{4F2E5C28-24EA-4eb8-9CBF-B6C8F9C3D259}">
          <x15:cachedUniqueNames>
            <x15:cachedUniqueName index="0" name="[question3].[Year].&amp;[1920]"/>
            <x15:cachedUniqueName index="1" name="[question3].[Year].&amp;[1921]"/>
            <x15:cachedUniqueName index="2" name="[question3].[Year].&amp;[1922]"/>
            <x15:cachedUniqueName index="3" name="[question3].[Year].&amp;[1923]"/>
            <x15:cachedUniqueName index="4" name="[question3].[Year].&amp;[1924]"/>
            <x15:cachedUniqueName index="5" name="[question3].[Year].&amp;[1925]"/>
            <x15:cachedUniqueName index="6" name="[question3].[Year].&amp;[1926]"/>
            <x15:cachedUniqueName index="7" name="[question3].[Year].&amp;[1927]"/>
            <x15:cachedUniqueName index="8" name="[question3].[Year].&amp;[1928]"/>
            <x15:cachedUniqueName index="9" name="[question3].[Year].&amp;[1929]"/>
            <x15:cachedUniqueName index="10" name="[question3].[Year].&amp;[1930]"/>
            <x15:cachedUniqueName index="11" name="[question3].[Year].&amp;[1931]"/>
            <x15:cachedUniqueName index="12" name="[question3].[Year].&amp;[1932]"/>
            <x15:cachedUniqueName index="13" name="[question3].[Year].&amp;[1933]"/>
            <x15:cachedUniqueName index="14" name="[question3].[Year].&amp;[1934]"/>
            <x15:cachedUniqueName index="15" name="[question3].[Year].&amp;[1935]"/>
            <x15:cachedUniqueName index="16" name="[question3].[Year].&amp;[1936]"/>
            <x15:cachedUniqueName index="17" name="[question3].[Year].&amp;[1937]"/>
            <x15:cachedUniqueName index="18" name="[question3].[Year].&amp;[1938]"/>
            <x15:cachedUniqueName index="19" name="[question3].[Year].&amp;[1939]"/>
            <x15:cachedUniqueName index="20" name="[question3].[Year].&amp;[1940]"/>
            <x15:cachedUniqueName index="21" name="[question3].[Year].&amp;[1941]"/>
            <x15:cachedUniqueName index="22" name="[question3].[Year].&amp;[1942]"/>
            <x15:cachedUniqueName index="23" name="[question3].[Year].&amp;[1943]"/>
            <x15:cachedUniqueName index="24" name="[question3].[Year].&amp;[1944]"/>
            <x15:cachedUniqueName index="25" name="[question3].[Year].&amp;[1945]"/>
            <x15:cachedUniqueName index="26" name="[question3].[Year].&amp;[1946]"/>
            <x15:cachedUniqueName index="27" name="[question3].[Year].&amp;[1947]"/>
            <x15:cachedUniqueName index="28" name="[question3].[Year].&amp;[1948]"/>
            <x15:cachedUniqueName index="29" name="[question3].[Year].&amp;[1949]"/>
            <x15:cachedUniqueName index="30" name="[question3].[Year].&amp;[1950]"/>
            <x15:cachedUniqueName index="31" name="[question3].[Year].&amp;[1951]"/>
            <x15:cachedUniqueName index="32" name="[question3].[Year].&amp;[1952]"/>
            <x15:cachedUniqueName index="33" name="[question3].[Year].&amp;[1953]"/>
            <x15:cachedUniqueName index="34" name="[question3].[Year].&amp;[1954]"/>
            <x15:cachedUniqueName index="35" name="[question3].[Year].&amp;[1955]"/>
            <x15:cachedUniqueName index="36" name="[question3].[Year].&amp;[1956]"/>
            <x15:cachedUniqueName index="37" name="[question3].[Year].&amp;[1957]"/>
            <x15:cachedUniqueName index="38" name="[question3].[Year].&amp;[1958]"/>
            <x15:cachedUniqueName index="39" name="[question3].[Year].&amp;[1959]"/>
            <x15:cachedUniqueName index="40" name="[question3].[Year].&amp;[1960]"/>
            <x15:cachedUniqueName index="41" name="[question3].[Year].&amp;[1961]"/>
            <x15:cachedUniqueName index="42" name="[question3].[Year].&amp;[1962]"/>
            <x15:cachedUniqueName index="43" name="[question3].[Year].&amp;[1963]"/>
            <x15:cachedUniqueName index="44" name="[question3].[Year].&amp;[1964]"/>
            <x15:cachedUniqueName index="45" name="[question3].[Year].&amp;[1965]"/>
            <x15:cachedUniqueName index="46" name="[question3].[Year].&amp;[1966]"/>
            <x15:cachedUniqueName index="47" name="[question3].[Year].&amp;[1967]"/>
            <x15:cachedUniqueName index="48" name="[question3].[Year].&amp;[1968]"/>
            <x15:cachedUniqueName index="49" name="[question3].[Year].&amp;[1969]"/>
            <x15:cachedUniqueName index="50" name="[question3].[Year].&amp;[1970]"/>
            <x15:cachedUniqueName index="51" name="[question3].[Year].&amp;[1971]"/>
            <x15:cachedUniqueName index="52" name="[question3].[Year].&amp;[1972]"/>
            <x15:cachedUniqueName index="53" name="[question3].[Year].&amp;[1973]"/>
            <x15:cachedUniqueName index="54" name="[question3].[Year].&amp;[1974]"/>
            <x15:cachedUniqueName index="55" name="[question3].[Year].&amp;[1975]"/>
            <x15:cachedUniqueName index="56" name="[question3].[Year].&amp;[1976]"/>
            <x15:cachedUniqueName index="57" name="[question3].[Year].&amp;[1977]"/>
            <x15:cachedUniqueName index="58" name="[question3].[Year].&amp;[1978]"/>
            <x15:cachedUniqueName index="59" name="[question3].[Year].&amp;[1979]"/>
            <x15:cachedUniqueName index="60" name="[question3].[Year].&amp;[1980]"/>
            <x15:cachedUniqueName index="61" name="[question3].[Year].&amp;[1981]"/>
            <x15:cachedUniqueName index="62" name="[question3].[Year].&amp;[1982]"/>
            <x15:cachedUniqueName index="63" name="[question3].[Year].&amp;[1983]"/>
            <x15:cachedUniqueName index="64" name="[question3].[Year].&amp;[1984]"/>
            <x15:cachedUniqueName index="65" name="[question3].[Year].&amp;[1985]"/>
            <x15:cachedUniqueName index="66" name="[question3].[Year].&amp;[1986]"/>
            <x15:cachedUniqueName index="67" name="[question3].[Year].&amp;[1987]"/>
            <x15:cachedUniqueName index="68" name="[question3].[Year].&amp;[1988]"/>
            <x15:cachedUniqueName index="69" name="[question3].[Year].&amp;[1989]"/>
            <x15:cachedUniqueName index="70" name="[question3].[Year].&amp;[1990]"/>
          </x15:cachedUniqueNames>
        </ext>
      </extLst>
    </cacheField>
    <cacheField name="[Measures].[Sum of p/kWh]" caption="Sum of p/kWh" numFmtId="0" hierarchy="27" level="32767"/>
    <cacheField name="[Measures].[Sum of Total Electricity Produced (GWh)]" caption="Sum of Total Electricity Produced (GWh)" numFmtId="0" hierarchy="28" level="32767"/>
  </cacheFields>
  <cacheHierarchies count="29">
    <cacheHierarchy uniqueName="[question1].[Year]" caption="Year" attribute="1" defaultMemberUniqueName="[question1].[Year].[All]" allUniqueName="[question1].[Year].[All]" dimensionUniqueName="[question1]" displayFolder="" count="0" memberValueDatatype="20" unbalanced="0"/>
    <cacheHierarchy uniqueName="[question1].[Coal MTOE]" caption="Coal MTOE" attribute="1" defaultMemberUniqueName="[question1].[Coal MTOE].[All]" allUniqueName="[question1].[Coal MTOE].[All]" dimensionUniqueName="[question1]" displayFolder="" count="0" memberValueDatatype="5" unbalanced="0"/>
    <cacheHierarchy uniqueName="[question1].[Oil MTOE]" caption="Oil MTOE" attribute="1" defaultMemberUniqueName="[question1].[Oil MTOE].[All]" allUniqueName="[question1].[Oil MTOE].[All]" dimensionUniqueName="[question1]" displayFolder="" count="0" memberValueDatatype="5" unbalanced="0"/>
    <cacheHierarchy uniqueName="[question1].[Natural Gas MTOE]" caption="Natural Gas MTOE" attribute="1" defaultMemberUniqueName="[question1].[Natural Gas MTOE].[All]" allUniqueName="[question1].[Natural Gas MTOE].[All]" dimensionUniqueName="[question1]" displayFolder="" count="0" memberValueDatatype="5" unbalanced="0"/>
    <cacheHierarchy uniqueName="[question1].[Total Coal, Oil, &amp; Gas MTOE]" caption="Total Coal, Oil, &amp; Gas MTOE" attribute="1" defaultMemberUniqueName="[question1].[Total Coal, Oil, &amp; Gas MTOE].[All]" allUniqueName="[question1].[Total Coal, Oil, &amp; Gas MTOE].[All]" dimensionUniqueName="[question1]" displayFolder="" count="0" memberValueDatatype="5" unbalanced="0"/>
    <cacheHierarchy uniqueName="[question1].[Nuclear MTOE]" caption="Nuclear MTOE" attribute="1" defaultMemberUniqueName="[question1].[Nuclear MTOE].[All]" allUniqueName="[question1].[Nuclear MTOE].[All]" dimensionUniqueName="[question1]" displayFolder="" count="0" memberValueDatatype="5" unbalanced="0"/>
    <cacheHierarchy uniqueName="[question1].[Coal, Oil, &amp; Gas Produced GWh]" caption="Coal, Oil, &amp; Gas Produced GWh" attribute="1" defaultMemberUniqueName="[question1].[Coal, Oil, &amp; Gas Produced GWh].[All]" allUniqueName="[question1].[Coal, Oil, &amp; Gas Produced GWh].[All]" dimensionUniqueName="[question1]" displayFolder="" count="0" memberValueDatatype="5" unbalanced="0"/>
    <cacheHierarchy uniqueName="[question1].[Nuclear Produced GWh]" caption="Nuclear Produced GWh" attribute="1" defaultMemberUniqueName="[question1].[Nuclear Produced GWh].[All]" allUniqueName="[question1].[Nuclear Produced GWh].[All]" dimensionUniqueName="[question1]" displayFolder="" count="0" memberValueDatatype="5" unbalanced="0"/>
    <cacheHierarchy uniqueName="[question2].[Year]" caption="Year" attribute="1" defaultMemberUniqueName="[question2].[Year].[All]" allUniqueName="[question2].[Year].[All]" dimensionUniqueName="[question2]" displayFolder="" count="0" memberValueDatatype="20" unbalanced="0"/>
    <cacheHierarchy uniqueName="[question2].[Electricity Supplied (GWh)]" caption="Electricity Supplied (GWh)" attribute="1" defaultMemberUniqueName="[question2].[Electricity Supplied (GWh)].[All]" allUniqueName="[question2].[Electricity Supplied (GWh)].[All]" dimensionUniqueName="[question2]" displayFolder="" count="0" memberValueDatatype="5" unbalanced="0"/>
    <cacheHierarchy uniqueName="[question2].[Total Consumpetion (TWh)]" caption="Total Consumpetion (TWh)" attribute="1" defaultMemberUniqueName="[question2].[Total Consumpetion (TWh)].[All]" allUniqueName="[question2].[Total Consumpetion (TWh)].[All]" dimensionUniqueName="[question2]" displayFolder="" count="0" memberValueDatatype="5" unbalanced="0"/>
    <cacheHierarchy uniqueName="[question2].[Consumpition (GWh)]" caption="Consumpition (GWh)" attribute="1" defaultMemberUniqueName="[question2].[Consumpition (GWh)].[All]" allUniqueName="[question2].[Consumpition (GWh)].[All]" dimensionUniqueName="[question2]" displayFolder="" count="0" memberValueDatatype="5" unbalanced="0"/>
    <cacheHierarchy uniqueName="[question3].[Year]" caption="Year" attribute="1" defaultMemberUniqueName="[question3].[Year].[All]" allUniqueName="[question3].[Year].[All]" dimensionUniqueName="[question3]" displayFolder="" count="2" memberValueDatatype="20" unbalanced="0">
      <fieldsUsage count="2">
        <fieldUsage x="-1"/>
        <fieldUsage x="0"/>
      </fieldsUsage>
    </cacheHierarchy>
    <cacheHierarchy uniqueName="[question3].[p/kWh]" caption="p/kWh" attribute="1" defaultMemberUniqueName="[question3].[p/kWh].[All]" allUniqueName="[question3].[p/kWh].[All]" dimensionUniqueName="[question3]" displayFolder="" count="0" memberValueDatatype="5" unbalanced="0"/>
    <cacheHierarchy uniqueName="[question3].[Total Electricity Produced (GWh)]" caption="Total Electricity Produced (GWh)" attribute="1" defaultMemberUniqueName="[question3].[Total Electricity Produced (GWh)].[All]" allUniqueName="[question3].[Total Electricity Produced (GWh)].[All]" dimensionUniqueName="[question3]" displayFolder="" count="0" memberValueDatatype="20" unbalanced="0"/>
    <cacheHierarchy uniqueName="[Measures].[__XL_Count Table12]" caption="__XL_Count Table12" measure="1" displayFolder="" measureGroup="question1" count="0" hidden="1"/>
    <cacheHierarchy uniqueName="[Measures].[__XL_Count Table8]" caption="__XL_Count Table8" measure="1" displayFolder="" measureGroup="question2" count="0" hidden="1"/>
    <cacheHierarchy uniqueName="[Measures].[__XL_Count Table5]" caption="__XL_Count Table5" measure="1" displayFolder="" measureGroup="question3" count="0" hidden="1"/>
    <cacheHierarchy uniqueName="[Measures].[__No measures defined]" caption="__No measures defined" measure="1" displayFolder="" count="0" hidden="1"/>
    <cacheHierarchy uniqueName="[Measures].[Sum of Total Coal, Oil, &amp; Gas MTOE]" caption="Sum of Total Coal, Oil, &amp; Gas MTOE" measure="1" displayFolder="" measureGroup="question1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Nuclear MTOE]" caption="Sum of Nuclear MTOE" measure="1" displayFolder="" measureGroup="question1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Coal, Oil, &amp; Gas Produced GWh]" caption="Sum of Coal, Oil, &amp; Gas Produced GWh" measure="1" displayFolder="" measureGroup="question1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Nuclear Produced GWh]" caption="Sum of Nuclear Produced GWh" measure="1" displayFolder="" measureGroup="question1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Year]" caption="Sum of Year" measure="1" displayFolder="" measureGroup="question2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Electricity Supplied (GWh)]" caption="Sum of Electricity Supplied (GWh)" measure="1" displayFolder="" measureGroup="question2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Total Consumpetion (TWh)]" caption="Sum of Total Consumpetion (TWh)" measure="1" displayFolder="" measureGroup="question2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Consumpition (GWh)]" caption="Sum of Consumpition (GWh)" measure="1" displayFolder="" measureGroup="question2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p/kWh]" caption="Sum of p/kWh" measure="1" displayFolder="" measureGroup="question3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Total Electricity Produced (GWh)]" caption="Sum of Total Electricity Produced (GWh)" measure="1" displayFolder="" measureGroup="question3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4"/>
        </ext>
      </extLst>
    </cacheHierarchy>
  </cacheHierarchies>
  <kpis count="0"/>
  <dimensions count="4">
    <dimension measure="1" name="Measures" uniqueName="[Measures]" caption="Measures"/>
    <dimension name="question1" uniqueName="[question1]" caption="question1"/>
    <dimension name="question2" uniqueName="[question2]" caption="question2"/>
    <dimension name="question3" uniqueName="[question3]" caption="question3"/>
  </dimensions>
  <measureGroups count="3">
    <measureGroup name="question1" caption="question1"/>
    <measureGroup name="question2" caption="question2"/>
    <measureGroup name="question3" caption="question3"/>
  </measureGroups>
  <maps count="3">
    <map measureGroup="0" dimension="1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9300ED-3BD2-47C1-9493-8B2703F852FD}" name="PivotTable3" cacheId="2" applyNumberFormats="0" applyBorderFormats="0" applyFontFormats="0" applyPatternFormats="0" applyAlignmentFormats="0" applyWidthHeightFormats="1" dataCaption="Values" tag="d898ef7d-f14b-4565-9260-94a135dc4712" updatedVersion="6" minRefreshableVersion="3" useAutoFormatting="1" itemPrintTitles="1" createdVersion="5" indent="0" outline="1" outlineData="1" multipleFieldFilters="0">
  <location ref="T24:V96" firstHeaderRow="0" firstDataRow="1" firstDataCol="1"/>
  <pivotFields count="3">
    <pivotField axis="axisRow" allDrilled="1" subtotalTop="0" showAll="0" dataSourceSort="1" defaultSubtotal="0" defaultAttributeDrillState="1">
      <items count="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</items>
    </pivotField>
    <pivotField dataField="1" subtotalTop="0" showAll="0" defaultSubtotal="0"/>
    <pivotField dataField="1" subtotalTop="0" showAll="0" defaultSubtotal="0"/>
  </pivotFields>
  <rowFields count="1">
    <field x="0"/>
  </rowFields>
  <rowItems count="7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/kWh" fld="1" baseField="0" baseItem="0" numFmtId="2"/>
    <dataField name="Sum of Total Electricity Produced (GWh)" fld="2" baseField="0" baseItem="0"/>
  </dataFields>
  <formats count="17">
    <format dxfId="94">
      <pivotArea type="all" dataOnly="0" outline="0" fieldPosition="0"/>
    </format>
    <format dxfId="93">
      <pivotArea outline="0" collapsedLevelsAreSubtotals="1" fieldPosition="0"/>
    </format>
    <format dxfId="92">
      <pivotArea field="0" type="button" dataOnly="0" labelOnly="1" outline="0" axis="axisRow" fieldPosition="0"/>
    </format>
    <format dxfId="91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90">
      <pivotArea dataOnly="0" labelOnly="1" fieldPosition="0">
        <references count="1">
          <reference field="0" count="21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</reference>
        </references>
      </pivotArea>
    </format>
    <format dxfId="89">
      <pivotArea dataOnly="0" labelOnly="1" grandRow="1" outline="0" fieldPosition="0"/>
    </format>
    <format dxfId="8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87">
      <pivotArea type="all" dataOnly="0" outline="0" fieldPosition="0"/>
    </format>
    <format dxfId="86">
      <pivotArea outline="0" collapsedLevelsAreSubtotals="1" fieldPosition="0"/>
    </format>
    <format dxfId="85">
      <pivotArea field="0" type="button" dataOnly="0" labelOnly="1" outline="0" axis="axisRow" fieldPosition="0"/>
    </format>
    <format dxfId="84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83">
      <pivotArea dataOnly="0" labelOnly="1" fieldPosition="0">
        <references count="1">
          <reference field="0" count="21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</reference>
        </references>
      </pivotArea>
    </format>
    <format dxfId="82">
      <pivotArea dataOnly="0" labelOnly="1" grandRow="1" outline="0" fieldPosition="0"/>
    </format>
    <format dxfId="8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8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7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78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Hierarchies count="2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2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question3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1FF83C-8420-48F5-8ED3-C089EF6FE70E}" name="PivotTable2" cacheId="0" applyNumberFormats="0" applyBorderFormats="0" applyFontFormats="0" applyPatternFormats="0" applyAlignmentFormats="0" applyWidthHeightFormats="1" dataCaption="Values" tag="40557a0e-f8f2-4c54-b18e-57c40d657bbd" updatedVersion="6" minRefreshableVersion="3" useAutoFormatting="1" subtotalHiddenItems="1" itemPrintTitles="1" createdVersion="5" indent="0" outline="1" outlineData="1" multipleFieldFilters="0">
  <location ref="K19:N75" firstHeaderRow="0" firstDataRow="1" firstDataCol="1"/>
  <pivotFields count="4">
    <pivotField axis="axisRow" allDrilled="1" subtotalTop="0" showAll="0" dataSourceSort="1" defaultSubtotal="0" defaultAttributeDrillState="1">
      <items count="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</items>
    </pivotField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5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Electricity Supplied (GWh)" fld="1" baseField="0" baseItem="0"/>
    <dataField name="Sum of Total Consumpetion (TWh)" fld="2" baseField="0" baseItem="0"/>
    <dataField name="Sum of Consumpition (GWh)" fld="3" baseField="0" baseItem="0"/>
  </dataFields>
  <formats count="24">
    <format dxfId="118">
      <pivotArea type="all" dataOnly="0" outline="0" fieldPosition="0"/>
    </format>
    <format dxfId="117">
      <pivotArea outline="0" collapsedLevelsAreSubtotals="1" fieldPosition="0"/>
    </format>
    <format dxfId="116">
      <pivotArea field="0" type="button" dataOnly="0" labelOnly="1" outline="0" axis="axisRow" fieldPosition="0"/>
    </format>
    <format dxfId="115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14">
      <pivotArea dataOnly="0" labelOnly="1" fieldPosition="0">
        <references count="1">
          <reference field="0" count="5">
            <x v="50"/>
            <x v="51"/>
            <x v="52"/>
            <x v="53"/>
            <x v="54"/>
          </reference>
        </references>
      </pivotArea>
    </format>
    <format dxfId="113">
      <pivotArea dataOnly="0" labelOnly="1" grandRow="1" outline="0" fieldPosition="0"/>
    </format>
    <format dxfId="11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11">
      <pivotArea type="all" dataOnly="0" outline="0" fieldPosition="0"/>
    </format>
    <format dxfId="110">
      <pivotArea outline="0" collapsedLevelsAreSubtotals="1" fieldPosition="0"/>
    </format>
    <format dxfId="109">
      <pivotArea field="0" type="button" dataOnly="0" labelOnly="1" outline="0" axis="axisRow" fieldPosition="0"/>
    </format>
    <format dxfId="108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07">
      <pivotArea dataOnly="0" labelOnly="1" fieldPosition="0">
        <references count="1">
          <reference field="0" count="5">
            <x v="50"/>
            <x v="51"/>
            <x v="52"/>
            <x v="53"/>
            <x v="54"/>
          </reference>
        </references>
      </pivotArea>
    </format>
    <format dxfId="106">
      <pivotArea dataOnly="0" labelOnly="1" grandRow="1" outline="0" fieldPosition="0"/>
    </format>
    <format dxfId="10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04">
      <pivotArea type="all" dataOnly="0" outline="0" fieldPosition="0"/>
    </format>
    <format dxfId="103">
      <pivotArea outline="0" collapsedLevelsAreSubtotals="1" fieldPosition="0"/>
    </format>
    <format dxfId="102">
      <pivotArea field="0" type="button" dataOnly="0" labelOnly="1" outline="0" axis="axisRow" fieldPosition="0"/>
    </format>
    <format dxfId="101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00">
      <pivotArea dataOnly="0" labelOnly="1" fieldPosition="0">
        <references count="1">
          <reference field="0" count="5">
            <x v="50"/>
            <x v="51"/>
            <x v="52"/>
            <x v="53"/>
            <x v="54"/>
          </reference>
        </references>
      </pivotArea>
    </format>
    <format dxfId="99">
      <pivotArea dataOnly="0" labelOnly="1" grandRow="1" outline="0" fieldPosition="0"/>
    </format>
    <format dxfId="9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9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9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95">
      <pivotArea outline="0" collapsedLevelsAreSubtotals="1" fieldPosition="0"/>
    </format>
  </formats>
  <pivotHierarchies count="2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8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question2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488E72-AC38-43A4-B00F-3DF02D6066D2}" name="PivotTable1" cacheId="1" applyNumberFormats="0" applyBorderFormats="0" applyFontFormats="0" applyPatternFormats="0" applyAlignmentFormats="0" applyWidthHeightFormats="1" dataCaption="Values" tag="196aab0c-9f75-4515-bf41-f73c1feb8fb9" updatedVersion="6" minRefreshableVersion="3" useAutoFormatting="1" subtotalHiddenItems="1" itemPrintTitles="1" createdVersion="5" indent="0" outline="1" outlineData="1" multipleFieldFilters="0" chartFormat="2">
  <location ref="A20:E41" firstHeaderRow="0" firstDataRow="1" firstDataCol="1"/>
  <pivotFields count="5">
    <pivotField axis="axisRow" allDrilled="1" subtotalTop="0" showAll="0" dataSourceSort="1" defaultSubtotal="0" defaultAttributeDrillState="1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Total Coal, Oil, &amp; Gas MTOE" fld="1" baseField="0" baseItem="0"/>
    <dataField name="Sum of Nuclear MTOE" fld="2" baseField="0" baseItem="0"/>
    <dataField name="Sum of Coal, Oil, &amp; Gas Produced GWh" fld="3" baseField="0" baseItem="0"/>
    <dataField name="Sum of Nuclear Produced GWh" fld="4" baseField="0" baseItem="0"/>
  </dataFields>
  <formats count="39">
    <format dxfId="157">
      <pivotArea type="all" dataOnly="0" outline="0" fieldPosition="0"/>
    </format>
    <format dxfId="156">
      <pivotArea outline="0" collapsedLevelsAreSubtotals="1" fieldPosition="0"/>
    </format>
    <format dxfId="155">
      <pivotArea field="0" type="button" dataOnly="0" labelOnly="1" outline="0" axis="axisRow" fieldPosition="0"/>
    </format>
    <format dxfId="154">
      <pivotArea dataOnly="0" labelOnly="1" fieldPosition="0">
        <references count="1">
          <reference field="0" count="0"/>
        </references>
      </pivotArea>
    </format>
    <format dxfId="153">
      <pivotArea dataOnly="0" labelOnly="1" grandRow="1" outline="0" fieldPosition="0"/>
    </format>
    <format dxfId="152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51">
      <pivotArea type="all" dataOnly="0" outline="0" fieldPosition="0"/>
    </format>
    <format dxfId="150">
      <pivotArea outline="0" collapsedLevelsAreSubtotals="1" fieldPosition="0"/>
    </format>
    <format dxfId="149">
      <pivotArea field="0" type="button" dataOnly="0" labelOnly="1" outline="0" axis="axisRow" fieldPosition="0"/>
    </format>
    <format dxfId="148">
      <pivotArea dataOnly="0" labelOnly="1" fieldPosition="0">
        <references count="1">
          <reference field="0" count="0"/>
        </references>
      </pivotArea>
    </format>
    <format dxfId="147">
      <pivotArea dataOnly="0" labelOnly="1" grandRow="1" outline="0" fieldPosition="0"/>
    </format>
    <format dxfId="146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45">
      <pivotArea type="all" dataOnly="0" outline="0" fieldPosition="0"/>
    </format>
    <format dxfId="144">
      <pivotArea outline="0" collapsedLevelsAreSubtotals="1" fieldPosition="0"/>
    </format>
    <format dxfId="143">
      <pivotArea field="0" type="button" dataOnly="0" labelOnly="1" outline="0" axis="axisRow" fieldPosition="0"/>
    </format>
    <format dxfId="142">
      <pivotArea dataOnly="0" labelOnly="1" fieldPosition="0">
        <references count="1">
          <reference field="0" count="0"/>
        </references>
      </pivotArea>
    </format>
    <format dxfId="141">
      <pivotArea dataOnly="0" labelOnly="1" grandRow="1" outline="0" fieldPosition="0"/>
    </format>
    <format dxfId="140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39">
      <pivotArea type="all" dataOnly="0" outline="0" fieldPosition="0"/>
    </format>
    <format dxfId="138">
      <pivotArea outline="0" collapsedLevelsAreSubtotals="1" fieldPosition="0"/>
    </format>
    <format dxfId="137">
      <pivotArea field="0" type="button" dataOnly="0" labelOnly="1" outline="0" axis="axisRow" fieldPosition="0"/>
    </format>
    <format dxfId="136">
      <pivotArea dataOnly="0" labelOnly="1" fieldPosition="0">
        <references count="1">
          <reference field="0" count="0"/>
        </references>
      </pivotArea>
    </format>
    <format dxfId="135">
      <pivotArea dataOnly="0" labelOnly="1" grandRow="1" outline="0" fieldPosition="0"/>
    </format>
    <format dxfId="134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33">
      <pivotArea type="all" dataOnly="0" outline="0" fieldPosition="0"/>
    </format>
    <format dxfId="132">
      <pivotArea outline="0" collapsedLevelsAreSubtotals="1" fieldPosition="0"/>
    </format>
    <format dxfId="131">
      <pivotArea field="0" type="button" dataOnly="0" labelOnly="1" outline="0" axis="axisRow" fieldPosition="0"/>
    </format>
    <format dxfId="130">
      <pivotArea dataOnly="0" labelOnly="1" fieldPosition="0">
        <references count="1">
          <reference field="0" count="0"/>
        </references>
      </pivotArea>
    </format>
    <format dxfId="129">
      <pivotArea dataOnly="0" labelOnly="1" grandRow="1" outline="0" fieldPosition="0"/>
    </format>
    <format dxfId="128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27">
      <pivotArea type="all" dataOnly="0" outline="0" fieldPosition="0"/>
    </format>
    <format dxfId="126">
      <pivotArea outline="0" collapsedLevelsAreSubtotals="1" fieldPosition="0"/>
    </format>
    <format dxfId="125">
      <pivotArea field="0" type="button" dataOnly="0" labelOnly="1" outline="0" axis="axisRow" fieldPosition="0"/>
    </format>
    <format dxfId="124">
      <pivotArea dataOnly="0" labelOnly="1" fieldPosition="0">
        <references count="1">
          <reference field="0" count="0"/>
        </references>
      </pivotArea>
    </format>
    <format dxfId="123">
      <pivotArea dataOnly="0" labelOnly="1" grandRow="1" outline="0" fieldPosition="0"/>
    </format>
    <format dxfId="122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21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20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19">
      <pivotArea outline="0" collapsedLevelsAreSubtotals="1" fieldPosition="0"/>
    </format>
  </format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Hierarchies count="2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question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92EA22-88D7-4C13-A270-883635EE098B}" name="Fuel_Input" displayName="Fuel_Input" ref="A2:I102" totalsRowShown="0" dataDxfId="77">
  <autoFilter ref="A2:I102" xr:uid="{AA969609-D43E-4DAF-B123-F9F372B10AF4}"/>
  <tableColumns count="9">
    <tableColumn id="1" xr3:uid="{55A0A896-5E48-48A5-A749-F51749F6E25E}" name="Year"/>
    <tableColumn id="2" xr3:uid="{12483AEB-1936-472A-A3C6-69269F463EA2}" name="Total For all Fuels" dataDxfId="76"/>
    <tableColumn id="3" xr3:uid="{42B76805-87AD-4464-B964-D9997E7CDA31}" name="Coal" dataDxfId="75"/>
    <tableColumn id="4" xr3:uid="{28C5FFBC-B08F-4EBB-8FD0-3D9BCEFB0545}" name="Oil" dataDxfId="74"/>
    <tableColumn id="5" xr3:uid="{E1FF3820-454E-4F30-A598-808F004FBC3B}" name="Natural Gas" dataDxfId="73"/>
    <tableColumn id="6" xr3:uid="{4AB5F9F0-2A1E-4DB0-9D88-FC180F5C9F12}" name="Nuclear (Produced via Electricity)" dataDxfId="72"/>
    <tableColumn id="7" xr3:uid="{2681F994-E29F-42FC-B3C3-D554E1980FB0}" name="Hydro (Produced via Electricity)" dataDxfId="71"/>
    <tableColumn id="8" xr3:uid="{407543D2-79D5-484D-A71F-7E9EAE58AE04}" name="Wind and Solar (Produced via Electricity)" dataDxfId="70"/>
    <tableColumn id="9" xr3:uid="{1E3C5EC2-9A51-4D8C-A173-CEA8E6F2958C}" name="Other Fuels" dataDxfId="6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2BEF54-CC7F-459B-8EC8-97AAE01BEA3A}" name="Gen_and_Supplied" displayName="Gen_and_Supplied" ref="A2:K102" totalsRowShown="0" dataDxfId="68">
  <autoFilter ref="A2:K102" xr:uid="{B02624F6-91B9-41CE-8C67-089A89A563C3}"/>
  <tableColumns count="11">
    <tableColumn id="1" xr3:uid="{700DB8DB-C573-48B2-B145-003E4F0C67DF}" name="Year" dataDxfId="67"/>
    <tableColumn id="2" xr3:uid="{4B246CBC-F60A-4A99-AC0D-91883F9D70B1}" name="Electricity Generated" dataDxfId="66"/>
    <tableColumn id="3" xr3:uid="{AA263994-6B8A-45FC-B990-45F3F29E21FF}" name="Electricity used on works" dataDxfId="65"/>
    <tableColumn id="4" xr3:uid="{B3A7C3D9-492A-486A-955F-3B3B0D4C259D}" name="Total" dataDxfId="64"/>
    <tableColumn id="5" xr3:uid="{506C8B94-CBA0-4E6D-82CE-1AABDDBA59EC}" name="Conventional &amp; thermal &amp; others (1)" dataDxfId="63"/>
    <tableColumn id="6" xr3:uid="{D9A7D8C2-3758-4758-A954-D99298819410}" name="Nuclear" dataDxfId="62"/>
    <tableColumn id="7" xr3:uid="{1D8F9773-5F72-453A-8719-F2EFF8638622}" name="Wind" dataDxfId="61"/>
    <tableColumn id="8" xr3:uid="{DEF51020-B998-4020-A736-69B40306C8C4}" name="Hydro (Pumped Storage)" dataDxfId="60"/>
    <tableColumn id="9" xr3:uid="{E2EA18DF-5CD2-4D60-832C-68EB2F91B792}" name="Used at pumping Stations" dataDxfId="59"/>
    <tableColumn id="10" xr3:uid="{0FD46CEF-40B7-4DDF-BEB5-07D6E2CC0044}" name="Electricity Supplied (Net)(Col D - Col H)" dataDxfId="58"/>
    <tableColumn id="11" xr3:uid="{BB75C779-07EE-4EBA-AF68-719B4EA54B29}" name="Total Consumpetion (TWh)" dataDxfId="57"/>
  </tableColumns>
  <tableStyleInfo name="TableStyleLight1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78E900-877E-4293-88F8-1F12C4FB963B}" name="Price" displayName="Price" ref="A2:B73" totalsRowShown="0">
  <autoFilter ref="A2:B73" xr:uid="{523D43E9-2538-486A-9B94-F0583C505778}"/>
  <tableColumns count="2">
    <tableColumn id="1" xr3:uid="{D4B10E88-90A0-472A-B180-358C3265ACCB}" name="Year"/>
    <tableColumn id="2" xr3:uid="{42A64240-8BE3-4FCB-8E42-E879AC626106}" name="p/kWh" dataDxfId="56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D7E348-5F81-4F13-B384-F978918E987D}" name="Fuel_Input5" displayName="Fuel_Input5" ref="A2:I102" totalsRowShown="0" dataDxfId="55">
  <autoFilter ref="A2:I102" xr:uid="{F11AB6C9-DF2D-491E-B3F3-99FFD811314B}"/>
  <tableColumns count="9">
    <tableColumn id="1" xr3:uid="{6EBBA90D-0A1D-4A20-9DB5-62A00B895E6C}" name="Year"/>
    <tableColumn id="2" xr3:uid="{9E318630-F8E9-40D5-9887-E9DF65695BB0}" name="Total For all Fuels" dataDxfId="54"/>
    <tableColumn id="3" xr3:uid="{97349723-D71B-4DE7-8820-53768666848E}" name="Coal" dataDxfId="53"/>
    <tableColumn id="4" xr3:uid="{8A2CBB9B-9748-4A7E-BC72-B4E57791ABF2}" name="Oil" dataDxfId="52"/>
    <tableColumn id="5" xr3:uid="{7BE1A734-C466-489F-9D08-561CF6639967}" name="Natural Gas" dataDxfId="51"/>
    <tableColumn id="6" xr3:uid="{B099C8E6-71A7-42EF-8338-9576EA8E71DF}" name="Nuclear (Produced via Electricity)" dataDxfId="50"/>
    <tableColumn id="7" xr3:uid="{FC5C7AB9-F356-4C6B-A031-018705422302}" name="Hydro (Produced via Electricity)" dataDxfId="49"/>
    <tableColumn id="8" xr3:uid="{B5E9A087-104C-4747-AEAF-43BA276CF25F}" name="Wind and Solar (Produced via Electricity)" dataDxfId="48"/>
    <tableColumn id="9" xr3:uid="{7A581C98-3978-4226-9B39-B806D50D0C29}" name="Other Fuels" dataDxfId="47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1FAF200-516B-4ECC-A50B-977BCF9C2004}" name="Price7" displayName="Price7" ref="W2:X73" totalsRowShown="0">
  <autoFilter ref="W2:X73" xr:uid="{5DE48F3D-B109-44D5-AE62-C3F2C17C7066}"/>
  <tableColumns count="2">
    <tableColumn id="1" xr3:uid="{9078EE26-E179-4B57-9E7C-435C889E0324}" name="Year"/>
    <tableColumn id="2" xr3:uid="{B60C5A8C-628C-47D6-AC3D-2D00E236F7A6}" name="p/kWh" dataDxfId="46"/>
  </tableColumns>
  <tableStyleInfo name="TableStyleMedium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4F62FD7-27C7-4B13-8944-6FE6CB35024D}" name="Gen_and_Supplied8" displayName="Gen_and_Supplied8" ref="K2:U102" totalsRowShown="0" dataDxfId="45">
  <autoFilter ref="K2:U102" xr:uid="{E03F2F21-6FC1-4D9F-A7CC-88D50701FA4E}"/>
  <tableColumns count="11">
    <tableColumn id="1" xr3:uid="{228082E9-3954-49BF-A05A-D8D7005D7E5A}" name="Year" dataDxfId="44"/>
    <tableColumn id="2" xr3:uid="{8E4EE68D-0DF4-4AD2-B727-0FA2835B8960}" name="Electricity Generated" dataDxfId="43"/>
    <tableColumn id="3" xr3:uid="{AF76F835-A1B4-4B0C-873F-96E0F3AF4E15}" name="Electricity used on works" dataDxfId="42"/>
    <tableColumn id="4" xr3:uid="{EACC6DC2-7690-4E0D-A150-999237085474}" name="Total" dataDxfId="41"/>
    <tableColumn id="5" xr3:uid="{7FE4D1B1-3470-43CA-AE8B-5565695EAEF3}" name="Conventional &amp; thermal &amp; others (1)" dataDxfId="40"/>
    <tableColumn id="6" xr3:uid="{AD85CE22-ED31-40E6-AC76-711847084599}" name="Nuclear" dataDxfId="39"/>
    <tableColumn id="7" xr3:uid="{235B8D8B-3779-49A7-977C-0E13ACA2C37F}" name="Wind" dataDxfId="38"/>
    <tableColumn id="8" xr3:uid="{C28B7BC3-AF16-467F-8AD9-97162205D80B}" name="Hydro (Pumped Storage)" dataDxfId="37"/>
    <tableColumn id="9" xr3:uid="{2B2057FA-1CD7-4578-BC0C-3885AB5BF37A}" name="Used at pumping Stations" dataDxfId="36"/>
    <tableColumn id="10" xr3:uid="{7B6270C0-29C7-4F84-B361-64091CB4D896}" name="Electricity Supplied (Net)(Col D - Col H)" dataDxfId="35"/>
    <tableColumn id="11" xr3:uid="{EE39D0A0-8368-4BF8-90EC-8D19C09CDFC5}" name="Total Consumpetion (TWh)" dataDxfId="34"/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4D5A122-4352-42F2-A92B-EAA228F1CA46}" name="Table9" displayName="Table9" ref="Z2:AD12" totalsRowShown="0">
  <autoFilter ref="Z2:AD12" xr:uid="{9ADAF3A6-AE56-47D4-AE0F-6E1BF9F33BDE}"/>
  <tableColumns count="5">
    <tableColumn id="1" xr3:uid="{075E18FC-1766-4CA9-8217-606A1B226291}" name="Year"/>
    <tableColumn id="2" xr3:uid="{DF4101CB-FE68-4D78-825F-99E5701AA6FF}" name="Coal, Oil, Gas input MTOE" dataDxfId="33">
      <calculatedColumnFormula>C63+D63+E63</calculatedColumnFormula>
    </tableColumn>
    <tableColumn id="3" xr3:uid="{FBFA4C21-F60A-4A45-82CA-3848866E700C}" name="Nuclear input MTOE" dataDxfId="32">
      <calculatedColumnFormula>F63</calculatedColumnFormula>
    </tableColumn>
    <tableColumn id="4" xr3:uid="{D2D67E25-E3AB-4BE8-8728-DC374614E2F6}" name="Coal, Oil, Gas Gen GWh" dataDxfId="31">
      <calculatedColumnFormula>O63</calculatedColumnFormula>
    </tableColumn>
    <tableColumn id="5" xr3:uid="{36234318-F4D2-44AD-8B48-37EBF35D9D56}" name="Nuclear Generated GWh" dataDxfId="30">
      <calculatedColumnFormula>P63</calculatedColumnFormula>
    </tableColumn>
  </tableColumns>
  <tableStyleInfo name="TableStyleDark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9FAAB5B-97E7-4A44-B7EE-9891D8276F25}" name="Table11" displayName="Table11" ref="AF2:AJ12" totalsRowShown="0" headerRowCellStyle="Normal">
  <autoFilter ref="AF2:AJ12" xr:uid="{FD2672AF-1F2C-422E-B458-6ACDDED4294B}"/>
  <tableColumns count="5">
    <tableColumn id="1" xr3:uid="{91E4030A-8957-4F1E-AECB-9290C2C5D179}" name="Year" dataCellStyle="Normal"/>
    <tableColumn id="2" xr3:uid="{F5DDE25F-1573-437A-B81D-4C67D030E22A}" name="Coal, Oil, Gas input MTOE" dataDxfId="29">
      <calculatedColumnFormula>C93+D93+E93</calculatedColumnFormula>
    </tableColumn>
    <tableColumn id="3" xr3:uid="{4B6BD29A-BD0D-4F4D-BE49-93939CE47473}" name="Nuclear input MTOE" dataDxfId="28">
      <calculatedColumnFormula>F93</calculatedColumnFormula>
    </tableColumn>
    <tableColumn id="4" xr3:uid="{B4D6F3A1-A405-4CA9-9D5A-7C6209AF77EA}" name="Coal, Oil, Gas Gen GWh" dataDxfId="27">
      <calculatedColumnFormula>O93</calculatedColumnFormula>
    </tableColumn>
    <tableColumn id="5" xr3:uid="{548402B0-8A3A-4D93-B766-9D1F0EFCC027}" name="Nuclear Generated GWh" dataDxfId="26">
      <calculatedColumnFormula>P93</calculatedColumnFormula>
    </tableColumn>
  </tableColumns>
  <tableStyleInfo name="TableStyleDark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509E9BB-1421-4E4B-8A11-4549E21E6D0D}" name="Table12" displayName="Table12" ref="A2:H22" totalsRowShown="0">
  <autoFilter ref="A2:H22" xr:uid="{5848E727-4EF5-4995-829A-9751C81BFA8B}"/>
  <tableColumns count="8">
    <tableColumn id="1" xr3:uid="{6C94DB94-2B3F-432D-A157-9553FD4260C3}" name="Year"/>
    <tableColumn id="2" xr3:uid="{39645DDF-2A5A-4916-A5D7-3B735EFD4579}" name="Coal MTOE" dataDxfId="25"/>
    <tableColumn id="3" xr3:uid="{9E4D9B80-C7B3-463A-8752-35197F1F5E80}" name="Oil MTOE" dataDxfId="24"/>
    <tableColumn id="4" xr3:uid="{5B9FDDF3-0C5F-4082-9380-BB7DF19B249E}" name="Natural Gas MTOE" dataDxfId="23"/>
    <tableColumn id="5" xr3:uid="{12A0D5DE-09D1-4D14-9064-34E6F77DB5D4}" name="Total Coal, Oil, &amp; Gas MTOE" dataDxfId="22">
      <calculatedColumnFormula>Table12[[#This Row],[Natural Gas MTOE]]+Table12[[#This Row],[Oil MTOE]]+Table12[[#This Row],[Coal MTOE]]</calculatedColumnFormula>
    </tableColumn>
    <tableColumn id="6" xr3:uid="{FEF64B93-25BA-4DBE-B671-3B7CDAF6F8E9}" name="Nuclear MTOE" dataDxfId="21"/>
    <tableColumn id="7" xr3:uid="{A4879C39-AFF8-411E-BE45-ED5CFED4DEF0}" name="Coal, Oil, &amp; Gas Produced GWh" dataDxfId="20" dataCellStyle="Comma"/>
    <tableColumn id="8" xr3:uid="{364B1E5A-8E01-493C-A017-9500DA65058B}" name="Nuclear Produced GWh" dataDxfId="19" dataCellStyle="Comma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B5AD112-A5D6-4B5F-909E-68DA837626F5}" name="Table14" displayName="Table14" ref="J2:N4" totalsRowShown="0">
  <autoFilter ref="J2:N4" xr:uid="{57F07DC2-8F9D-48E6-948D-2CA4BC0FAE18}"/>
  <tableColumns count="5">
    <tableColumn id="1" xr3:uid="{B24D9BDC-DF70-45D5-B6E9-6E48E7FA4828}" name="Years"/>
    <tableColumn id="2" xr3:uid="{94ED975A-8629-425C-8F5C-D75BF262C564}" name="Mean Fuel Input for Fossil Fuels MTOE" dataDxfId="18">
      <calculatedColumnFormula>AVERAGE(E12:E21)</calculatedColumnFormula>
    </tableColumn>
    <tableColumn id="3" xr3:uid="{308BB7CC-2C4E-43CD-9584-E6F224341BD6}" name="Mean Fuel Input for Nuclear MTOE" dataDxfId="17">
      <calculatedColumnFormula>AVERAGE(F12:F21)</calculatedColumnFormula>
    </tableColumn>
    <tableColumn id="4" xr3:uid="{A38D31CE-553C-4CAB-9B85-F9DA1698B24C}" name="Mean Electricity Generated by Fossil Fuels GWh" dataDxfId="16">
      <calculatedColumnFormula>AVERAGE(G12:G21)</calculatedColumnFormula>
    </tableColumn>
    <tableColumn id="5" xr3:uid="{38B549DD-0A55-4E78-A549-95777C0B97BA}" name="Mean Electricity Generated by Nuclear GWh" dataDxfId="15">
      <calculatedColumnFormula>AVERAGE(H12:H21)</calculatedColumnFormula>
    </tableColumn>
  </tableColumns>
  <tableStyleInfo name="TableStyleMedium10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7FD10DA-4AA2-42C5-8731-B94843DEC2D5}" name="Table15" displayName="Table15" ref="J7:N9" totalsRowShown="0" headerRowDxfId="14">
  <autoFilter ref="J7:N9" xr:uid="{B9EDBA82-FD51-45F7-9FC6-11BA651F96BD}"/>
  <tableColumns count="5">
    <tableColumn id="1" xr3:uid="{421A2960-BCC1-4608-B0FB-225F350ED08F}" name="Years" dataDxfId="13"/>
    <tableColumn id="2" xr3:uid="{2B2A68E2-EBDF-4A51-B75C-9C86186C3AC7}" name="Median Fuel input for Fossil Fuels MTOE" dataDxfId="12">
      <calculatedColumnFormula>MEDIAN(E12:E21)</calculatedColumnFormula>
    </tableColumn>
    <tableColumn id="3" xr3:uid="{F7BA9BBC-828F-4A25-A6F1-419C2BF2C259}" name="Median Fuel input for Nuclear MTOE" dataDxfId="11">
      <calculatedColumnFormula>MEDIAN(F12:F21)</calculatedColumnFormula>
    </tableColumn>
    <tableColumn id="4" xr3:uid="{7FE8DBBD-5638-4A5A-9BB0-B28CCA43607D}" name="Median Electircity Generated by Fossil Fuels GWh" dataDxfId="10">
      <calculatedColumnFormula>MEDIAN(G12:G21)</calculatedColumnFormula>
    </tableColumn>
    <tableColumn id="5" xr3:uid="{A17D59ED-D2B0-4732-BD5B-776E5F192BF1}" name="Median Electricity Generated by Nuclear GWh" dataDxfId="9">
      <calculatedColumnFormula>MEDIAN(H12:H21)</calculatedColumnFormula>
    </tableColumn>
  </tableColumns>
  <tableStyleInfo name="TableStyleMedium1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55C883A-08AE-4BFD-94BA-EBEBA46A3C78}" name="Table16" displayName="Table16" ref="J12:N14" totalsRowShown="0" headerRowDxfId="8">
  <autoFilter ref="J12:N14" xr:uid="{EE2D735A-9086-4E27-83C6-E3BFCE3E245D}"/>
  <tableColumns count="5">
    <tableColumn id="1" xr3:uid="{432DD326-7CA7-4727-B2BC-C9D233AE3E6B}" name="Year"/>
    <tableColumn id="2" xr3:uid="{E4086CD9-846B-4C8A-BC61-728112549C8C}" name="Std Dev Fuel Input for Fossil Fuels">
      <calculatedColumnFormula>_xlfn.STDEV.P(E12:E21)</calculatedColumnFormula>
    </tableColumn>
    <tableColumn id="3" xr3:uid="{41AA7862-3691-4213-AD39-3F77176BBDA5}" name="Std Dev Fuel Input for Nuclear">
      <calculatedColumnFormula>_xlfn.STDEV.P(F12:F21)</calculatedColumnFormula>
    </tableColumn>
    <tableColumn id="4" xr3:uid="{6221DFD3-DE54-4662-8712-21DC75F9B349}" name="Std Dev Electricity Generated by Fossil Fuels">
      <calculatedColumnFormula>_xlfn.STDEV.P(G12:G21)</calculatedColumnFormula>
    </tableColumn>
    <tableColumn id="5" xr3:uid="{C48D4352-7D4B-4382-B35F-E25F6D32E858}" name="Std Dev Electricity Generated by Nuclear">
      <calculatedColumnFormula>_xlfn.STDEV.P(H12:H21)</calculatedColumnFormula>
    </tableColumn>
  </tableColumns>
  <tableStyleInfo name="TableStyleMedium1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B5D484C-24C0-4EA1-BC88-80642C191B3F}" name="Table8" displayName="Table8" ref="A1:D56" totalsRowShown="0" headerRowDxfId="7" dataDxfId="6" headerRowCellStyle="Normal" dataCellStyle="Normal">
  <autoFilter ref="A1:D56" xr:uid="{E8708EA6-9DCF-499C-AE4F-392C9779E19B}"/>
  <tableColumns count="4">
    <tableColumn id="1" xr3:uid="{C92819F9-D250-4777-AB52-51D04F4773CC}" name="Year" dataDxfId="5" dataCellStyle="Normal"/>
    <tableColumn id="2" xr3:uid="{E920D457-A871-4276-B219-6986FF338103}" name="Electricity Supplied (GWh)" dataDxfId="4" dataCellStyle="Normal"/>
    <tableColumn id="3" xr3:uid="{0D17E746-D35C-490E-92AE-5C5468893EBD}" name="Total Consumpetion (TWh)" dataDxfId="3" dataCellStyle="Normal"/>
    <tableColumn id="4" xr3:uid="{39604F63-40C8-49CA-AF7C-F7BA5FDE1598}" name="Consumpition (GWh)" dataDxfId="2" dataCellStyle="Normal">
      <calculatedColumnFormula>Table8[[#This Row],[Total Consumpetion (TWh)]]*1000</calculatedColumnFormula>
    </tableColumn>
  </tableColumns>
  <tableStyleInfo name="TableStyleMedium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B6F475C-70A6-409A-BFB4-A81BC7C04076}" name="Table5" displayName="Table5" ref="A1:C72" totalsRowShown="0" headerRowCellStyle="Normal" dataCellStyle="Normal">
  <autoFilter ref="A1:C72" xr:uid="{913CD4FD-DBFA-476F-BBF8-EC51C3D9E581}"/>
  <tableColumns count="3">
    <tableColumn id="1" xr3:uid="{06513448-B20B-49F0-8EDA-5618FEE038A3}" name="Year" dataCellStyle="Normal"/>
    <tableColumn id="2" xr3:uid="{0BD8473C-1819-43EB-A842-8740B0085748}" name="p/kWh" dataDxfId="1" dataCellStyle="Normal"/>
    <tableColumn id="3" xr3:uid="{600FA85C-245D-42C3-801F-7858AD70432D}" name="Total Electricity Produced (GWh)" dataDxfId="0" dataCellStyle="Norma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13" Type="http://schemas.openxmlformats.org/officeDocument/2006/relationships/ctrlProp" Target="../ctrlProps/ctrlProp7.xml"/><Relationship Id="rId18" Type="http://schemas.openxmlformats.org/officeDocument/2006/relationships/ctrlProp" Target="../ctrlProps/ctrlProp12.xml"/><Relationship Id="rId3" Type="http://schemas.openxmlformats.org/officeDocument/2006/relationships/pivotTable" Target="../pivotTables/pivotTable3.xml"/><Relationship Id="rId7" Type="http://schemas.openxmlformats.org/officeDocument/2006/relationships/ctrlProp" Target="../ctrlProps/ctrlProp1.xml"/><Relationship Id="rId12" Type="http://schemas.openxmlformats.org/officeDocument/2006/relationships/ctrlProp" Target="../ctrlProps/ctrlProp6.xml"/><Relationship Id="rId17" Type="http://schemas.openxmlformats.org/officeDocument/2006/relationships/ctrlProp" Target="../ctrlProps/ctrlProp11.xml"/><Relationship Id="rId2" Type="http://schemas.openxmlformats.org/officeDocument/2006/relationships/pivotTable" Target="../pivotTables/pivotTable2.xml"/><Relationship Id="rId16" Type="http://schemas.openxmlformats.org/officeDocument/2006/relationships/ctrlProp" Target="../ctrlProps/ctrlProp10.xml"/><Relationship Id="rId1" Type="http://schemas.openxmlformats.org/officeDocument/2006/relationships/pivotTable" Target="../pivotTables/pivotTable1.xml"/><Relationship Id="rId6" Type="http://schemas.openxmlformats.org/officeDocument/2006/relationships/vmlDrawing" Target="../drawings/vmlDrawing1.vml"/><Relationship Id="rId11" Type="http://schemas.openxmlformats.org/officeDocument/2006/relationships/ctrlProp" Target="../ctrlProps/ctrlProp5.xml"/><Relationship Id="rId5" Type="http://schemas.openxmlformats.org/officeDocument/2006/relationships/drawing" Target="../drawings/drawing1.xml"/><Relationship Id="rId15" Type="http://schemas.openxmlformats.org/officeDocument/2006/relationships/ctrlProp" Target="../ctrlProps/ctrlProp9.xml"/><Relationship Id="rId10" Type="http://schemas.openxmlformats.org/officeDocument/2006/relationships/ctrlProp" Target="../ctrlProps/ctrlProp4.xml"/><Relationship Id="rId4" Type="http://schemas.openxmlformats.org/officeDocument/2006/relationships/printerSettings" Target="../printerSettings/printerSettings1.bin"/><Relationship Id="rId9" Type="http://schemas.openxmlformats.org/officeDocument/2006/relationships/ctrlProp" Target="../ctrlProps/ctrlProp3.xml"/><Relationship Id="rId14" Type="http://schemas.openxmlformats.org/officeDocument/2006/relationships/ctrlProp" Target="../ctrlProps/ctrlProp8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BC6D0-5AB2-468C-863B-042321F24EB5}">
  <sheetPr codeName="Sheet8"/>
  <dimension ref="A3:AA143"/>
  <sheetViews>
    <sheetView tabSelected="1" zoomScaleNormal="100" workbookViewId="0">
      <selection activeCell="H20" sqref="H20"/>
    </sheetView>
  </sheetViews>
  <sheetFormatPr defaultRowHeight="15" x14ac:dyDescent="0.25"/>
  <cols>
    <col min="1" max="1" width="21.7109375" customWidth="1"/>
    <col min="2" max="2" width="32.28515625" customWidth="1"/>
    <col min="3" max="3" width="20.85546875" customWidth="1"/>
    <col min="4" max="4" width="35.5703125" customWidth="1"/>
    <col min="5" max="5" width="28.42578125" customWidth="1"/>
    <col min="6" max="6" width="2.85546875" customWidth="1"/>
    <col min="7" max="7" width="5" customWidth="1"/>
    <col min="8" max="8" width="32.7109375" customWidth="1"/>
    <col min="9" max="9" width="6.140625" customWidth="1"/>
    <col min="11" max="11" width="21.7109375" customWidth="1"/>
    <col min="12" max="12" width="31.42578125" customWidth="1"/>
    <col min="13" max="13" width="32.140625" customWidth="1"/>
    <col min="14" max="14" width="27.140625" customWidth="1"/>
    <col min="15" max="15" width="2.5703125" customWidth="1"/>
    <col min="16" max="16" width="6.140625" customWidth="1"/>
    <col min="17" max="17" width="31.42578125" customWidth="1"/>
    <col min="18" max="18" width="8.85546875" customWidth="1"/>
    <col min="20" max="20" width="21.7109375" bestFit="1" customWidth="1"/>
    <col min="21" max="21" width="13.85546875" bestFit="1" customWidth="1"/>
    <col min="22" max="22" width="37.28515625" customWidth="1"/>
    <col min="23" max="23" width="2.5703125" customWidth="1"/>
    <col min="24" max="24" width="9.140625" customWidth="1"/>
    <col min="25" max="25" width="37" bestFit="1" customWidth="1"/>
    <col min="26" max="26" width="10.7109375" customWidth="1"/>
    <col min="27" max="27" width="10.5703125" customWidth="1"/>
  </cols>
  <sheetData>
    <row r="3" spans="1:27" ht="26.25" x14ac:dyDescent="0.4">
      <c r="A3" s="45" t="s">
        <v>97</v>
      </c>
      <c r="B3" s="26"/>
      <c r="C3" s="26"/>
      <c r="D3" s="26"/>
      <c r="E3" s="26"/>
      <c r="F3" s="26"/>
      <c r="G3" s="26"/>
      <c r="H3" s="26"/>
      <c r="I3" s="26"/>
      <c r="J3" s="28"/>
      <c r="K3" s="44" t="s">
        <v>104</v>
      </c>
      <c r="L3" s="26"/>
      <c r="M3" s="26"/>
      <c r="N3" s="26"/>
      <c r="O3" s="26"/>
      <c r="P3" s="26"/>
      <c r="Q3" s="26"/>
      <c r="R3" s="26"/>
      <c r="S3" s="28"/>
      <c r="T3" s="44" t="s">
        <v>103</v>
      </c>
      <c r="U3" s="26"/>
      <c r="V3" s="26"/>
      <c r="W3" s="26"/>
      <c r="X3" s="26"/>
      <c r="Y3" s="26"/>
      <c r="Z3" s="26"/>
      <c r="AA3" s="26"/>
    </row>
    <row r="4" spans="1:27" x14ac:dyDescent="0.25">
      <c r="A4" s="24"/>
      <c r="B4" s="24"/>
      <c r="C4" s="26"/>
      <c r="D4" s="26"/>
      <c r="E4" s="26"/>
      <c r="F4" s="26"/>
      <c r="G4" s="26"/>
      <c r="H4" s="26"/>
      <c r="I4" s="26"/>
      <c r="J4" s="28"/>
      <c r="K4" s="24"/>
      <c r="L4" s="24"/>
      <c r="M4" s="26"/>
      <c r="N4" s="26"/>
      <c r="O4" s="26"/>
      <c r="P4" s="26"/>
      <c r="Q4" s="26"/>
      <c r="R4" s="26"/>
      <c r="S4" s="28"/>
      <c r="T4" s="26"/>
      <c r="U4" s="26"/>
      <c r="V4" s="26"/>
      <c r="W4" s="26"/>
      <c r="X4" s="26"/>
      <c r="Y4" s="26"/>
      <c r="Z4" s="26"/>
      <c r="AA4" s="26"/>
    </row>
    <row r="5" spans="1:27" x14ac:dyDescent="0.25">
      <c r="A5" s="24"/>
      <c r="B5" s="24"/>
      <c r="C5" s="26"/>
      <c r="D5" s="26"/>
      <c r="E5" s="26"/>
      <c r="F5" s="26"/>
      <c r="G5" s="26"/>
      <c r="H5" s="26"/>
      <c r="I5" s="26"/>
      <c r="J5" s="28"/>
      <c r="K5" s="24"/>
      <c r="L5" s="24"/>
      <c r="M5" s="26"/>
      <c r="N5" s="26"/>
      <c r="O5" s="26"/>
      <c r="P5" s="26"/>
      <c r="Q5" s="26"/>
      <c r="R5" s="26"/>
      <c r="S5" s="28"/>
      <c r="T5" s="26"/>
      <c r="U5" s="26"/>
      <c r="V5" s="26"/>
      <c r="W5" s="26"/>
      <c r="X5" s="26"/>
      <c r="Y5" s="26"/>
      <c r="Z5" s="26"/>
      <c r="AA5" s="26"/>
    </row>
    <row r="6" spans="1:27" x14ac:dyDescent="0.25">
      <c r="A6" s="24"/>
      <c r="B6" s="24"/>
      <c r="C6" s="26"/>
      <c r="D6" s="26"/>
      <c r="E6" s="26"/>
      <c r="F6" s="26"/>
      <c r="G6" s="26"/>
      <c r="H6" s="26"/>
      <c r="I6" s="26"/>
      <c r="J6" s="28"/>
      <c r="K6" s="24"/>
      <c r="L6" s="24"/>
      <c r="M6" s="26"/>
      <c r="N6" s="26"/>
      <c r="O6" s="26"/>
      <c r="P6" s="26"/>
      <c r="Q6" s="26"/>
      <c r="R6" s="26"/>
      <c r="S6" s="28"/>
      <c r="T6" s="26"/>
      <c r="U6" s="26"/>
      <c r="V6" s="26"/>
      <c r="W6" s="26"/>
      <c r="X6" s="26"/>
      <c r="Y6" s="26"/>
      <c r="Z6" s="26"/>
      <c r="AA6" s="26"/>
    </row>
    <row r="7" spans="1:27" x14ac:dyDescent="0.25">
      <c r="A7" s="24"/>
      <c r="B7" s="24"/>
      <c r="C7" s="26"/>
      <c r="D7" s="26"/>
      <c r="E7" s="26"/>
      <c r="F7" s="26"/>
      <c r="G7" s="26"/>
      <c r="H7" s="26"/>
      <c r="I7" s="26"/>
      <c r="J7" s="28"/>
      <c r="K7" s="24"/>
      <c r="L7" s="24"/>
      <c r="M7" s="26"/>
      <c r="N7" s="26"/>
      <c r="O7" s="26"/>
      <c r="P7" s="26"/>
      <c r="Q7" s="26"/>
      <c r="R7" s="26"/>
      <c r="S7" s="28"/>
      <c r="T7" s="26"/>
      <c r="U7" s="26"/>
      <c r="V7" s="26"/>
      <c r="W7" s="26"/>
      <c r="X7" s="26"/>
      <c r="Y7" s="26"/>
      <c r="Z7" s="26"/>
      <c r="AA7" s="26"/>
    </row>
    <row r="8" spans="1:27" x14ac:dyDescent="0.25">
      <c r="A8" s="24"/>
      <c r="B8" s="24"/>
      <c r="C8" s="26"/>
      <c r="D8" s="26"/>
      <c r="E8" s="26"/>
      <c r="F8" s="26"/>
      <c r="G8" s="26"/>
      <c r="H8" s="26"/>
      <c r="I8" s="26"/>
      <c r="J8" s="28"/>
      <c r="K8" s="24"/>
      <c r="L8" s="24"/>
      <c r="M8" s="26"/>
      <c r="N8" s="26"/>
      <c r="O8" s="26"/>
      <c r="P8" s="26"/>
      <c r="Q8" s="26"/>
      <c r="R8" s="26"/>
      <c r="S8" s="28"/>
      <c r="T8" s="26"/>
      <c r="U8" s="26"/>
      <c r="V8" s="26"/>
      <c r="W8" s="26"/>
      <c r="X8" s="26"/>
      <c r="Y8" s="26"/>
      <c r="Z8" s="26"/>
      <c r="AA8" s="26"/>
    </row>
    <row r="9" spans="1:27" x14ac:dyDescent="0.25">
      <c r="A9" s="24"/>
      <c r="B9" s="24"/>
      <c r="C9" s="26"/>
      <c r="D9" s="26"/>
      <c r="E9" s="26"/>
      <c r="F9" s="26"/>
      <c r="G9" s="26"/>
      <c r="H9" s="26"/>
      <c r="I9" s="26"/>
      <c r="J9" s="28"/>
      <c r="K9" s="24"/>
      <c r="L9" s="24"/>
      <c r="M9" s="26"/>
      <c r="N9" s="26"/>
      <c r="O9" s="26"/>
      <c r="P9" s="26"/>
      <c r="Q9" s="26"/>
      <c r="R9" s="26"/>
      <c r="S9" s="28"/>
      <c r="T9" s="26"/>
      <c r="U9" s="26"/>
      <c r="V9" s="26"/>
      <c r="W9" s="26"/>
      <c r="X9" s="26"/>
      <c r="Y9" s="26"/>
      <c r="Z9" s="26"/>
      <c r="AA9" s="26"/>
    </row>
    <row r="10" spans="1:27" x14ac:dyDescent="0.25">
      <c r="A10" s="24"/>
      <c r="B10" s="24"/>
      <c r="C10" s="26"/>
      <c r="D10" s="26"/>
      <c r="E10" s="26"/>
      <c r="F10" s="26"/>
      <c r="G10" s="26"/>
      <c r="H10" s="26"/>
      <c r="I10" s="26"/>
      <c r="J10" s="28"/>
      <c r="K10" s="24"/>
      <c r="L10" s="24"/>
      <c r="M10" s="26"/>
      <c r="N10" s="26"/>
      <c r="O10" s="26"/>
      <c r="P10" s="26"/>
      <c r="Q10" s="26"/>
      <c r="R10" s="26"/>
      <c r="S10" s="28"/>
      <c r="T10" s="26"/>
      <c r="U10" s="26"/>
      <c r="V10" s="26"/>
      <c r="W10" s="26"/>
      <c r="X10" s="26"/>
      <c r="Y10" s="26"/>
      <c r="Z10" s="26"/>
      <c r="AA10" s="26"/>
    </row>
    <row r="11" spans="1:27" x14ac:dyDescent="0.25">
      <c r="A11" s="24"/>
      <c r="B11" s="24"/>
      <c r="C11" s="26"/>
      <c r="D11" s="26"/>
      <c r="E11" s="26"/>
      <c r="F11" s="26"/>
      <c r="G11" s="26"/>
      <c r="H11" s="26"/>
      <c r="I11" s="26"/>
      <c r="J11" s="28"/>
      <c r="K11" s="24"/>
      <c r="L11" s="24"/>
      <c r="M11" s="26"/>
      <c r="N11" s="26"/>
      <c r="O11" s="26"/>
      <c r="P11" s="26"/>
      <c r="Q11" s="26"/>
      <c r="R11" s="26"/>
      <c r="S11" s="28"/>
      <c r="T11" s="26"/>
      <c r="U11" s="26"/>
      <c r="V11" s="26"/>
      <c r="W11" s="26"/>
      <c r="X11" s="26"/>
      <c r="Y11" s="26"/>
      <c r="Z11" s="26"/>
      <c r="AA11" s="26"/>
    </row>
    <row r="12" spans="1:27" x14ac:dyDescent="0.25">
      <c r="A12" s="24"/>
      <c r="B12" s="24"/>
      <c r="C12" s="26"/>
      <c r="D12" s="26"/>
      <c r="E12" s="26"/>
      <c r="F12" s="26"/>
      <c r="G12" s="26"/>
      <c r="H12" s="26"/>
      <c r="I12" s="26"/>
      <c r="J12" s="28"/>
      <c r="K12" s="24"/>
      <c r="L12" s="24"/>
      <c r="M12" s="26"/>
      <c r="N12" s="26"/>
      <c r="O12" s="26"/>
      <c r="P12" s="26"/>
      <c r="Q12" s="26"/>
      <c r="R12" s="26"/>
      <c r="S12" s="28"/>
      <c r="T12" s="26"/>
      <c r="U12" s="26"/>
      <c r="V12" s="26"/>
      <c r="W12" s="26"/>
      <c r="X12" s="26"/>
      <c r="Y12" s="26"/>
      <c r="Z12" s="26"/>
      <c r="AA12" s="26"/>
    </row>
    <row r="13" spans="1:27" x14ac:dyDescent="0.25">
      <c r="A13" s="24"/>
      <c r="B13" s="24"/>
      <c r="C13" s="26"/>
      <c r="D13" s="26"/>
      <c r="E13" s="26"/>
      <c r="F13" s="26"/>
      <c r="G13" s="26"/>
      <c r="H13" s="26"/>
      <c r="I13" s="26"/>
      <c r="J13" s="28"/>
      <c r="K13" s="24"/>
      <c r="L13" s="24"/>
      <c r="M13" s="26"/>
      <c r="N13" s="26"/>
      <c r="O13" s="26"/>
      <c r="P13" s="26"/>
      <c r="Q13" s="26"/>
      <c r="R13" s="26"/>
      <c r="S13" s="28"/>
      <c r="T13" s="26"/>
      <c r="U13" s="26"/>
      <c r="V13" s="26"/>
      <c r="W13" s="26"/>
      <c r="X13" s="26"/>
      <c r="Y13" s="26"/>
      <c r="Z13" s="26"/>
      <c r="AA13" s="26"/>
    </row>
    <row r="14" spans="1:27" x14ac:dyDescent="0.25">
      <c r="A14" s="24"/>
      <c r="B14" s="24"/>
      <c r="C14" s="26"/>
      <c r="D14" s="26"/>
      <c r="E14" s="26"/>
      <c r="F14" s="26"/>
      <c r="G14" s="26"/>
      <c r="H14" s="26"/>
      <c r="I14" s="26"/>
      <c r="J14" s="28"/>
      <c r="K14" s="24"/>
      <c r="L14" s="24"/>
      <c r="M14" s="26"/>
      <c r="N14" s="26"/>
      <c r="O14" s="26"/>
      <c r="P14" s="26"/>
      <c r="Q14" s="26"/>
      <c r="R14" s="26"/>
      <c r="S14" s="28"/>
      <c r="T14" s="26"/>
      <c r="U14" s="26"/>
      <c r="V14" s="26"/>
      <c r="W14" s="26"/>
      <c r="X14" s="26"/>
      <c r="Y14" s="26"/>
      <c r="Z14" s="26"/>
      <c r="AA14" s="26"/>
    </row>
    <row r="15" spans="1:27" x14ac:dyDescent="0.25">
      <c r="A15" s="24"/>
      <c r="B15" s="24"/>
      <c r="C15" s="26"/>
      <c r="D15" s="26"/>
      <c r="E15" s="26"/>
      <c r="F15" s="26"/>
      <c r="G15" s="26"/>
      <c r="H15" s="26"/>
      <c r="I15" s="26"/>
      <c r="J15" s="28"/>
      <c r="K15" s="24"/>
      <c r="L15" s="24"/>
      <c r="M15" s="26"/>
      <c r="N15" s="26"/>
      <c r="O15" s="26"/>
      <c r="P15" s="26"/>
      <c r="Q15" s="26"/>
      <c r="R15" s="26"/>
      <c r="S15" s="28"/>
      <c r="T15" s="26"/>
      <c r="U15" s="26"/>
      <c r="V15" s="26"/>
      <c r="W15" s="26"/>
      <c r="X15" s="26"/>
      <c r="Y15" s="26"/>
      <c r="Z15" s="26"/>
      <c r="AA15" s="26"/>
    </row>
    <row r="16" spans="1:27" x14ac:dyDescent="0.25">
      <c r="A16" s="24"/>
      <c r="B16" s="24"/>
      <c r="C16" s="26"/>
      <c r="D16" s="26"/>
      <c r="E16" s="26"/>
      <c r="F16" s="26"/>
      <c r="G16" s="26"/>
      <c r="H16" s="26"/>
      <c r="I16" s="26"/>
      <c r="J16" s="28"/>
      <c r="K16" s="24"/>
      <c r="L16" s="24"/>
      <c r="M16" s="26"/>
      <c r="N16" s="26"/>
      <c r="O16" s="26"/>
      <c r="P16" s="26"/>
      <c r="Q16" s="26"/>
      <c r="R16" s="26"/>
      <c r="S16" s="28"/>
      <c r="T16" s="24"/>
      <c r="U16" s="24"/>
      <c r="V16" s="26"/>
      <c r="W16" s="26"/>
      <c r="X16" s="26"/>
      <c r="Y16" s="26"/>
      <c r="Z16" s="26"/>
      <c r="AA16" s="26"/>
    </row>
    <row r="17" spans="1:27" x14ac:dyDescent="0.25">
      <c r="A17" s="24"/>
      <c r="B17" s="24"/>
      <c r="C17" s="26"/>
      <c r="D17" s="26"/>
      <c r="E17" s="26"/>
      <c r="F17" s="26"/>
      <c r="G17" s="26"/>
      <c r="H17" s="26"/>
      <c r="I17" s="26"/>
      <c r="J17" s="28"/>
      <c r="K17" s="22" t="s">
        <v>96</v>
      </c>
      <c r="L17" s="26"/>
      <c r="M17" s="26"/>
      <c r="N17" s="26"/>
      <c r="O17" s="26"/>
      <c r="P17" s="26"/>
      <c r="Q17" s="26"/>
      <c r="R17" s="26"/>
      <c r="S17" s="28"/>
      <c r="T17" s="24"/>
      <c r="U17" s="24"/>
      <c r="V17" s="26"/>
      <c r="W17" s="26"/>
      <c r="X17" s="26"/>
      <c r="Y17" s="26"/>
      <c r="Z17" s="26"/>
      <c r="AA17" s="26"/>
    </row>
    <row r="18" spans="1:27" x14ac:dyDescent="0.25">
      <c r="A18" s="23" t="s">
        <v>96</v>
      </c>
      <c r="B18" s="26"/>
      <c r="C18" s="25"/>
      <c r="D18" s="26"/>
      <c r="E18" s="26"/>
      <c r="F18" s="26"/>
      <c r="G18" s="26"/>
      <c r="H18" s="26"/>
      <c r="I18" s="26"/>
      <c r="J18" s="28"/>
      <c r="K18" s="22">
        <v>1</v>
      </c>
      <c r="L18" s="26"/>
      <c r="M18" s="26"/>
      <c r="N18" s="26"/>
      <c r="O18" s="26"/>
      <c r="P18" s="26"/>
      <c r="Q18" s="26"/>
      <c r="R18" s="26"/>
      <c r="S18" s="28"/>
      <c r="T18" s="24"/>
      <c r="U18" s="24"/>
      <c r="V18" s="26"/>
      <c r="W18" s="26"/>
      <c r="X18" s="26"/>
      <c r="Y18" s="26"/>
      <c r="Z18" s="26"/>
      <c r="AA18" s="26"/>
    </row>
    <row r="19" spans="1:27" x14ac:dyDescent="0.25">
      <c r="A19" s="29">
        <v>1</v>
      </c>
      <c r="B19" s="26"/>
      <c r="C19" s="25"/>
      <c r="D19" s="26"/>
      <c r="E19" s="26"/>
      <c r="F19" s="26"/>
      <c r="G19" s="26"/>
      <c r="H19" s="26"/>
      <c r="I19" s="26"/>
      <c r="J19" s="28"/>
      <c r="K19" s="31" t="s">
        <v>90</v>
      </c>
      <c r="L19" s="39" t="s">
        <v>98</v>
      </c>
      <c r="M19" s="39" t="s">
        <v>99</v>
      </c>
      <c r="N19" s="39" t="s">
        <v>100</v>
      </c>
      <c r="O19" s="40"/>
      <c r="P19" s="39" t="s">
        <v>0</v>
      </c>
      <c r="Q19" s="39" t="str" cm="1">
        <f t="array" ref="Q19">INDEX($L$19:$N$19,0,$K$18)</f>
        <v>Sum of Electricity Supplied (GWh)</v>
      </c>
      <c r="R19" s="26"/>
      <c r="S19" s="28"/>
      <c r="T19" s="24"/>
      <c r="U19" s="24"/>
      <c r="V19" s="26"/>
      <c r="W19" s="26"/>
      <c r="X19" s="26"/>
      <c r="Y19" s="26"/>
      <c r="Z19" s="26"/>
      <c r="AA19" s="26"/>
    </row>
    <row r="20" spans="1:27" x14ac:dyDescent="0.25">
      <c r="A20" s="35" t="s">
        <v>90</v>
      </c>
      <c r="B20" s="38" t="s">
        <v>92</v>
      </c>
      <c r="C20" s="38" t="s">
        <v>93</v>
      </c>
      <c r="D20" s="38" t="s">
        <v>94</v>
      </c>
      <c r="E20" s="38" t="s">
        <v>95</v>
      </c>
      <c r="F20" s="28"/>
      <c r="G20" s="37" t="s">
        <v>0</v>
      </c>
      <c r="H20" s="37" t="str" cm="1">
        <f t="array" ref="H20">INDEX(B20:E20,0,A19)</f>
        <v>Sum of Total Coal, Oil, &amp; Gas MTOE</v>
      </c>
      <c r="I20" s="26"/>
      <c r="J20" s="28"/>
      <c r="K20" s="32">
        <v>1965</v>
      </c>
      <c r="L20" s="41">
        <v>168158</v>
      </c>
      <c r="M20" s="41">
        <v>154.71</v>
      </c>
      <c r="N20" s="41">
        <v>154710</v>
      </c>
      <c r="O20" s="28"/>
      <c r="P20" s="31">
        <v>1965</v>
      </c>
      <c r="Q20" s="41" cm="1">
        <f t="array" ref="Q20">INDEX($L$20:$N$74,MATCH(P20,$K$20:$K$74,0),$K$18)</f>
        <v>168158</v>
      </c>
      <c r="R20" s="26"/>
      <c r="S20" s="28"/>
      <c r="T20" s="24"/>
      <c r="U20" s="24"/>
      <c r="V20" s="26"/>
      <c r="W20" s="26"/>
      <c r="X20" s="26"/>
      <c r="Y20" s="26"/>
      <c r="Z20" s="26"/>
      <c r="AA20" s="26"/>
    </row>
    <row r="21" spans="1:27" x14ac:dyDescent="0.25">
      <c r="A21" s="36">
        <v>1980</v>
      </c>
      <c r="B21" s="43">
        <v>59.099999999999994</v>
      </c>
      <c r="C21" s="43">
        <v>9.91</v>
      </c>
      <c r="D21" s="43">
        <v>215418</v>
      </c>
      <c r="E21" s="43">
        <v>32291</v>
      </c>
      <c r="F21" s="28"/>
      <c r="G21" s="34">
        <v>1980</v>
      </c>
      <c r="H21" s="42" cm="1">
        <f t="array" ref="H21">INDEX($B$21:$E$40,MATCH(G21,$A$21:$A$40,0),$A$19)</f>
        <v>59.099999999999994</v>
      </c>
      <c r="I21" s="26"/>
      <c r="J21" s="28"/>
      <c r="K21" s="32">
        <v>1966</v>
      </c>
      <c r="L21" s="41">
        <v>174139</v>
      </c>
      <c r="M21" s="41">
        <v>160.65</v>
      </c>
      <c r="N21" s="41">
        <v>160650</v>
      </c>
      <c r="O21" s="28"/>
      <c r="P21" s="31">
        <v>1966</v>
      </c>
      <c r="Q21" s="41" cm="1">
        <f t="array" ref="Q21">INDEX($L$20:$N$74,MATCH(P21,$K$20:$K$74,0),$K$18)</f>
        <v>174139</v>
      </c>
      <c r="R21" s="26"/>
      <c r="S21" s="28"/>
      <c r="T21" s="24"/>
      <c r="U21" s="24"/>
      <c r="V21" s="26"/>
      <c r="W21" s="26"/>
      <c r="X21" s="26"/>
      <c r="Y21" s="26"/>
      <c r="Z21" s="26"/>
      <c r="AA21" s="26"/>
    </row>
    <row r="22" spans="1:27" x14ac:dyDescent="0.25">
      <c r="A22" s="36">
        <v>1981</v>
      </c>
      <c r="B22" s="43">
        <v>55.31</v>
      </c>
      <c r="C22" s="43">
        <v>10.18</v>
      </c>
      <c r="D22" s="43">
        <v>208589</v>
      </c>
      <c r="E22" s="43">
        <v>33191</v>
      </c>
      <c r="F22" s="28"/>
      <c r="G22" s="34">
        <v>1981</v>
      </c>
      <c r="H22" s="42" cm="1">
        <f t="array" ref="H22">INDEX($B$21:$E$40,MATCH(G22,$A$21:$A$40,0),$A$19)</f>
        <v>55.31</v>
      </c>
      <c r="I22" s="26"/>
      <c r="J22" s="28"/>
      <c r="K22" s="32">
        <v>1967</v>
      </c>
      <c r="L22" s="41">
        <v>179869</v>
      </c>
      <c r="M22" s="41">
        <v>165.75</v>
      </c>
      <c r="N22" s="41">
        <v>165750</v>
      </c>
      <c r="O22" s="28"/>
      <c r="P22" s="31">
        <v>1967</v>
      </c>
      <c r="Q22" s="41" cm="1">
        <f t="array" ref="Q22">INDEX($L$20:$N$74,MATCH(P22,$K$20:$K$74,0),$K$18)</f>
        <v>179869</v>
      </c>
      <c r="R22" s="26"/>
      <c r="S22" s="28"/>
      <c r="T22" s="22" t="s">
        <v>96</v>
      </c>
      <c r="U22" s="26"/>
      <c r="V22" s="26"/>
      <c r="W22" s="26"/>
      <c r="X22" s="26"/>
      <c r="Y22" s="26"/>
      <c r="Z22" s="26"/>
      <c r="AA22" s="26"/>
    </row>
    <row r="23" spans="1:27" x14ac:dyDescent="0.25">
      <c r="A23" s="36">
        <v>1982</v>
      </c>
      <c r="B23" s="43">
        <v>53.6</v>
      </c>
      <c r="C23" s="43">
        <v>11.88</v>
      </c>
      <c r="D23" s="43">
        <v>198822</v>
      </c>
      <c r="E23" s="43">
        <v>38721</v>
      </c>
      <c r="F23" s="28"/>
      <c r="G23" s="34">
        <v>1982</v>
      </c>
      <c r="H23" s="42" cm="1">
        <f t="array" ref="H23">INDEX($B$21:$E$40,MATCH(G23,$A$21:$A$40,0),$A$19)</f>
        <v>53.6</v>
      </c>
      <c r="I23" s="26"/>
      <c r="J23" s="28"/>
      <c r="K23" s="32">
        <v>1968</v>
      </c>
      <c r="L23" s="41">
        <v>192381</v>
      </c>
      <c r="M23" s="41">
        <v>178.2</v>
      </c>
      <c r="N23" s="41">
        <v>178200</v>
      </c>
      <c r="O23" s="28"/>
      <c r="P23" s="31">
        <v>1968</v>
      </c>
      <c r="Q23" s="41" cm="1">
        <f t="array" ref="Q23">INDEX($L$20:$N$74,MATCH(P23,$K$20:$K$74,0),$K$18)</f>
        <v>192381</v>
      </c>
      <c r="R23" s="26"/>
      <c r="S23" s="28"/>
      <c r="T23" s="22">
        <v>2</v>
      </c>
      <c r="U23" s="26"/>
      <c r="V23" s="26"/>
      <c r="W23" s="26"/>
      <c r="X23" s="26"/>
      <c r="Y23" s="26"/>
      <c r="Z23" s="26"/>
      <c r="AA23" s="26"/>
    </row>
    <row r="24" spans="1:27" x14ac:dyDescent="0.25">
      <c r="A24" s="36">
        <v>1983</v>
      </c>
      <c r="B24" s="43">
        <v>52.51</v>
      </c>
      <c r="C24" s="43">
        <v>13.47</v>
      </c>
      <c r="D24" s="43">
        <v>197600</v>
      </c>
      <c r="E24" s="43">
        <v>43911</v>
      </c>
      <c r="F24" s="28"/>
      <c r="G24" s="34">
        <v>1983</v>
      </c>
      <c r="H24" s="42" cm="1">
        <f t="array" ref="H24">INDEX($B$21:$E$40,MATCH(G24,$A$21:$A$40,0),$A$19)</f>
        <v>52.51</v>
      </c>
      <c r="I24" s="26"/>
      <c r="J24" s="28"/>
      <c r="K24" s="32">
        <v>1969</v>
      </c>
      <c r="L24" s="41">
        <v>205281</v>
      </c>
      <c r="M24" s="41">
        <v>189.86</v>
      </c>
      <c r="N24" s="41">
        <v>189860</v>
      </c>
      <c r="O24" s="28"/>
      <c r="P24" s="31">
        <v>1969</v>
      </c>
      <c r="Q24" s="41" cm="1">
        <f t="array" ref="Q24">INDEX($L$20:$N$74,MATCH(P24,$K$20:$K$74,0),$K$18)</f>
        <v>205281</v>
      </c>
      <c r="R24" s="26"/>
      <c r="S24" s="28"/>
      <c r="T24" s="31" t="s">
        <v>90</v>
      </c>
      <c r="U24" s="39" t="s">
        <v>101</v>
      </c>
      <c r="V24" s="39" t="s">
        <v>102</v>
      </c>
      <c r="W24" s="40"/>
      <c r="X24" s="39" t="s">
        <v>0</v>
      </c>
      <c r="Y24" s="39" t="str" cm="1">
        <f t="array" ref="Y24">INDEX(U24:$V$24,0,$T$23)</f>
        <v>Sum of Total Electricity Produced (GWh)</v>
      </c>
      <c r="Z24" s="26"/>
      <c r="AA24" s="26"/>
    </row>
    <row r="25" spans="1:27" x14ac:dyDescent="0.25">
      <c r="A25" s="36">
        <v>1984</v>
      </c>
      <c r="B25" s="43">
        <v>54.290000000000006</v>
      </c>
      <c r="C25" s="43">
        <v>14.5</v>
      </c>
      <c r="D25" s="43">
        <v>200240</v>
      </c>
      <c r="E25" s="43">
        <v>47256</v>
      </c>
      <c r="F25" s="28"/>
      <c r="G25" s="34">
        <v>1984</v>
      </c>
      <c r="H25" s="42" cm="1">
        <f t="array" ref="H25">INDEX($B$21:$E$40,MATCH(G25,$A$21:$A$40,0),$A$19)</f>
        <v>54.290000000000006</v>
      </c>
      <c r="I25" s="26"/>
      <c r="J25" s="28"/>
      <c r="K25" s="32">
        <v>1970</v>
      </c>
      <c r="L25" s="41">
        <v>214462</v>
      </c>
      <c r="M25" s="41">
        <v>199</v>
      </c>
      <c r="N25" s="41">
        <v>199000</v>
      </c>
      <c r="O25" s="28"/>
      <c r="P25" s="31">
        <v>1970</v>
      </c>
      <c r="Q25" s="41" cm="1">
        <f t="array" ref="Q25">INDEX($L$20:$N$74,MATCH(P25,$K$20:$K$74,0),$K$18)</f>
        <v>214462</v>
      </c>
      <c r="R25" s="26"/>
      <c r="S25" s="28"/>
      <c r="T25" s="32">
        <v>1920</v>
      </c>
      <c r="U25" s="41"/>
      <c r="V25" s="33">
        <v>3976</v>
      </c>
      <c r="W25" s="28"/>
      <c r="X25" s="32">
        <v>1920</v>
      </c>
      <c r="Y25" s="41" cm="1">
        <f t="array" ref="Y25">INDEX($U$25:$V$95,MATCH(X25,$T$25:$T$95,0),$T$23)</f>
        <v>3976</v>
      </c>
      <c r="Z25" s="26"/>
      <c r="AA25" s="26"/>
    </row>
    <row r="26" spans="1:27" x14ac:dyDescent="0.25">
      <c r="A26" s="36">
        <v>1985</v>
      </c>
      <c r="B26" s="43">
        <v>54.7</v>
      </c>
      <c r="C26" s="43">
        <v>16.5</v>
      </c>
      <c r="D26" s="43">
        <v>205906</v>
      </c>
      <c r="E26" s="43">
        <v>53767</v>
      </c>
      <c r="F26" s="28"/>
      <c r="G26" s="34">
        <v>1985</v>
      </c>
      <c r="H26" s="42" cm="1">
        <f t="array" ref="H26">INDEX($B$21:$E$40,MATCH(G26,$A$21:$A$40,0),$A$19)</f>
        <v>54.7</v>
      </c>
      <c r="I26" s="26"/>
      <c r="J26" s="28"/>
      <c r="K26" s="32">
        <v>1971</v>
      </c>
      <c r="L26" s="41">
        <v>221728</v>
      </c>
      <c r="M26" s="41">
        <v>204.56</v>
      </c>
      <c r="N26" s="41">
        <v>204560</v>
      </c>
      <c r="O26" s="28"/>
      <c r="P26" s="31">
        <v>1971</v>
      </c>
      <c r="Q26" s="41" cm="1">
        <f t="array" ref="Q26">INDEX($L$20:$N$74,MATCH(P26,$K$20:$K$74,0),$K$18)</f>
        <v>221728</v>
      </c>
      <c r="R26" s="26"/>
      <c r="S26" s="28"/>
      <c r="T26" s="32">
        <v>1921</v>
      </c>
      <c r="U26" s="41">
        <v>1.0333333333333334</v>
      </c>
      <c r="V26" s="33">
        <v>3605</v>
      </c>
      <c r="W26" s="28"/>
      <c r="X26" s="32">
        <v>1921</v>
      </c>
      <c r="Y26" s="41" cm="1">
        <f t="array" ref="Y26">INDEX($U$25:$V$95,MATCH(X26,$T$25:$T$95,0),$T$23)</f>
        <v>3605</v>
      </c>
      <c r="Z26" s="26"/>
      <c r="AA26" s="26"/>
    </row>
    <row r="27" spans="1:27" x14ac:dyDescent="0.25">
      <c r="A27" s="36">
        <v>1986</v>
      </c>
      <c r="B27" s="43">
        <v>54.599999999999994</v>
      </c>
      <c r="C27" s="43">
        <v>15.44</v>
      </c>
      <c r="D27" s="43">
        <v>210452</v>
      </c>
      <c r="E27" s="43">
        <v>51843</v>
      </c>
      <c r="F27" s="28"/>
      <c r="G27" s="34">
        <v>1986</v>
      </c>
      <c r="H27" s="42" cm="1">
        <f t="array" ref="H27">INDEX($B$21:$E$40,MATCH(G27,$A$21:$A$40,0),$A$19)</f>
        <v>54.599999999999994</v>
      </c>
      <c r="I27" s="26"/>
      <c r="J27" s="28"/>
      <c r="K27" s="32">
        <v>1972</v>
      </c>
      <c r="L27" s="41">
        <v>228220</v>
      </c>
      <c r="M27" s="41">
        <v>211.55</v>
      </c>
      <c r="N27" s="41">
        <v>211550</v>
      </c>
      <c r="O27" s="28"/>
      <c r="P27" s="31">
        <v>1972</v>
      </c>
      <c r="Q27" s="41" cm="1">
        <f t="array" ref="Q27">INDEX($L$20:$N$74,MATCH(P27,$K$20:$K$74,0),$K$18)</f>
        <v>228220</v>
      </c>
      <c r="R27" s="26"/>
      <c r="S27" s="28"/>
      <c r="T27" s="32">
        <v>1922</v>
      </c>
      <c r="U27" s="41">
        <v>0.86250000000000004</v>
      </c>
      <c r="V27" s="33">
        <v>4226</v>
      </c>
      <c r="W27" s="28"/>
      <c r="X27" s="32">
        <v>1922</v>
      </c>
      <c r="Y27" s="41" cm="1">
        <f t="array" ref="Y27">INDEX($U$25:$V$95,MATCH(X27,$T$25:$T$95,0),$T$23)</f>
        <v>4226</v>
      </c>
      <c r="Z27" s="26"/>
      <c r="AA27" s="26"/>
    </row>
    <row r="28" spans="1:27" x14ac:dyDescent="0.25">
      <c r="A28" s="36">
        <v>1987</v>
      </c>
      <c r="B28" s="43">
        <v>57.245000000000005</v>
      </c>
      <c r="C28" s="43">
        <v>14.44</v>
      </c>
      <c r="D28" s="43">
        <v>215290</v>
      </c>
      <c r="E28" s="43">
        <v>48205</v>
      </c>
      <c r="F28" s="28"/>
      <c r="G28" s="34">
        <v>1987</v>
      </c>
      <c r="H28" s="42" cm="1">
        <f t="array" ref="H28">INDEX($B$21:$E$40,MATCH(G28,$A$21:$A$40,0),$A$19)</f>
        <v>57.245000000000005</v>
      </c>
      <c r="I28" s="26"/>
      <c r="J28" s="28"/>
      <c r="K28" s="32">
        <v>1973</v>
      </c>
      <c r="L28" s="41">
        <v>244101</v>
      </c>
      <c r="M28" s="41">
        <v>226.48</v>
      </c>
      <c r="N28" s="41">
        <v>226480</v>
      </c>
      <c r="O28" s="28"/>
      <c r="P28" s="31">
        <v>1973</v>
      </c>
      <c r="Q28" s="41" cm="1">
        <f t="array" ref="Q28">INDEX($L$20:$N$74,MATCH(P28,$K$20:$K$74,0),$K$18)</f>
        <v>244101</v>
      </c>
      <c r="R28" s="26"/>
      <c r="S28" s="28"/>
      <c r="T28" s="32">
        <v>1923</v>
      </c>
      <c r="U28" s="41">
        <v>0.77500000000000002</v>
      </c>
      <c r="V28" s="33">
        <v>4928</v>
      </c>
      <c r="W28" s="28"/>
      <c r="X28" s="32">
        <v>1923</v>
      </c>
      <c r="Y28" s="41" cm="1">
        <f t="array" ref="Y28">INDEX($U$25:$V$95,MATCH(X28,$T$25:$T$95,0),$T$23)</f>
        <v>4928</v>
      </c>
      <c r="Z28" s="26"/>
      <c r="AA28" s="26"/>
    </row>
    <row r="29" spans="1:27" x14ac:dyDescent="0.25">
      <c r="A29" s="36">
        <v>1988</v>
      </c>
      <c r="B29" s="43">
        <v>57.809999999999995</v>
      </c>
      <c r="C29" s="43">
        <v>16.57</v>
      </c>
      <c r="D29" s="43">
        <v>211932</v>
      </c>
      <c r="E29" s="43">
        <v>55642</v>
      </c>
      <c r="F29" s="28"/>
      <c r="G29" s="34">
        <v>1988</v>
      </c>
      <c r="H29" s="42" cm="1">
        <f t="array" ref="H29">INDEX($B$21:$E$40,MATCH(G29,$A$21:$A$40,0),$A$19)</f>
        <v>57.809999999999995</v>
      </c>
      <c r="I29" s="26"/>
      <c r="J29" s="28"/>
      <c r="K29" s="32">
        <v>1974</v>
      </c>
      <c r="L29" s="41">
        <v>236029</v>
      </c>
      <c r="M29" s="41">
        <v>219.64</v>
      </c>
      <c r="N29" s="41">
        <v>219640</v>
      </c>
      <c r="O29" s="28"/>
      <c r="P29" s="31">
        <v>1974</v>
      </c>
      <c r="Q29" s="41" cm="1">
        <f t="array" ref="Q29">INDEX($L$20:$N$74,MATCH(P29,$K$20:$K$74,0),$K$18)</f>
        <v>236029</v>
      </c>
      <c r="R29" s="26"/>
      <c r="S29" s="28"/>
      <c r="T29" s="32">
        <v>1924</v>
      </c>
      <c r="U29" s="41">
        <v>0.72791666666666677</v>
      </c>
      <c r="V29" s="33">
        <v>5627</v>
      </c>
      <c r="W29" s="28"/>
      <c r="X29" s="32">
        <v>1924</v>
      </c>
      <c r="Y29" s="41" cm="1">
        <f t="array" ref="Y29">INDEX($U$25:$V$95,MATCH(X29,$T$25:$T$95,0),$T$23)</f>
        <v>5627</v>
      </c>
      <c r="Z29" s="26"/>
      <c r="AA29" s="26"/>
    </row>
    <row r="30" spans="1:27" x14ac:dyDescent="0.25">
      <c r="A30" s="36">
        <v>1989</v>
      </c>
      <c r="B30" s="43">
        <v>56.24</v>
      </c>
      <c r="C30" s="43">
        <v>17.739999999999998</v>
      </c>
      <c r="D30" s="43">
        <v>209169</v>
      </c>
      <c r="E30" s="43">
        <v>63602</v>
      </c>
      <c r="F30" s="28"/>
      <c r="G30" s="34">
        <v>1989</v>
      </c>
      <c r="H30" s="42" cm="1">
        <f t="array" ref="H30">INDEX($B$21:$E$40,MATCH(G30,$A$21:$A$40,0),$A$19)</f>
        <v>56.24</v>
      </c>
      <c r="I30" s="26"/>
      <c r="J30" s="28"/>
      <c r="K30" s="32">
        <v>1975</v>
      </c>
      <c r="L30" s="41">
        <v>236518</v>
      </c>
      <c r="M30" s="41">
        <v>219.07</v>
      </c>
      <c r="N30" s="41">
        <v>219070</v>
      </c>
      <c r="O30" s="28"/>
      <c r="P30" s="31">
        <v>1975</v>
      </c>
      <c r="Q30" s="41" cm="1">
        <f t="array" ref="Q30">INDEX($L$20:$N$74,MATCH(P30,$K$20:$K$74,0),$K$18)</f>
        <v>236518</v>
      </c>
      <c r="R30" s="26"/>
      <c r="S30" s="28"/>
      <c r="T30" s="32">
        <v>1925</v>
      </c>
      <c r="U30" s="41">
        <v>0.68708333333333338</v>
      </c>
      <c r="V30" s="33">
        <v>6184</v>
      </c>
      <c r="W30" s="28"/>
      <c r="X30" s="32">
        <v>1925</v>
      </c>
      <c r="Y30" s="41" cm="1">
        <f t="array" ref="Y30">INDEX($U$25:$V$95,MATCH(X30,$T$25:$T$95,0),$T$23)</f>
        <v>6184</v>
      </c>
      <c r="Z30" s="26"/>
      <c r="AA30" s="26"/>
    </row>
    <row r="31" spans="1:27" x14ac:dyDescent="0.25">
      <c r="A31" s="36">
        <v>2010</v>
      </c>
      <c r="B31" s="43">
        <v>59.17</v>
      </c>
      <c r="C31" s="43">
        <v>13.93</v>
      </c>
      <c r="D31" s="43">
        <v>157818.35563090959</v>
      </c>
      <c r="E31" s="43">
        <v>56441.712999999996</v>
      </c>
      <c r="F31" s="28"/>
      <c r="G31" s="34">
        <v>2010</v>
      </c>
      <c r="H31" s="42" cm="1">
        <f t="array" ref="H31">INDEX($B$21:$E$40,MATCH(G31,$A$21:$A$40,0),$A$19)</f>
        <v>59.17</v>
      </c>
      <c r="I31" s="26"/>
      <c r="J31" s="28"/>
      <c r="K31" s="32">
        <v>1976</v>
      </c>
      <c r="L31" s="41">
        <v>238965</v>
      </c>
      <c r="M31" s="41">
        <v>222</v>
      </c>
      <c r="N31" s="41">
        <v>222000</v>
      </c>
      <c r="O31" s="28"/>
      <c r="P31" s="31">
        <v>1976</v>
      </c>
      <c r="Q31" s="41" cm="1">
        <f t="array" ref="Q31">INDEX($L$20:$N$74,MATCH(P31,$K$20:$K$74,0),$K$18)</f>
        <v>238965</v>
      </c>
      <c r="R31" s="26"/>
      <c r="S31" s="28"/>
      <c r="T31" s="32">
        <v>1926</v>
      </c>
      <c r="U31" s="41">
        <v>0.73291666666666655</v>
      </c>
      <c r="V31" s="33">
        <v>6526</v>
      </c>
      <c r="W31" s="28"/>
      <c r="X31" s="32">
        <v>1926</v>
      </c>
      <c r="Y31" s="41" cm="1">
        <f t="array" ref="Y31">INDEX($U$25:$V$95,MATCH(X31,$T$25:$T$95,0),$T$23)</f>
        <v>6526</v>
      </c>
      <c r="Z31" s="26"/>
      <c r="AA31" s="26"/>
    </row>
    <row r="32" spans="1:27" x14ac:dyDescent="0.25">
      <c r="A32" s="36">
        <v>2011</v>
      </c>
      <c r="B32" s="43">
        <v>53.39</v>
      </c>
      <c r="C32" s="43">
        <v>15.63</v>
      </c>
      <c r="D32" s="43">
        <v>129668.59464370293</v>
      </c>
      <c r="E32" s="43">
        <v>62655.21699999999</v>
      </c>
      <c r="F32" s="28"/>
      <c r="G32" s="34">
        <v>2011</v>
      </c>
      <c r="H32" s="42" cm="1">
        <f t="array" ref="H32">INDEX($B$21:$E$40,MATCH(G32,$A$21:$A$40,0),$A$19)</f>
        <v>53.39</v>
      </c>
      <c r="I32" s="26"/>
      <c r="J32" s="28"/>
      <c r="K32" s="32">
        <v>1977</v>
      </c>
      <c r="L32" s="41">
        <v>245573</v>
      </c>
      <c r="M32" s="41">
        <v>226.8</v>
      </c>
      <c r="N32" s="41">
        <v>226800</v>
      </c>
      <c r="O32" s="28"/>
      <c r="P32" s="31">
        <v>1977</v>
      </c>
      <c r="Q32" s="41" cm="1">
        <f t="array" ref="Q32">INDEX($L$20:$N$74,MATCH(P32,$K$20:$K$74,0),$K$18)</f>
        <v>245573</v>
      </c>
      <c r="R32" s="26"/>
      <c r="S32" s="28"/>
      <c r="T32" s="32">
        <v>1927</v>
      </c>
      <c r="U32" s="41">
        <v>0.64749999999999996</v>
      </c>
      <c r="V32" s="33">
        <v>7926</v>
      </c>
      <c r="W32" s="28"/>
      <c r="X32" s="32">
        <v>1927</v>
      </c>
      <c r="Y32" s="41" cm="1">
        <f t="array" ref="Y32">INDEX($U$25:$V$95,MATCH(X32,$T$25:$T$95,0),$T$23)</f>
        <v>7926</v>
      </c>
      <c r="Z32" s="26"/>
      <c r="AA32" s="26"/>
    </row>
    <row r="33" spans="1:27" x14ac:dyDescent="0.25">
      <c r="A33" s="36">
        <v>2012</v>
      </c>
      <c r="B33" s="43">
        <v>53.68</v>
      </c>
      <c r="C33" s="43">
        <v>15.21</v>
      </c>
      <c r="D33" s="43">
        <v>139994.14395581506</v>
      </c>
      <c r="E33" s="43">
        <v>63949.204999999994</v>
      </c>
      <c r="F33" s="28"/>
      <c r="G33" s="34">
        <v>2012</v>
      </c>
      <c r="H33" s="42" cm="1">
        <f t="array" ref="H33">INDEX($B$21:$E$40,MATCH(G33,$A$21:$A$40,0),$A$19)</f>
        <v>53.68</v>
      </c>
      <c r="I33" s="26"/>
      <c r="J33" s="28"/>
      <c r="K33" s="32">
        <v>1978</v>
      </c>
      <c r="L33" s="41">
        <v>251341</v>
      </c>
      <c r="M33" s="41">
        <v>231.42</v>
      </c>
      <c r="N33" s="41">
        <v>231420</v>
      </c>
      <c r="O33" s="28"/>
      <c r="P33" s="31">
        <v>1978</v>
      </c>
      <c r="Q33" s="41" cm="1">
        <f t="array" ref="Q33">INDEX($L$20:$N$74,MATCH(P33,$K$20:$K$74,0),$K$18)</f>
        <v>251341</v>
      </c>
      <c r="R33" s="26"/>
      <c r="S33" s="28"/>
      <c r="T33" s="32">
        <v>1928</v>
      </c>
      <c r="U33" s="41">
        <v>0.60250000000000004</v>
      </c>
      <c r="V33" s="33">
        <v>8750</v>
      </c>
      <c r="W33" s="28"/>
      <c r="X33" s="32">
        <v>1928</v>
      </c>
      <c r="Y33" s="41" cm="1">
        <f t="array" ref="Y33">INDEX($U$25:$V$95,MATCH(X33,$T$25:$T$95,0),$T$23)</f>
        <v>8750</v>
      </c>
      <c r="Z33" s="26"/>
      <c r="AA33" s="26"/>
    </row>
    <row r="34" spans="1:27" x14ac:dyDescent="0.25">
      <c r="A34" s="36">
        <v>2013</v>
      </c>
      <c r="B34" s="43">
        <v>49.62</v>
      </c>
      <c r="C34" s="43">
        <v>15.44</v>
      </c>
      <c r="D34" s="43">
        <v>133237.91311053638</v>
      </c>
      <c r="E34" s="43">
        <v>64132.508000000002</v>
      </c>
      <c r="F34" s="28"/>
      <c r="G34" s="34">
        <v>2013</v>
      </c>
      <c r="H34" s="42" cm="1">
        <f t="array" ref="H34">INDEX($B$21:$E$40,MATCH(G34,$A$21:$A$40,0),$A$19)</f>
        <v>49.62</v>
      </c>
      <c r="I34" s="26"/>
      <c r="J34" s="28"/>
      <c r="K34" s="32">
        <v>1979</v>
      </c>
      <c r="L34" s="41">
        <v>263018</v>
      </c>
      <c r="M34" s="41">
        <v>242</v>
      </c>
      <c r="N34" s="41">
        <v>242000</v>
      </c>
      <c r="O34" s="28"/>
      <c r="P34" s="31">
        <v>1979</v>
      </c>
      <c r="Q34" s="41" cm="1">
        <f t="array" ref="Q34">INDEX($L$20:$N$74,MATCH(P34,$K$20:$K$74,0),$K$18)</f>
        <v>263018</v>
      </c>
      <c r="R34" s="26"/>
      <c r="S34" s="28"/>
      <c r="T34" s="32">
        <v>1929</v>
      </c>
      <c r="U34" s="41">
        <v>0.57625000000000004</v>
      </c>
      <c r="V34" s="33">
        <v>9757</v>
      </c>
      <c r="W34" s="28"/>
      <c r="X34" s="32">
        <v>1929</v>
      </c>
      <c r="Y34" s="41" cm="1">
        <f t="array" ref="Y34">INDEX($U$25:$V$95,MATCH(X34,$T$25:$T$95,0),$T$23)</f>
        <v>9757</v>
      </c>
      <c r="Z34" s="26"/>
      <c r="AA34" s="26"/>
    </row>
    <row r="35" spans="1:27" x14ac:dyDescent="0.25">
      <c r="A35" s="36">
        <v>2014</v>
      </c>
      <c r="B35" s="43">
        <v>43.290000000000006</v>
      </c>
      <c r="C35" s="43">
        <v>13.85</v>
      </c>
      <c r="D35" s="43">
        <v>107945.06367493281</v>
      </c>
      <c r="E35" s="43">
        <v>57902.521000000001</v>
      </c>
      <c r="F35" s="28"/>
      <c r="G35" s="34">
        <v>2014</v>
      </c>
      <c r="H35" s="42" cm="1">
        <f t="array" ref="H35">INDEX($B$21:$E$40,MATCH(G35,$A$21:$A$40,0),$A$19)</f>
        <v>43.290000000000006</v>
      </c>
      <c r="I35" s="26"/>
      <c r="J35" s="28"/>
      <c r="K35" s="32">
        <v>1980</v>
      </c>
      <c r="L35" s="41">
        <v>250727</v>
      </c>
      <c r="M35" s="41">
        <v>231.11</v>
      </c>
      <c r="N35" s="41">
        <v>231110</v>
      </c>
      <c r="O35" s="28"/>
      <c r="P35" s="31">
        <v>1980</v>
      </c>
      <c r="Q35" s="41" cm="1">
        <f t="array" ref="Q35">INDEX($L$20:$N$74,MATCH(P35,$K$20:$K$74,0),$K$18)</f>
        <v>250727</v>
      </c>
      <c r="R35" s="26"/>
      <c r="S35" s="28"/>
      <c r="T35" s="32">
        <v>1930</v>
      </c>
      <c r="U35" s="41">
        <v>0.57583333333333331</v>
      </c>
      <c r="V35" s="33">
        <v>10206</v>
      </c>
      <c r="W35" s="28"/>
      <c r="X35" s="32">
        <v>1930</v>
      </c>
      <c r="Y35" s="41" cm="1">
        <f t="array" ref="Y35">INDEX($U$25:$V$95,MATCH(X35,$T$25:$T$95,0),$T$23)</f>
        <v>10206</v>
      </c>
      <c r="Z35" s="26"/>
      <c r="AA35" s="26"/>
    </row>
    <row r="36" spans="1:27" x14ac:dyDescent="0.25">
      <c r="A36" s="36">
        <v>2015</v>
      </c>
      <c r="B36" s="43">
        <v>37.230000000000004</v>
      </c>
      <c r="C36" s="43">
        <v>15.48</v>
      </c>
      <c r="D36" s="43">
        <v>88265.51964102796</v>
      </c>
      <c r="E36" s="43">
        <v>63894.555000000008</v>
      </c>
      <c r="F36" s="28"/>
      <c r="G36" s="34">
        <v>2015</v>
      </c>
      <c r="H36" s="42" cm="1">
        <f t="array" ref="H36">INDEX($B$21:$E$40,MATCH(G36,$A$21:$A$40,0),$A$19)</f>
        <v>37.230000000000004</v>
      </c>
      <c r="I36" s="26"/>
      <c r="J36" s="28"/>
      <c r="K36" s="32">
        <v>1981</v>
      </c>
      <c r="L36" s="41">
        <v>245479</v>
      </c>
      <c r="M36" s="41">
        <v>227.21</v>
      </c>
      <c r="N36" s="41">
        <v>227210</v>
      </c>
      <c r="O36" s="28"/>
      <c r="P36" s="31">
        <v>1981</v>
      </c>
      <c r="Q36" s="41" cm="1">
        <f t="array" ref="Q36">INDEX($L$20:$N$74,MATCH(P36,$K$20:$K$74,0),$K$18)</f>
        <v>245479</v>
      </c>
      <c r="R36" s="26"/>
      <c r="S36" s="28"/>
      <c r="T36" s="32">
        <v>1931</v>
      </c>
      <c r="U36" s="41">
        <v>0.56874999999999998</v>
      </c>
      <c r="V36" s="33">
        <v>10698</v>
      </c>
      <c r="W36" s="28"/>
      <c r="X36" s="32">
        <v>1931</v>
      </c>
      <c r="Y36" s="41" cm="1">
        <f t="array" ref="Y36">INDEX($U$25:$V$95,MATCH(X36,$T$25:$T$95,0),$T$23)</f>
        <v>10698</v>
      </c>
      <c r="Z36" s="26"/>
      <c r="AA36" s="26"/>
    </row>
    <row r="37" spans="1:27" x14ac:dyDescent="0.25">
      <c r="A37" s="36">
        <v>2016</v>
      </c>
      <c r="B37" s="43">
        <v>33.749110292886186</v>
      </c>
      <c r="C37" s="43">
        <v>15.413826590139106</v>
      </c>
      <c r="D37" s="43">
        <v>44537.200481142296</v>
      </c>
      <c r="E37" s="43">
        <v>65149.084999999999</v>
      </c>
      <c r="F37" s="28"/>
      <c r="G37" s="34">
        <v>2016</v>
      </c>
      <c r="H37" s="42" cm="1">
        <f t="array" ref="H37">INDEX($B$21:$E$40,MATCH(G37,$A$21:$A$40,0),$A$19)</f>
        <v>33.749110292886186</v>
      </c>
      <c r="I37" s="26"/>
      <c r="J37" s="28"/>
      <c r="K37" s="32">
        <v>1982</v>
      </c>
      <c r="L37" s="41">
        <v>241198</v>
      </c>
      <c r="M37" s="41">
        <v>222.82</v>
      </c>
      <c r="N37" s="41">
        <v>222820</v>
      </c>
      <c r="O37" s="28"/>
      <c r="P37" s="31">
        <v>1982</v>
      </c>
      <c r="Q37" s="41" cm="1">
        <f t="array" ref="Q37">INDEX($L$20:$N$74,MATCH(P37,$K$20:$K$74,0),$K$18)</f>
        <v>241198</v>
      </c>
      <c r="R37" s="26"/>
      <c r="S37" s="28"/>
      <c r="T37" s="32">
        <v>1932</v>
      </c>
      <c r="U37" s="41">
        <v>0.55458333333333332</v>
      </c>
      <c r="V37" s="33">
        <v>11479</v>
      </c>
      <c r="W37" s="28"/>
      <c r="X37" s="32">
        <v>1932</v>
      </c>
      <c r="Y37" s="41" cm="1">
        <f t="array" ref="Y37">INDEX($U$25:$V$95,MATCH(X37,$T$25:$T$95,0),$T$23)</f>
        <v>11479</v>
      </c>
      <c r="Z37" s="26"/>
      <c r="AA37" s="26"/>
    </row>
    <row r="38" spans="1:27" x14ac:dyDescent="0.25">
      <c r="A38" s="36">
        <v>2017</v>
      </c>
      <c r="B38" s="43">
        <v>30.693317457573997</v>
      </c>
      <c r="C38" s="43">
        <v>15.123807762776165</v>
      </c>
      <c r="D38" s="43">
        <v>37424.21904157105</v>
      </c>
      <c r="E38" s="43">
        <v>63886.856448923994</v>
      </c>
      <c r="F38" s="28"/>
      <c r="G38" s="34">
        <v>2017</v>
      </c>
      <c r="H38" s="42" cm="1">
        <f t="array" ref="H38">INDEX($B$21:$E$40,MATCH(G38,$A$21:$A$40,0),$A$19)</f>
        <v>30.693317457573997</v>
      </c>
      <c r="I38" s="26"/>
      <c r="J38" s="28"/>
      <c r="K38" s="32">
        <v>1983</v>
      </c>
      <c r="L38" s="41">
        <v>244872</v>
      </c>
      <c r="M38" s="41">
        <v>226.09</v>
      </c>
      <c r="N38" s="41">
        <v>226090</v>
      </c>
      <c r="O38" s="28"/>
      <c r="P38" s="31">
        <v>1983</v>
      </c>
      <c r="Q38" s="41" cm="1">
        <f t="array" ref="Q38">INDEX($L$20:$N$74,MATCH(P38,$K$20:$K$74,0),$K$18)</f>
        <v>244872</v>
      </c>
      <c r="R38" s="26"/>
      <c r="S38" s="28"/>
      <c r="T38" s="32">
        <v>1933</v>
      </c>
      <c r="U38" s="41">
        <v>0.52583333333333337</v>
      </c>
      <c r="V38" s="33">
        <v>12724</v>
      </c>
      <c r="W38" s="28"/>
      <c r="X38" s="32">
        <v>1933</v>
      </c>
      <c r="Y38" s="41" cm="1">
        <f t="array" ref="Y38">INDEX($U$25:$V$95,MATCH(X38,$T$25:$T$95,0),$T$23)</f>
        <v>12724</v>
      </c>
      <c r="Z38" s="26"/>
      <c r="AA38" s="26"/>
    </row>
    <row r="39" spans="1:27" x14ac:dyDescent="0.25">
      <c r="A39" s="36">
        <v>2018</v>
      </c>
      <c r="B39" s="43">
        <v>28.239634909133514</v>
      </c>
      <c r="C39" s="43">
        <v>14.060726509556844</v>
      </c>
      <c r="D39" s="43">
        <v>34151.197999158612</v>
      </c>
      <c r="E39" s="43">
        <v>59097.753420458997</v>
      </c>
      <c r="F39" s="28"/>
      <c r="G39" s="34">
        <v>2018</v>
      </c>
      <c r="H39" s="42" cm="1">
        <f t="array" ref="H39">INDEX($B$21:$E$40,MATCH(G39,$A$21:$A$40,0),$A$19)</f>
        <v>28.239634909133514</v>
      </c>
      <c r="I39" s="26"/>
      <c r="J39" s="28"/>
      <c r="K39" s="32">
        <v>1984</v>
      </c>
      <c r="L39" s="41">
        <v>250215</v>
      </c>
      <c r="M39" s="41">
        <v>230.96</v>
      </c>
      <c r="N39" s="41">
        <v>230960</v>
      </c>
      <c r="O39" s="28"/>
      <c r="P39" s="31">
        <v>1984</v>
      </c>
      <c r="Q39" s="41" cm="1">
        <f t="array" ref="Q39">INDEX($L$20:$N$74,MATCH(P39,$K$20:$K$74,0),$K$18)</f>
        <v>250215</v>
      </c>
      <c r="R39" s="26"/>
      <c r="S39" s="28"/>
      <c r="T39" s="32">
        <v>1934</v>
      </c>
      <c r="U39" s="41">
        <v>0.49833333333333329</v>
      </c>
      <c r="V39" s="33">
        <v>14525</v>
      </c>
      <c r="W39" s="28"/>
      <c r="X39" s="32">
        <v>1934</v>
      </c>
      <c r="Y39" s="41" cm="1">
        <f t="array" ref="Y39">INDEX($U$25:$V$95,MATCH(X39,$T$25:$T$95,0),$T$23)</f>
        <v>14525</v>
      </c>
      <c r="Z39" s="26"/>
      <c r="AA39" s="26"/>
    </row>
    <row r="40" spans="1:27" x14ac:dyDescent="0.25">
      <c r="A40" s="36">
        <v>2019</v>
      </c>
      <c r="B40" s="43">
        <v>25.65866354949161</v>
      </c>
      <c r="C40" s="43">
        <v>13.252523095864882</v>
      </c>
      <c r="D40" s="43">
        <v>25402.977513281716</v>
      </c>
      <c r="E40" s="43">
        <v>51032.091013407997</v>
      </c>
      <c r="F40" s="28"/>
      <c r="G40" s="34">
        <v>2019</v>
      </c>
      <c r="H40" s="42" cm="1">
        <f t="array" ref="H40">INDEX($B$21:$E$40,MATCH(G40,$A$21:$A$40,0),$A$19)</f>
        <v>25.65866354949161</v>
      </c>
      <c r="I40" s="26"/>
      <c r="J40" s="28"/>
      <c r="K40" s="32">
        <v>1985</v>
      </c>
      <c r="L40" s="41">
        <v>262315</v>
      </c>
      <c r="M40" s="41">
        <v>241.85</v>
      </c>
      <c r="N40" s="41">
        <v>241850</v>
      </c>
      <c r="O40" s="28"/>
      <c r="P40" s="31">
        <v>1985</v>
      </c>
      <c r="Q40" s="41" cm="1">
        <f t="array" ref="Q40">INDEX($L$20:$N$74,MATCH(P40,$K$20:$K$74,0),$K$18)</f>
        <v>262315</v>
      </c>
      <c r="R40" s="26"/>
      <c r="S40" s="28"/>
      <c r="T40" s="32">
        <v>1935</v>
      </c>
      <c r="U40" s="41">
        <v>0.46875</v>
      </c>
      <c r="V40" s="33">
        <v>16538</v>
      </c>
      <c r="W40" s="28"/>
      <c r="X40" s="32">
        <v>1935</v>
      </c>
      <c r="Y40" s="41" cm="1">
        <f t="array" ref="Y40">INDEX($U$25:$V$95,MATCH(X40,$T$25:$T$95,0),$T$23)</f>
        <v>16538</v>
      </c>
      <c r="Z40" s="26"/>
      <c r="AA40" s="26"/>
    </row>
    <row r="41" spans="1:27" x14ac:dyDescent="0.25">
      <c r="A41" s="36" t="s">
        <v>91</v>
      </c>
      <c r="B41" s="43">
        <v>970.1257262090852</v>
      </c>
      <c r="C41" s="43">
        <v>288.02088395833698</v>
      </c>
      <c r="D41" s="43">
        <v>2971863.185692078</v>
      </c>
      <c r="E41" s="43">
        <v>1076570.5048827908</v>
      </c>
      <c r="F41" s="28"/>
      <c r="G41" s="26"/>
      <c r="H41" s="26"/>
      <c r="I41" s="26"/>
      <c r="J41" s="28"/>
      <c r="K41" s="32">
        <v>1986</v>
      </c>
      <c r="L41" s="41">
        <v>265518</v>
      </c>
      <c r="M41" s="41">
        <v>254.58</v>
      </c>
      <c r="N41" s="41">
        <v>254580</v>
      </c>
      <c r="O41" s="28"/>
      <c r="P41" s="31">
        <v>1986</v>
      </c>
      <c r="Q41" s="41" cm="1">
        <f t="array" ref="Q41">INDEX($L$20:$N$74,MATCH(P41,$K$20:$K$74,0),$K$18)</f>
        <v>265518</v>
      </c>
      <c r="R41" s="26"/>
      <c r="S41" s="28"/>
      <c r="T41" s="32">
        <v>1936</v>
      </c>
      <c r="U41" s="41">
        <v>0.45208333333333334</v>
      </c>
      <c r="V41" s="33">
        <v>19108</v>
      </c>
      <c r="W41" s="28"/>
      <c r="X41" s="32">
        <v>1936</v>
      </c>
      <c r="Y41" s="41" cm="1">
        <f t="array" ref="Y41">INDEX($U$25:$V$95,MATCH(X41,$T$25:$T$95,0),$T$23)</f>
        <v>19108</v>
      </c>
      <c r="Z41" s="26"/>
      <c r="AA41" s="26"/>
    </row>
    <row r="42" spans="1:27" x14ac:dyDescent="0.25">
      <c r="A42" s="26"/>
      <c r="B42" s="26"/>
      <c r="C42" s="26"/>
      <c r="D42" s="26"/>
      <c r="E42" s="26"/>
      <c r="F42" s="26"/>
      <c r="G42" s="26"/>
      <c r="H42" s="26"/>
      <c r="I42" s="26"/>
      <c r="J42" s="28"/>
      <c r="K42" s="32">
        <v>1987</v>
      </c>
      <c r="L42" s="41">
        <v>266157</v>
      </c>
      <c r="M42" s="41">
        <v>268.38</v>
      </c>
      <c r="N42" s="41">
        <v>268380</v>
      </c>
      <c r="O42" s="28"/>
      <c r="P42" s="31">
        <v>1987</v>
      </c>
      <c r="Q42" s="41" cm="1">
        <f t="array" ref="Q42">INDEX($L$20:$N$74,MATCH(P42,$K$20:$K$74,0),$K$18)</f>
        <v>266157</v>
      </c>
      <c r="R42" s="26"/>
      <c r="S42" s="28"/>
      <c r="T42" s="32">
        <v>1937</v>
      </c>
      <c r="U42" s="41">
        <v>0.43625000000000003</v>
      </c>
      <c r="V42" s="33">
        <v>21613</v>
      </c>
      <c r="W42" s="28"/>
      <c r="X42" s="32">
        <v>1937</v>
      </c>
      <c r="Y42" s="41" cm="1">
        <f t="array" ref="Y42">INDEX($U$25:$V$95,MATCH(X42,$T$25:$T$95,0),$T$23)</f>
        <v>21613</v>
      </c>
      <c r="Z42" s="26"/>
      <c r="AA42" s="26"/>
    </row>
    <row r="43" spans="1:27" x14ac:dyDescent="0.25">
      <c r="A43" s="26"/>
      <c r="B43" s="26"/>
      <c r="C43" s="26"/>
      <c r="D43" s="26"/>
      <c r="E43" s="26"/>
      <c r="F43" s="26"/>
      <c r="G43" s="26"/>
      <c r="H43" s="26"/>
      <c r="I43" s="26"/>
      <c r="J43" s="28"/>
      <c r="K43" s="32">
        <v>1988</v>
      </c>
      <c r="L43" s="41">
        <v>270871</v>
      </c>
      <c r="M43" s="41">
        <v>274.5</v>
      </c>
      <c r="N43" s="41">
        <v>274500</v>
      </c>
      <c r="O43" s="28"/>
      <c r="P43" s="31">
        <v>1988</v>
      </c>
      <c r="Q43" s="41" cm="1">
        <f t="array" ref="Q43">INDEX($L$20:$N$74,MATCH(P43,$K$20:$K$74,0),$K$18)</f>
        <v>270871</v>
      </c>
      <c r="R43" s="26"/>
      <c r="S43" s="28"/>
      <c r="T43" s="32">
        <v>1938</v>
      </c>
      <c r="U43" s="41">
        <v>0.43333333333333335</v>
      </c>
      <c r="V43" s="33">
        <v>23030</v>
      </c>
      <c r="W43" s="28"/>
      <c r="X43" s="32">
        <v>1938</v>
      </c>
      <c r="Y43" s="41" cm="1">
        <f t="array" ref="Y43">INDEX($U$25:$V$95,MATCH(X43,$T$25:$T$95,0),$T$23)</f>
        <v>23030</v>
      </c>
      <c r="Z43" s="26"/>
      <c r="AA43" s="26"/>
    </row>
    <row r="44" spans="1:27" x14ac:dyDescent="0.25">
      <c r="A44" s="26"/>
      <c r="B44" s="26"/>
      <c r="C44" s="26"/>
      <c r="D44" s="26"/>
      <c r="E44" s="26"/>
      <c r="F44" s="26"/>
      <c r="G44" s="26"/>
      <c r="H44" s="26"/>
      <c r="I44" s="26"/>
      <c r="J44" s="28"/>
      <c r="K44" s="32">
        <v>1989</v>
      </c>
      <c r="L44" s="41">
        <v>276003</v>
      </c>
      <c r="M44" s="41">
        <v>279.39999999999998</v>
      </c>
      <c r="N44" s="41">
        <v>279400</v>
      </c>
      <c r="O44" s="28"/>
      <c r="P44" s="31">
        <v>1989</v>
      </c>
      <c r="Q44" s="41" cm="1">
        <f t="array" ref="Q44">INDEX($L$20:$N$74,MATCH(P44,$K$20:$K$74,0),$K$18)</f>
        <v>276003</v>
      </c>
      <c r="R44" s="26"/>
      <c r="S44" s="28"/>
      <c r="T44" s="32">
        <v>1939</v>
      </c>
      <c r="U44" s="41">
        <v>0.42041666666666661</v>
      </c>
      <c r="V44" s="33">
        <v>24957</v>
      </c>
      <c r="W44" s="28"/>
      <c r="X44" s="32">
        <v>1939</v>
      </c>
      <c r="Y44" s="41" cm="1">
        <f t="array" ref="Y44">INDEX($U$25:$V$95,MATCH(X44,$T$25:$T$95,0),$T$23)</f>
        <v>24957</v>
      </c>
      <c r="Z44" s="26"/>
      <c r="AA44" s="26"/>
    </row>
    <row r="45" spans="1:27" x14ac:dyDescent="0.25">
      <c r="A45" s="26"/>
      <c r="B45" s="26"/>
      <c r="C45" s="26"/>
      <c r="D45" s="26"/>
      <c r="E45" s="26"/>
      <c r="F45" s="26"/>
      <c r="G45" s="26"/>
      <c r="H45" s="26"/>
      <c r="I45" s="26"/>
      <c r="J45" s="28"/>
      <c r="K45" s="32">
        <v>1990</v>
      </c>
      <c r="L45" s="41">
        <v>281678</v>
      </c>
      <c r="M45" s="41">
        <v>284.42</v>
      </c>
      <c r="N45" s="41">
        <v>284420</v>
      </c>
      <c r="O45" s="28"/>
      <c r="P45" s="31">
        <v>1990</v>
      </c>
      <c r="Q45" s="41" cm="1">
        <f t="array" ref="Q45">INDEX($L$20:$N$74,MATCH(P45,$K$20:$K$74,0),$K$18)</f>
        <v>281678</v>
      </c>
      <c r="R45" s="26"/>
      <c r="S45" s="28"/>
      <c r="T45" s="32">
        <v>1940</v>
      </c>
      <c r="U45" s="41">
        <v>0.43041666666666667</v>
      </c>
      <c r="V45" s="33">
        <v>27151</v>
      </c>
      <c r="W45" s="28"/>
      <c r="X45" s="32">
        <v>1940</v>
      </c>
      <c r="Y45" s="41" cm="1">
        <f t="array" ref="Y45">INDEX($U$25:$V$95,MATCH(X45,$T$25:$T$95,0),$T$23)</f>
        <v>27151</v>
      </c>
      <c r="Z45" s="26"/>
      <c r="AA45" s="26"/>
    </row>
    <row r="46" spans="1:27" x14ac:dyDescent="0.25">
      <c r="A46" s="26"/>
      <c r="B46" s="26"/>
      <c r="C46" s="26"/>
      <c r="D46" s="26"/>
      <c r="E46" s="26"/>
      <c r="F46" s="26"/>
      <c r="G46" s="26"/>
      <c r="H46" s="26"/>
      <c r="I46" s="26"/>
      <c r="J46" s="28"/>
      <c r="K46" s="32">
        <v>1991</v>
      </c>
      <c r="L46" s="41">
        <v>284453</v>
      </c>
      <c r="M46" s="41">
        <v>290.83999999999997</v>
      </c>
      <c r="N46" s="41">
        <v>290840</v>
      </c>
      <c r="O46" s="28"/>
      <c r="P46" s="31">
        <v>1991</v>
      </c>
      <c r="Q46" s="41" cm="1">
        <f t="array" ref="Q46">INDEX($L$20:$N$74,MATCH(P46,$K$20:$K$74,0),$K$18)</f>
        <v>284453</v>
      </c>
      <c r="R46" s="26"/>
      <c r="S46" s="28"/>
      <c r="T46" s="32">
        <v>1941</v>
      </c>
      <c r="U46" s="41">
        <v>0.43083333333333335</v>
      </c>
      <c r="V46" s="33">
        <v>30533</v>
      </c>
      <c r="W46" s="28"/>
      <c r="X46" s="32">
        <v>1941</v>
      </c>
      <c r="Y46" s="41" cm="1">
        <f t="array" ref="Y46">INDEX($U$25:$V$95,MATCH(X46,$T$25:$T$95,0),$T$23)</f>
        <v>30533</v>
      </c>
      <c r="Z46" s="26"/>
      <c r="AA46" s="26"/>
    </row>
    <row r="47" spans="1:27" x14ac:dyDescent="0.25">
      <c r="A47" s="26"/>
      <c r="B47" s="26"/>
      <c r="C47" s="26"/>
      <c r="D47" s="26"/>
      <c r="E47" s="26"/>
      <c r="F47" s="26"/>
      <c r="G47" s="26"/>
      <c r="H47" s="26"/>
      <c r="I47" s="26"/>
      <c r="J47" s="28"/>
      <c r="K47" s="32">
        <v>1992</v>
      </c>
      <c r="L47" s="41">
        <v>282301</v>
      </c>
      <c r="M47" s="41">
        <v>291.45</v>
      </c>
      <c r="N47" s="41">
        <v>291450</v>
      </c>
      <c r="O47" s="28"/>
      <c r="P47" s="31">
        <v>1992</v>
      </c>
      <c r="Q47" s="41" cm="1">
        <f t="array" ref="Q47">INDEX($L$20:$N$74,MATCH(P47,$K$20:$K$74,0),$K$18)</f>
        <v>282301</v>
      </c>
      <c r="R47" s="26"/>
      <c r="S47" s="28"/>
      <c r="T47" s="32">
        <v>1942</v>
      </c>
      <c r="U47" s="41">
        <v>0.42083333333333334</v>
      </c>
      <c r="V47" s="33">
        <v>33632</v>
      </c>
      <c r="W47" s="28"/>
      <c r="X47" s="32">
        <v>1942</v>
      </c>
      <c r="Y47" s="41" cm="1">
        <f t="array" ref="Y47">INDEX($U$25:$V$95,MATCH(X47,$T$25:$T$95,0),$T$23)</f>
        <v>33632</v>
      </c>
      <c r="Z47" s="26"/>
      <c r="AA47" s="26"/>
    </row>
    <row r="48" spans="1:27" x14ac:dyDescent="0.25">
      <c r="A48" s="26"/>
      <c r="B48" s="26"/>
      <c r="C48" s="26"/>
      <c r="D48" s="26"/>
      <c r="E48" s="26"/>
      <c r="F48" s="26"/>
      <c r="G48" s="26"/>
      <c r="H48" s="26"/>
      <c r="I48" s="26"/>
      <c r="J48" s="28"/>
      <c r="K48" s="32">
        <v>1993</v>
      </c>
      <c r="L48" s="41">
        <v>285316</v>
      </c>
      <c r="M48" s="41">
        <v>295.75</v>
      </c>
      <c r="N48" s="41">
        <v>295750</v>
      </c>
      <c r="O48" s="28"/>
      <c r="P48" s="31">
        <v>1993</v>
      </c>
      <c r="Q48" s="41" cm="1">
        <f t="array" ref="Q48">INDEX($L$20:$N$74,MATCH(P48,$K$20:$K$74,0),$K$18)</f>
        <v>285316</v>
      </c>
      <c r="R48" s="26"/>
      <c r="S48" s="28"/>
      <c r="T48" s="32">
        <v>1943</v>
      </c>
      <c r="U48" s="41">
        <v>0.42208333333333325</v>
      </c>
      <c r="V48" s="33">
        <v>34850</v>
      </c>
      <c r="W48" s="28"/>
      <c r="X48" s="32">
        <v>1943</v>
      </c>
      <c r="Y48" s="41" cm="1">
        <f t="array" ref="Y48">INDEX($U$25:$V$95,MATCH(X48,$T$25:$T$95,0),$T$23)</f>
        <v>34850</v>
      </c>
      <c r="Z48" s="26"/>
      <c r="AA48" s="26"/>
    </row>
    <row r="49" spans="1:27" x14ac:dyDescent="0.25">
      <c r="A49" s="26"/>
      <c r="B49" s="26"/>
      <c r="C49" s="26"/>
      <c r="D49" s="26"/>
      <c r="E49" s="26"/>
      <c r="F49" s="26"/>
      <c r="G49" s="26"/>
      <c r="H49" s="26"/>
      <c r="I49" s="26"/>
      <c r="J49" s="28"/>
      <c r="K49" s="32">
        <v>1994</v>
      </c>
      <c r="L49" s="41">
        <v>288729</v>
      </c>
      <c r="M49" s="41">
        <v>292.83</v>
      </c>
      <c r="N49" s="41">
        <v>292830</v>
      </c>
      <c r="O49" s="28"/>
      <c r="P49" s="31">
        <v>1994</v>
      </c>
      <c r="Q49" s="41" cm="1">
        <f t="array" ref="Q49">INDEX($L$20:$N$74,MATCH(P49,$K$20:$K$74,0),$K$18)</f>
        <v>288729</v>
      </c>
      <c r="R49" s="26"/>
      <c r="S49" s="28"/>
      <c r="T49" s="32">
        <v>1944</v>
      </c>
      <c r="U49" s="41">
        <v>0.44416666666666671</v>
      </c>
      <c r="V49" s="33">
        <v>36127</v>
      </c>
      <c r="W49" s="28"/>
      <c r="X49" s="32">
        <v>1944</v>
      </c>
      <c r="Y49" s="41" cm="1">
        <f t="array" ref="Y49">INDEX($U$25:$V$95,MATCH(X49,$T$25:$T$95,0),$T$23)</f>
        <v>36127</v>
      </c>
      <c r="Z49" s="26"/>
      <c r="AA49" s="26"/>
    </row>
    <row r="50" spans="1:27" x14ac:dyDescent="0.25">
      <c r="A50" s="26"/>
      <c r="B50" s="26"/>
      <c r="C50" s="26"/>
      <c r="D50" s="26"/>
      <c r="E50" s="26"/>
      <c r="F50" s="26"/>
      <c r="G50" s="26"/>
      <c r="H50" s="26"/>
      <c r="I50" s="26"/>
      <c r="J50" s="28"/>
      <c r="K50" s="32">
        <v>1995</v>
      </c>
      <c r="L50" s="41">
        <v>296718</v>
      </c>
      <c r="M50" s="41">
        <v>303.92</v>
      </c>
      <c r="N50" s="41">
        <v>303920</v>
      </c>
      <c r="O50" s="28"/>
      <c r="P50" s="31">
        <v>1995</v>
      </c>
      <c r="Q50" s="41" cm="1">
        <f t="array" ref="Q50">INDEX($L$20:$N$74,MATCH(P50,$K$20:$K$74,0),$K$18)</f>
        <v>296718</v>
      </c>
      <c r="R50" s="26"/>
      <c r="S50" s="28"/>
      <c r="T50" s="32">
        <v>1945</v>
      </c>
      <c r="U50" s="41">
        <v>0.47</v>
      </c>
      <c r="V50" s="33">
        <v>35077</v>
      </c>
      <c r="W50" s="28"/>
      <c r="X50" s="32">
        <v>1945</v>
      </c>
      <c r="Y50" s="41" cm="1">
        <f t="array" ref="Y50">INDEX($U$25:$V$95,MATCH(X50,$T$25:$T$95,0),$T$23)</f>
        <v>35077</v>
      </c>
      <c r="Z50" s="26"/>
      <c r="AA50" s="26"/>
    </row>
    <row r="51" spans="1:27" x14ac:dyDescent="0.25">
      <c r="A51" s="26"/>
      <c r="B51" s="26"/>
      <c r="C51" s="26"/>
      <c r="D51" s="26"/>
      <c r="E51" s="26"/>
      <c r="F51" s="26"/>
      <c r="G51" s="26"/>
      <c r="H51" s="26"/>
      <c r="I51" s="26"/>
      <c r="J51" s="28"/>
      <c r="K51" s="32">
        <v>1996</v>
      </c>
      <c r="L51" s="41">
        <v>308838</v>
      </c>
      <c r="M51" s="41">
        <v>319.7781796218286</v>
      </c>
      <c r="N51" s="41">
        <v>319778.1796218286</v>
      </c>
      <c r="O51" s="28"/>
      <c r="P51" s="31">
        <v>1996</v>
      </c>
      <c r="Q51" s="41" cm="1">
        <f t="array" ref="Q51">INDEX($L$20:$N$74,MATCH(P51,$K$20:$K$74,0),$K$18)</f>
        <v>308838</v>
      </c>
      <c r="R51" s="26"/>
      <c r="S51" s="28"/>
      <c r="T51" s="32">
        <v>1946</v>
      </c>
      <c r="U51" s="41">
        <v>0.46708333333333329</v>
      </c>
      <c r="V51" s="33">
        <v>38854</v>
      </c>
      <c r="W51" s="28"/>
      <c r="X51" s="32">
        <v>1946</v>
      </c>
      <c r="Y51" s="41" cm="1">
        <f t="array" ref="Y51">INDEX($U$25:$V$95,MATCH(X51,$T$25:$T$95,0),$T$23)</f>
        <v>38854</v>
      </c>
      <c r="Z51" s="26"/>
      <c r="AA51" s="26"/>
    </row>
    <row r="52" spans="1:27" x14ac:dyDescent="0.25">
      <c r="A52" s="26"/>
      <c r="B52" s="26"/>
      <c r="C52" s="26"/>
      <c r="D52" s="26"/>
      <c r="E52" s="26"/>
      <c r="F52" s="26"/>
      <c r="G52" s="26"/>
      <c r="H52" s="26"/>
      <c r="I52" s="26"/>
      <c r="J52" s="28"/>
      <c r="K52" s="32">
        <v>1997</v>
      </c>
      <c r="L52" s="41">
        <v>306245</v>
      </c>
      <c r="M52" s="41">
        <v>321.065</v>
      </c>
      <c r="N52" s="41">
        <v>321065</v>
      </c>
      <c r="O52" s="28"/>
      <c r="P52" s="31">
        <v>1997</v>
      </c>
      <c r="Q52" s="41" cm="1">
        <f t="array" ref="Q52">INDEX($L$20:$N$74,MATCH(P52,$K$20:$K$74,0),$K$18)</f>
        <v>306245</v>
      </c>
      <c r="R52" s="26"/>
      <c r="S52" s="28"/>
      <c r="T52" s="32">
        <v>1947</v>
      </c>
      <c r="U52" s="41">
        <v>0.46791666666666665</v>
      </c>
      <c r="V52" s="33">
        <v>40096</v>
      </c>
      <c r="W52" s="28"/>
      <c r="X52" s="32">
        <v>1947</v>
      </c>
      <c r="Y52" s="41" cm="1">
        <f t="array" ref="Y52">INDEX($U$25:$V$95,MATCH(X52,$T$25:$T$95,0),$T$23)</f>
        <v>40096</v>
      </c>
      <c r="Z52" s="26"/>
      <c r="AA52" s="26"/>
    </row>
    <row r="53" spans="1:27" x14ac:dyDescent="0.25">
      <c r="A53" s="26"/>
      <c r="B53" s="26"/>
      <c r="C53" s="26"/>
      <c r="D53" s="26"/>
      <c r="E53" s="26"/>
      <c r="F53" s="26"/>
      <c r="G53" s="26"/>
      <c r="H53" s="26"/>
      <c r="I53" s="26"/>
      <c r="J53" s="28"/>
      <c r="K53" s="32">
        <v>1998</v>
      </c>
      <c r="L53" s="41">
        <v>315030</v>
      </c>
      <c r="M53" s="41">
        <v>325.35000000000002</v>
      </c>
      <c r="N53" s="41">
        <v>325350</v>
      </c>
      <c r="O53" s="28"/>
      <c r="P53" s="31">
        <v>1998</v>
      </c>
      <c r="Q53" s="41" cm="1">
        <f t="array" ref="Q53">INDEX($L$20:$N$74,MATCH(P53,$K$20:$K$74,0),$K$18)</f>
        <v>315030</v>
      </c>
      <c r="R53" s="26"/>
      <c r="S53" s="28"/>
      <c r="T53" s="32">
        <v>1948</v>
      </c>
      <c r="U53" s="41">
        <v>0.48499999999999999</v>
      </c>
      <c r="V53" s="33">
        <v>43314</v>
      </c>
      <c r="W53" s="28"/>
      <c r="X53" s="32">
        <v>1948</v>
      </c>
      <c r="Y53" s="41" cm="1">
        <f t="array" ref="Y53">INDEX($U$25:$V$95,MATCH(X53,$T$25:$T$95,0),$T$23)</f>
        <v>43314</v>
      </c>
      <c r="Z53" s="26"/>
      <c r="AA53" s="26"/>
    </row>
    <row r="54" spans="1:27" x14ac:dyDescent="0.25">
      <c r="A54" s="26"/>
      <c r="B54" s="26"/>
      <c r="C54" s="26"/>
      <c r="D54" s="26"/>
      <c r="E54" s="26"/>
      <c r="F54" s="26"/>
      <c r="G54" s="26"/>
      <c r="H54" s="26"/>
      <c r="I54" s="26"/>
      <c r="J54" s="28"/>
      <c r="K54" s="32">
        <v>1999</v>
      </c>
      <c r="L54" s="41">
        <v>317373</v>
      </c>
      <c r="M54" s="41">
        <v>332.0529075</v>
      </c>
      <c r="N54" s="41">
        <v>332052.90750000003</v>
      </c>
      <c r="O54" s="28"/>
      <c r="P54" s="31">
        <v>1999</v>
      </c>
      <c r="Q54" s="41" cm="1">
        <f t="array" ref="Q54">INDEX($L$20:$N$74,MATCH(P54,$K$20:$K$74,0),$K$18)</f>
        <v>317373</v>
      </c>
      <c r="R54" s="26"/>
      <c r="S54" s="28"/>
      <c r="T54" s="32">
        <v>1949</v>
      </c>
      <c r="U54" s="41">
        <v>0.49916666666666665</v>
      </c>
      <c r="V54" s="33">
        <v>45726</v>
      </c>
      <c r="W54" s="28"/>
      <c r="X54" s="32">
        <v>1949</v>
      </c>
      <c r="Y54" s="41" cm="1">
        <f t="array" ref="Y54">INDEX($U$25:$V$95,MATCH(X54,$T$25:$T$95,0),$T$23)</f>
        <v>45726</v>
      </c>
      <c r="Z54" s="26"/>
      <c r="AA54" s="26"/>
    </row>
    <row r="55" spans="1:27" x14ac:dyDescent="0.25">
      <c r="A55" s="26"/>
      <c r="B55" s="26"/>
      <c r="C55" s="26"/>
      <c r="D55" s="26"/>
      <c r="E55" s="26"/>
      <c r="F55" s="26"/>
      <c r="G55" s="26"/>
      <c r="H55" s="26"/>
      <c r="I55" s="26"/>
      <c r="J55" s="28"/>
      <c r="K55" s="32">
        <v>2000</v>
      </c>
      <c r="L55" s="41">
        <v>323332</v>
      </c>
      <c r="M55" s="41">
        <v>340.29599999999994</v>
      </c>
      <c r="N55" s="41">
        <v>340295.99999999994</v>
      </c>
      <c r="O55" s="28"/>
      <c r="P55" s="31">
        <v>2000</v>
      </c>
      <c r="Q55" s="41" cm="1">
        <f t="array" ref="Q55">INDEX($L$20:$N$74,MATCH(P55,$K$20:$K$74,0),$K$18)</f>
        <v>323332</v>
      </c>
      <c r="R55" s="26"/>
      <c r="S55" s="28"/>
      <c r="T55" s="32">
        <v>1950</v>
      </c>
      <c r="U55" s="41">
        <v>0.49416666666666664</v>
      </c>
      <c r="V55" s="33">
        <v>51467</v>
      </c>
      <c r="W55" s="28"/>
      <c r="X55" s="32">
        <v>1950</v>
      </c>
      <c r="Y55" s="41" cm="1">
        <f t="array" ref="Y55">INDEX($U$25:$V$95,MATCH(X55,$T$25:$T$95,0),$T$23)</f>
        <v>51467</v>
      </c>
      <c r="Z55" s="26"/>
      <c r="AA55" s="26"/>
    </row>
    <row r="56" spans="1:27" x14ac:dyDescent="0.25">
      <c r="A56" s="26"/>
      <c r="B56" s="26"/>
      <c r="C56" s="26"/>
      <c r="D56" s="26"/>
      <c r="E56" s="26"/>
      <c r="F56" s="26"/>
      <c r="G56" s="26"/>
      <c r="H56" s="26"/>
      <c r="I56" s="26"/>
      <c r="J56" s="28"/>
      <c r="K56" s="32">
        <v>2001</v>
      </c>
      <c r="L56" s="41">
        <v>333781.09999999998</v>
      </c>
      <c r="M56" s="41">
        <v>342.50400000000002</v>
      </c>
      <c r="N56" s="41">
        <v>342504</v>
      </c>
      <c r="O56" s="28"/>
      <c r="P56" s="31">
        <v>2001</v>
      </c>
      <c r="Q56" s="41" cm="1">
        <f t="array" ref="Q56">INDEX($L$20:$N$74,MATCH(P56,$K$20:$K$74,0),$K$18)</f>
        <v>333781.09999999998</v>
      </c>
      <c r="R56" s="26"/>
      <c r="S56" s="28"/>
      <c r="T56" s="32">
        <v>1951</v>
      </c>
      <c r="U56" s="41">
        <v>0</v>
      </c>
      <c r="V56" s="33">
        <v>56982</v>
      </c>
      <c r="W56" s="28"/>
      <c r="X56" s="32">
        <v>1951</v>
      </c>
      <c r="Y56" s="41" cm="1">
        <f t="array" ref="Y56">INDEX($U$25:$V$95,MATCH(X56,$T$25:$T$95,0),$T$23)</f>
        <v>56982</v>
      </c>
      <c r="Z56" s="26"/>
      <c r="AA56" s="26"/>
    </row>
    <row r="57" spans="1:27" x14ac:dyDescent="0.25">
      <c r="A57" s="26"/>
      <c r="B57" s="26"/>
      <c r="C57" s="26"/>
      <c r="D57" s="26"/>
      <c r="E57" s="26"/>
      <c r="F57" s="26"/>
      <c r="G57" s="26"/>
      <c r="H57" s="26"/>
      <c r="I57" s="26"/>
      <c r="J57" s="28"/>
      <c r="K57" s="32">
        <v>2002</v>
      </c>
      <c r="L57" s="41">
        <v>334784.6011855898</v>
      </c>
      <c r="M57" s="41">
        <v>344.10899999999998</v>
      </c>
      <c r="N57" s="41">
        <v>344109</v>
      </c>
      <c r="O57" s="28"/>
      <c r="P57" s="31">
        <v>2002</v>
      </c>
      <c r="Q57" s="41" cm="1">
        <f t="array" ref="Q57">INDEX($L$20:$N$74,MATCH(P57,$K$20:$K$74,0),$K$18)</f>
        <v>334784.6011855898</v>
      </c>
      <c r="R57" s="26"/>
      <c r="S57" s="28"/>
      <c r="T57" s="32">
        <v>1952</v>
      </c>
      <c r="U57" s="41">
        <v>0</v>
      </c>
      <c r="V57" s="33">
        <v>59209</v>
      </c>
      <c r="W57" s="28"/>
      <c r="X57" s="32">
        <v>1952</v>
      </c>
      <c r="Y57" s="41" cm="1">
        <f t="array" ref="Y57">INDEX($U$25:$V$95,MATCH(X57,$T$25:$T$95,0),$T$23)</f>
        <v>59209</v>
      </c>
      <c r="Z57" s="26"/>
      <c r="AA57" s="26"/>
    </row>
    <row r="58" spans="1:27" x14ac:dyDescent="0.25">
      <c r="A58" s="26"/>
      <c r="B58" s="26"/>
      <c r="C58" s="26"/>
      <c r="D58" s="26"/>
      <c r="E58" s="26"/>
      <c r="F58" s="26"/>
      <c r="G58" s="26"/>
      <c r="H58" s="26"/>
      <c r="I58" s="26"/>
      <c r="J58" s="28"/>
      <c r="K58" s="32">
        <v>2003</v>
      </c>
      <c r="L58" s="41">
        <v>342307.65082419262</v>
      </c>
      <c r="M58" s="41">
        <v>346.61700000000002</v>
      </c>
      <c r="N58" s="41">
        <v>346617</v>
      </c>
      <c r="O58" s="28"/>
      <c r="P58" s="31">
        <v>2003</v>
      </c>
      <c r="Q58" s="41" cm="1">
        <f t="array" ref="Q58">INDEX($L$20:$N$74,MATCH(P58,$K$20:$K$74,0),$K$18)</f>
        <v>342307.65082419262</v>
      </c>
      <c r="R58" s="26"/>
      <c r="S58" s="28"/>
      <c r="T58" s="32">
        <v>1953</v>
      </c>
      <c r="U58" s="41">
        <v>0</v>
      </c>
      <c r="V58" s="33">
        <v>62494</v>
      </c>
      <c r="W58" s="28"/>
      <c r="X58" s="32">
        <v>1953</v>
      </c>
      <c r="Y58" s="41" cm="1">
        <f t="array" ref="Y58">INDEX($U$25:$V$95,MATCH(X58,$T$25:$T$95,0),$T$23)</f>
        <v>62494</v>
      </c>
      <c r="Z58" s="26"/>
      <c r="AA58" s="26"/>
    </row>
    <row r="59" spans="1:27" x14ac:dyDescent="0.25">
      <c r="A59" s="26"/>
      <c r="B59" s="26"/>
      <c r="C59" s="26"/>
      <c r="D59" s="26"/>
      <c r="E59" s="26"/>
      <c r="F59" s="26"/>
      <c r="G59" s="26"/>
      <c r="H59" s="26"/>
      <c r="I59" s="26"/>
      <c r="J59" s="28"/>
      <c r="K59" s="32">
        <v>2004</v>
      </c>
      <c r="L59" s="41">
        <v>339234.57989576051</v>
      </c>
      <c r="M59" s="41">
        <v>347.714</v>
      </c>
      <c r="N59" s="41">
        <v>347714</v>
      </c>
      <c r="O59" s="28"/>
      <c r="P59" s="31">
        <v>2004</v>
      </c>
      <c r="Q59" s="41" cm="1">
        <f t="array" ref="Q59">INDEX($L$20:$N$74,MATCH(P59,$K$20:$K$74,0),$K$18)</f>
        <v>339234.57989576051</v>
      </c>
      <c r="R59" s="26"/>
      <c r="S59" s="28"/>
      <c r="T59" s="32">
        <v>1954</v>
      </c>
      <c r="U59" s="41">
        <v>0</v>
      </c>
      <c r="V59" s="33">
        <v>69525</v>
      </c>
      <c r="W59" s="28"/>
      <c r="X59" s="32">
        <v>1954</v>
      </c>
      <c r="Y59" s="41" cm="1">
        <f t="array" ref="Y59">INDEX($U$25:$V$95,MATCH(X59,$T$25:$T$95,0),$T$23)</f>
        <v>69525</v>
      </c>
      <c r="Z59" s="26"/>
      <c r="AA59" s="26"/>
    </row>
    <row r="60" spans="1:27" x14ac:dyDescent="0.25">
      <c r="A60" s="26"/>
      <c r="B60" s="26"/>
      <c r="C60" s="26"/>
      <c r="D60" s="26"/>
      <c r="E60" s="26"/>
      <c r="F60" s="26"/>
      <c r="G60" s="26"/>
      <c r="H60" s="26"/>
      <c r="I60" s="26"/>
      <c r="J60" s="28"/>
      <c r="K60" s="32">
        <v>2005</v>
      </c>
      <c r="L60" s="41">
        <v>342240.37641208217</v>
      </c>
      <c r="M60" s="41">
        <v>357.19900000000001</v>
      </c>
      <c r="N60" s="41">
        <v>357199</v>
      </c>
      <c r="O60" s="28"/>
      <c r="P60" s="31">
        <v>2005</v>
      </c>
      <c r="Q60" s="41" cm="1">
        <f t="array" ref="Q60">INDEX($L$20:$N$74,MATCH(P60,$K$20:$K$74,0),$K$18)</f>
        <v>342240.37641208217</v>
      </c>
      <c r="R60" s="26"/>
      <c r="S60" s="28"/>
      <c r="T60" s="32">
        <v>1955</v>
      </c>
      <c r="U60" s="41">
        <v>0.57666666666666655</v>
      </c>
      <c r="V60" s="33">
        <v>76348</v>
      </c>
      <c r="W60" s="28"/>
      <c r="X60" s="32">
        <v>1955</v>
      </c>
      <c r="Y60" s="41" cm="1">
        <f t="array" ref="Y60">INDEX($U$25:$V$95,MATCH(X60,$T$25:$T$95,0),$T$23)</f>
        <v>76348</v>
      </c>
      <c r="Z60" s="26"/>
      <c r="AA60" s="26"/>
    </row>
    <row r="61" spans="1:27" x14ac:dyDescent="0.25">
      <c r="A61" s="26"/>
      <c r="B61" s="26"/>
      <c r="C61" s="26"/>
      <c r="D61" s="26"/>
      <c r="E61" s="26"/>
      <c r="F61" s="26"/>
      <c r="G61" s="26"/>
      <c r="H61" s="26"/>
      <c r="I61" s="26"/>
      <c r="J61" s="28"/>
      <c r="K61" s="32">
        <v>2006</v>
      </c>
      <c r="L61" s="41">
        <v>339282.75606794388</v>
      </c>
      <c r="M61" s="41">
        <v>353.863</v>
      </c>
      <c r="N61" s="41">
        <v>353863</v>
      </c>
      <c r="O61" s="28"/>
      <c r="P61" s="31">
        <v>2006</v>
      </c>
      <c r="Q61" s="41" cm="1">
        <f t="array" ref="Q61">INDEX($L$20:$N$74,MATCH(P61,$K$20:$K$74,0),$K$18)</f>
        <v>339282.75606794388</v>
      </c>
      <c r="R61" s="26"/>
      <c r="S61" s="28"/>
      <c r="T61" s="32">
        <v>1956</v>
      </c>
      <c r="U61" s="41">
        <v>0</v>
      </c>
      <c r="V61" s="33">
        <v>83074</v>
      </c>
      <c r="W61" s="28"/>
      <c r="X61" s="32">
        <v>1956</v>
      </c>
      <c r="Y61" s="41" cm="1">
        <f t="array" ref="Y61">INDEX($U$25:$V$95,MATCH(X61,$T$25:$T$95,0),$T$23)</f>
        <v>83074</v>
      </c>
      <c r="Z61" s="26"/>
      <c r="AA61" s="26"/>
    </row>
    <row r="62" spans="1:27" x14ac:dyDescent="0.25">
      <c r="A62" s="26"/>
      <c r="B62" s="26"/>
      <c r="C62" s="26"/>
      <c r="D62" s="26"/>
      <c r="E62" s="26"/>
      <c r="F62" s="26"/>
      <c r="G62" s="26"/>
      <c r="H62" s="26"/>
      <c r="I62" s="26"/>
      <c r="J62" s="28"/>
      <c r="K62" s="32">
        <v>2007</v>
      </c>
      <c r="L62" s="41">
        <v>340156.18119322462</v>
      </c>
      <c r="M62" s="41">
        <v>351.44900000000001</v>
      </c>
      <c r="N62" s="41">
        <v>351449</v>
      </c>
      <c r="O62" s="28"/>
      <c r="P62" s="31">
        <v>2007</v>
      </c>
      <c r="Q62" s="41" cm="1">
        <f t="array" ref="Q62">INDEX($L$20:$N$74,MATCH(P62,$K$20:$K$74,0),$K$18)</f>
        <v>340156.18119322462</v>
      </c>
      <c r="R62" s="26"/>
      <c r="S62" s="28"/>
      <c r="T62" s="32">
        <v>1957</v>
      </c>
      <c r="U62" s="41">
        <v>0</v>
      </c>
      <c r="V62" s="33">
        <v>87067</v>
      </c>
      <c r="W62" s="28"/>
      <c r="X62" s="32">
        <v>1957</v>
      </c>
      <c r="Y62" s="41" cm="1">
        <f t="array" ref="Y62">INDEX($U$25:$V$95,MATCH(X62,$T$25:$T$95,0),$T$23)</f>
        <v>87067</v>
      </c>
      <c r="Z62" s="26"/>
      <c r="AA62" s="26"/>
    </row>
    <row r="63" spans="1:27" x14ac:dyDescent="0.25">
      <c r="A63" s="26"/>
      <c r="B63" s="26"/>
      <c r="C63" s="26"/>
      <c r="D63" s="26"/>
      <c r="E63" s="26"/>
      <c r="F63" s="26"/>
      <c r="G63" s="26"/>
      <c r="H63" s="26"/>
      <c r="I63" s="26"/>
      <c r="J63" s="28"/>
      <c r="K63" s="32">
        <v>2008</v>
      </c>
      <c r="L63" s="41">
        <v>335205.66348946025</v>
      </c>
      <c r="M63" s="41">
        <v>349.53161080447069</v>
      </c>
      <c r="N63" s="41">
        <v>349531.61080447066</v>
      </c>
      <c r="O63" s="28"/>
      <c r="P63" s="31">
        <v>2008</v>
      </c>
      <c r="Q63" s="41" cm="1">
        <f t="array" ref="Q63">INDEX($L$20:$N$74,MATCH(P63,$K$20:$K$74,0),$K$18)</f>
        <v>335205.66348946025</v>
      </c>
      <c r="R63" s="26"/>
      <c r="S63" s="28"/>
      <c r="T63" s="32">
        <v>1958</v>
      </c>
      <c r="U63" s="41"/>
      <c r="V63" s="33">
        <v>94234</v>
      </c>
      <c r="W63" s="28"/>
      <c r="X63" s="32">
        <v>1958</v>
      </c>
      <c r="Y63" s="41" cm="1">
        <f t="array" ref="Y63">INDEX($U$25:$V$95,MATCH(X63,$T$25:$T$95,0),$T$23)</f>
        <v>94234</v>
      </c>
      <c r="Z63" s="26"/>
      <c r="AA63" s="26"/>
    </row>
    <row r="64" spans="1:27" ht="28.5" x14ac:dyDescent="0.45">
      <c r="A64" s="26"/>
      <c r="B64" s="26"/>
      <c r="C64" s="26"/>
      <c r="D64" s="26"/>
      <c r="E64" s="27"/>
      <c r="F64" s="26"/>
      <c r="G64" s="26"/>
      <c r="H64" s="26"/>
      <c r="I64" s="26"/>
      <c r="J64" s="28"/>
      <c r="K64" s="32">
        <v>2009</v>
      </c>
      <c r="L64" s="41">
        <v>322417.3514130651</v>
      </c>
      <c r="M64" s="41">
        <v>329.41616448062859</v>
      </c>
      <c r="N64" s="41">
        <v>329416.16448062862</v>
      </c>
      <c r="O64" s="28"/>
      <c r="P64" s="31">
        <v>2009</v>
      </c>
      <c r="Q64" s="41" cm="1">
        <f t="array" ref="Q64">INDEX($L$20:$N$74,MATCH(P64,$K$20:$K$74,0),$K$18)</f>
        <v>322417.3514130651</v>
      </c>
      <c r="R64" s="26"/>
      <c r="S64" s="28"/>
      <c r="T64" s="32">
        <v>1959</v>
      </c>
      <c r="U64" s="41">
        <v>0</v>
      </c>
      <c r="V64" s="33">
        <v>101460</v>
      </c>
      <c r="W64" s="28"/>
      <c r="X64" s="32">
        <v>1959</v>
      </c>
      <c r="Y64" s="41" cm="1">
        <f t="array" ref="Y64">INDEX($U$25:$V$95,MATCH(X64,$T$25:$T$95,0),$T$23)</f>
        <v>101460</v>
      </c>
      <c r="Z64" s="26"/>
      <c r="AA64" s="26"/>
    </row>
    <row r="65" spans="1:27" x14ac:dyDescent="0.25">
      <c r="A65" s="26"/>
      <c r="B65" s="26"/>
      <c r="C65" s="26"/>
      <c r="D65" s="26"/>
      <c r="E65" s="26"/>
      <c r="F65" s="26"/>
      <c r="G65" s="26"/>
      <c r="H65" s="26"/>
      <c r="I65" s="26"/>
      <c r="J65" s="28"/>
      <c r="K65" s="32">
        <v>2010</v>
      </c>
      <c r="L65" s="41">
        <v>328992.89256671199</v>
      </c>
      <c r="M65" s="41">
        <v>337.51128171747797</v>
      </c>
      <c r="N65" s="41">
        <v>337511.28171747795</v>
      </c>
      <c r="O65" s="28"/>
      <c r="P65" s="31">
        <v>2010</v>
      </c>
      <c r="Q65" s="41" cm="1">
        <f t="array" ref="Q65">INDEX($L$20:$N$74,MATCH(P65,$K$20:$K$74,0),$K$18)</f>
        <v>328992.89256671199</v>
      </c>
      <c r="R65" s="26"/>
      <c r="S65" s="28"/>
      <c r="T65" s="32">
        <v>1960</v>
      </c>
      <c r="U65" s="41">
        <v>0.61958333333333337</v>
      </c>
      <c r="V65" s="33">
        <v>115506</v>
      </c>
      <c r="W65" s="28"/>
      <c r="X65" s="32">
        <v>1960</v>
      </c>
      <c r="Y65" s="41" cm="1">
        <f t="array" ref="Y65">INDEX($U$25:$V$95,MATCH(X65,$T$25:$T$95,0),$T$23)</f>
        <v>115506</v>
      </c>
      <c r="Z65" s="26"/>
      <c r="AA65" s="26"/>
    </row>
    <row r="66" spans="1:27" x14ac:dyDescent="0.25">
      <c r="A66" s="26"/>
      <c r="B66" s="26"/>
      <c r="C66" s="26"/>
      <c r="D66" s="26"/>
      <c r="E66" s="26"/>
      <c r="F66" s="26"/>
      <c r="G66" s="26"/>
      <c r="H66" s="26"/>
      <c r="I66" s="26"/>
      <c r="J66" s="28"/>
      <c r="K66" s="32">
        <v>2011</v>
      </c>
      <c r="L66" s="41">
        <v>314217.16170625627</v>
      </c>
      <c r="M66" s="41">
        <v>325.91907110947062</v>
      </c>
      <c r="N66" s="41">
        <v>325919.07110947062</v>
      </c>
      <c r="O66" s="28"/>
      <c r="P66" s="31">
        <v>2011</v>
      </c>
      <c r="Q66" s="41" cm="1">
        <f t="array" ref="Q66">INDEX($L$20:$N$74,MATCH(P66,$K$20:$K$74,0),$K$18)</f>
        <v>314217.16170625627</v>
      </c>
      <c r="R66" s="26"/>
      <c r="S66" s="28"/>
      <c r="T66" s="32">
        <v>1961</v>
      </c>
      <c r="U66" s="41">
        <v>0</v>
      </c>
      <c r="V66" s="33">
        <v>124182</v>
      </c>
      <c r="W66" s="28"/>
      <c r="X66" s="32">
        <v>1961</v>
      </c>
      <c r="Y66" s="41" cm="1">
        <f t="array" ref="Y66">INDEX($U$25:$V$95,MATCH(X66,$T$25:$T$95,0),$T$23)</f>
        <v>124182</v>
      </c>
      <c r="Z66" s="26"/>
      <c r="AA66" s="26"/>
    </row>
    <row r="67" spans="1:27" x14ac:dyDescent="0.25">
      <c r="A67" s="26"/>
      <c r="B67" s="26"/>
      <c r="C67" s="26"/>
      <c r="D67" s="26"/>
      <c r="E67" s="26"/>
      <c r="F67" s="26"/>
      <c r="G67" s="26"/>
      <c r="H67" s="26"/>
      <c r="I67" s="26"/>
      <c r="J67" s="28"/>
      <c r="K67" s="32">
        <v>2012</v>
      </c>
      <c r="L67" s="41">
        <v>308453.61700526637</v>
      </c>
      <c r="M67" s="41">
        <v>325.4818778970004</v>
      </c>
      <c r="N67" s="41">
        <v>325481.87789700041</v>
      </c>
      <c r="O67" s="28"/>
      <c r="P67" s="31">
        <v>2012</v>
      </c>
      <c r="Q67" s="41" cm="1">
        <f t="array" ref="Q67">INDEX($L$20:$N$74,MATCH(P67,$K$20:$K$74,0),$K$18)</f>
        <v>308453.61700526637</v>
      </c>
      <c r="R67" s="26"/>
      <c r="S67" s="28"/>
      <c r="T67" s="32">
        <v>1962</v>
      </c>
      <c r="U67" s="41">
        <v>0.65333333333333343</v>
      </c>
      <c r="V67" s="33">
        <v>137465</v>
      </c>
      <c r="W67" s="28"/>
      <c r="X67" s="32">
        <v>1962</v>
      </c>
      <c r="Y67" s="41" cm="1">
        <f t="array" ref="Y67">INDEX($U$25:$V$95,MATCH(X67,$T$25:$T$95,0),$T$23)</f>
        <v>137465</v>
      </c>
      <c r="Z67" s="26"/>
      <c r="AA67" s="26"/>
    </row>
    <row r="68" spans="1:27" x14ac:dyDescent="0.25">
      <c r="A68" s="26"/>
      <c r="B68" s="26"/>
      <c r="C68" s="26"/>
      <c r="D68" s="26"/>
      <c r="E68" s="26"/>
      <c r="F68" s="26"/>
      <c r="G68" s="26"/>
      <c r="H68" s="26"/>
      <c r="I68" s="26"/>
      <c r="J68" s="28"/>
      <c r="K68" s="32">
        <v>2013</v>
      </c>
      <c r="L68" s="41">
        <v>305034.48240107112</v>
      </c>
      <c r="M68" s="41">
        <v>324.38484633124494</v>
      </c>
      <c r="N68" s="41">
        <v>324384.84633124492</v>
      </c>
      <c r="O68" s="28"/>
      <c r="P68" s="31">
        <v>2013</v>
      </c>
      <c r="Q68" s="41" cm="1">
        <f t="array" ref="Q68">INDEX($L$20:$N$74,MATCH(P68,$K$20:$K$74,0),$K$18)</f>
        <v>305034.48240107112</v>
      </c>
      <c r="R68" s="26"/>
      <c r="S68" s="28"/>
      <c r="T68" s="32">
        <v>1963</v>
      </c>
      <c r="U68" s="41">
        <v>0.66958333333333331</v>
      </c>
      <c r="V68" s="33">
        <v>148852</v>
      </c>
      <c r="W68" s="28"/>
      <c r="X68" s="32">
        <v>1963</v>
      </c>
      <c r="Y68" s="41" cm="1">
        <f t="array" ref="Y68">INDEX($U$25:$V$95,MATCH(X68,$T$25:$T$95,0),$T$23)</f>
        <v>148852</v>
      </c>
      <c r="Z68" s="26"/>
      <c r="AA68" s="26"/>
    </row>
    <row r="69" spans="1:27" x14ac:dyDescent="0.25">
      <c r="A69" s="26"/>
      <c r="B69" s="26"/>
      <c r="C69" s="26"/>
      <c r="D69" s="26"/>
      <c r="E69" s="26"/>
      <c r="F69" s="26"/>
      <c r="G69" s="26"/>
      <c r="H69" s="26"/>
      <c r="I69" s="26"/>
      <c r="J69" s="28"/>
      <c r="K69" s="32">
        <v>2014</v>
      </c>
      <c r="L69" s="41">
        <v>282980.22121480294</v>
      </c>
      <c r="M69" s="41">
        <v>310.80443694204644</v>
      </c>
      <c r="N69" s="41">
        <v>310804.43694204645</v>
      </c>
      <c r="O69" s="28"/>
      <c r="P69" s="31">
        <v>2014</v>
      </c>
      <c r="Q69" s="41" cm="1">
        <f t="array" ref="Q69">INDEX($L$20:$N$74,MATCH(P69,$K$20:$K$74,0),$K$18)</f>
        <v>282980.22121480294</v>
      </c>
      <c r="R69" s="26"/>
      <c r="S69" s="28"/>
      <c r="T69" s="32">
        <v>1964</v>
      </c>
      <c r="U69" s="41">
        <v>0.68208333333333326</v>
      </c>
      <c r="V69" s="33">
        <v>156653</v>
      </c>
      <c r="W69" s="28"/>
      <c r="X69" s="32">
        <v>1964</v>
      </c>
      <c r="Y69" s="41" cm="1">
        <f t="array" ref="Y69">INDEX($U$25:$V$95,MATCH(X69,$T$25:$T$95,0),$T$23)</f>
        <v>156653</v>
      </c>
      <c r="Z69" s="26"/>
      <c r="AA69" s="26"/>
    </row>
    <row r="70" spans="1:27" x14ac:dyDescent="0.25">
      <c r="A70" s="26"/>
      <c r="B70" s="26"/>
      <c r="C70" s="26"/>
      <c r="D70" s="26"/>
      <c r="E70" s="26"/>
      <c r="F70" s="26"/>
      <c r="G70" s="26"/>
      <c r="H70" s="26"/>
      <c r="I70" s="26"/>
      <c r="J70" s="28"/>
      <c r="K70" s="32">
        <v>2015</v>
      </c>
      <c r="L70" s="41">
        <v>278462.12650677841</v>
      </c>
      <c r="M70" s="41">
        <v>311.42276089552985</v>
      </c>
      <c r="N70" s="41">
        <v>311422.76089552982</v>
      </c>
      <c r="O70" s="28"/>
      <c r="P70" s="31">
        <v>2015</v>
      </c>
      <c r="Q70" s="41" cm="1">
        <f t="array" ref="Q70">INDEX($L$20:$N$74,MATCH(P70,$K$20:$K$74,0),$K$18)</f>
        <v>278462.12650677841</v>
      </c>
      <c r="R70" s="26"/>
      <c r="S70" s="28"/>
      <c r="T70" s="32">
        <v>1965</v>
      </c>
      <c r="U70" s="41">
        <v>0.71083333333333332</v>
      </c>
      <c r="V70" s="33">
        <v>168158</v>
      </c>
      <c r="W70" s="28"/>
      <c r="X70" s="32">
        <v>1965</v>
      </c>
      <c r="Y70" s="41" cm="1">
        <f t="array" ref="Y70">INDEX($U$25:$V$95,MATCH(X70,$T$25:$T$95,0),$T$23)</f>
        <v>168158</v>
      </c>
      <c r="Z70" s="26"/>
      <c r="AA70" s="26"/>
    </row>
    <row r="71" spans="1:27" x14ac:dyDescent="0.25">
      <c r="A71" s="26"/>
      <c r="B71" s="26"/>
      <c r="C71" s="26"/>
      <c r="D71" s="26"/>
      <c r="E71" s="26"/>
      <c r="F71" s="26"/>
      <c r="G71" s="26"/>
      <c r="H71" s="26"/>
      <c r="I71" s="26"/>
      <c r="J71" s="28"/>
      <c r="K71" s="32">
        <v>2016</v>
      </c>
      <c r="L71" s="41">
        <v>276582.31641477067</v>
      </c>
      <c r="M71" s="41">
        <v>311.29688932830464</v>
      </c>
      <c r="N71" s="41">
        <v>311296.88932830462</v>
      </c>
      <c r="O71" s="28"/>
      <c r="P71" s="31">
        <v>2016</v>
      </c>
      <c r="Q71" s="41" cm="1">
        <f t="array" ref="Q71">INDEX($L$20:$N$74,MATCH(P71,$K$20:$K$74,0),$K$18)</f>
        <v>276582.31641477067</v>
      </c>
      <c r="R71" s="26"/>
      <c r="S71" s="28"/>
      <c r="T71" s="32">
        <v>1966</v>
      </c>
      <c r="U71" s="41">
        <v>0.73375000000000001</v>
      </c>
      <c r="V71" s="33">
        <v>174139</v>
      </c>
      <c r="W71" s="28"/>
      <c r="X71" s="32">
        <v>1966</v>
      </c>
      <c r="Y71" s="41" cm="1">
        <f t="array" ref="Y71">INDEX($U$25:$V$95,MATCH(X71,$T$25:$T$95,0),$T$23)</f>
        <v>174139</v>
      </c>
      <c r="Z71" s="26"/>
      <c r="AA71" s="26"/>
    </row>
    <row r="72" spans="1:27" x14ac:dyDescent="0.25">
      <c r="A72" s="26"/>
      <c r="B72" s="26"/>
      <c r="C72" s="26"/>
      <c r="D72" s="26"/>
      <c r="E72" s="26"/>
      <c r="F72" s="26"/>
      <c r="G72" s="26"/>
      <c r="H72" s="26"/>
      <c r="I72" s="26"/>
      <c r="J72" s="28"/>
      <c r="K72" s="32">
        <v>2017</v>
      </c>
      <c r="L72" s="41">
        <v>272173.00753676845</v>
      </c>
      <c r="M72" s="41">
        <v>306.79287935843939</v>
      </c>
      <c r="N72" s="41">
        <v>306792.87935843942</v>
      </c>
      <c r="O72" s="28"/>
      <c r="P72" s="31">
        <v>2017</v>
      </c>
      <c r="Q72" s="41" cm="1">
        <f t="array" ref="Q72">INDEX($L$20:$N$74,MATCH(P72,$K$20:$K$74,0),$K$18)</f>
        <v>272173.00753676845</v>
      </c>
      <c r="R72" s="26"/>
      <c r="S72" s="28"/>
      <c r="T72" s="32">
        <v>1967</v>
      </c>
      <c r="U72" s="41">
        <v>0.73875000000000002</v>
      </c>
      <c r="V72" s="33">
        <v>179869</v>
      </c>
      <c r="W72" s="28"/>
      <c r="X72" s="32">
        <v>1967</v>
      </c>
      <c r="Y72" s="41" cm="1">
        <f t="array" ref="Y72">INDEX($U$25:$V$95,MATCH(X72,$T$25:$T$95,0),$T$23)</f>
        <v>179869</v>
      </c>
      <c r="Z72" s="26"/>
      <c r="AA72" s="26"/>
    </row>
    <row r="73" spans="1:27" x14ac:dyDescent="0.25">
      <c r="A73" s="26"/>
      <c r="B73" s="26"/>
      <c r="C73" s="26"/>
      <c r="D73" s="26"/>
      <c r="E73" s="26"/>
      <c r="F73" s="26"/>
      <c r="G73" s="26"/>
      <c r="H73" s="26"/>
      <c r="I73" s="26"/>
      <c r="J73" s="28"/>
      <c r="K73" s="32">
        <v>2018</v>
      </c>
      <c r="L73" s="41">
        <v>266849.02062616154</v>
      </c>
      <c r="M73" s="41">
        <v>307.37459679360495</v>
      </c>
      <c r="N73" s="41">
        <v>307374.59679360496</v>
      </c>
      <c r="O73" s="28"/>
      <c r="P73" s="31">
        <v>2018</v>
      </c>
      <c r="Q73" s="41" cm="1">
        <f t="array" ref="Q73">INDEX($L$20:$N$74,MATCH(P73,$K$20:$K$74,0),$K$18)</f>
        <v>266849.02062616154</v>
      </c>
      <c r="R73" s="26"/>
      <c r="S73" s="28"/>
      <c r="T73" s="32">
        <v>1968</v>
      </c>
      <c r="U73" s="41">
        <v>0.79666666666666663</v>
      </c>
      <c r="V73" s="33">
        <v>192381</v>
      </c>
      <c r="W73" s="28"/>
      <c r="X73" s="32">
        <v>1968</v>
      </c>
      <c r="Y73" s="41" cm="1">
        <f t="array" ref="Y73">INDEX($U$25:$V$95,MATCH(X73,$T$25:$T$95,0),$T$23)</f>
        <v>192381</v>
      </c>
      <c r="Z73" s="26"/>
      <c r="AA73" s="26"/>
    </row>
    <row r="74" spans="1:27" x14ac:dyDescent="0.25">
      <c r="A74" s="26"/>
      <c r="B74" s="26"/>
      <c r="C74" s="26"/>
      <c r="D74" s="26"/>
      <c r="E74" s="26"/>
      <c r="F74" s="26"/>
      <c r="G74" s="26"/>
      <c r="H74" s="26"/>
      <c r="I74" s="26"/>
      <c r="J74" s="28"/>
      <c r="K74" s="32">
        <v>2019</v>
      </c>
      <c r="L74" s="41">
        <v>256982.67407864827</v>
      </c>
      <c r="M74" s="41">
        <v>302.00488582335998</v>
      </c>
      <c r="N74" s="41">
        <v>302004.88582336</v>
      </c>
      <c r="O74" s="28"/>
      <c r="P74" s="31">
        <v>2019</v>
      </c>
      <c r="Q74" s="41" cm="1">
        <f t="array" ref="Q74">INDEX($L$20:$N$74,MATCH(P74,$K$20:$K$74,0),$K$18)</f>
        <v>256982.67407864827</v>
      </c>
      <c r="R74" s="26"/>
      <c r="S74" s="28"/>
      <c r="T74" s="32">
        <v>1969</v>
      </c>
      <c r="U74" s="41">
        <v>0.78300000000000003</v>
      </c>
      <c r="V74" s="33">
        <v>205281</v>
      </c>
      <c r="W74" s="28"/>
      <c r="X74" s="32">
        <v>1969</v>
      </c>
      <c r="Y74" s="41" cm="1">
        <f t="array" ref="Y74">INDEX($U$25:$V$95,MATCH(X74,$T$25:$T$95,0),$T$23)</f>
        <v>205281</v>
      </c>
      <c r="Z74" s="26"/>
      <c r="AA74" s="26"/>
    </row>
    <row r="75" spans="1:27" x14ac:dyDescent="0.25">
      <c r="A75" s="26"/>
      <c r="B75" s="26"/>
      <c r="C75" s="26"/>
      <c r="D75" s="26"/>
      <c r="E75" s="26"/>
      <c r="F75" s="26"/>
      <c r="G75" s="26"/>
      <c r="H75" s="26"/>
      <c r="I75" s="26"/>
      <c r="J75" s="28"/>
      <c r="K75" s="32" t="s">
        <v>91</v>
      </c>
      <c r="L75" s="41">
        <v>15083288.780538557</v>
      </c>
      <c r="M75" s="41">
        <v>15191.738388603408</v>
      </c>
      <c r="N75" s="41">
        <v>15191738.388603404</v>
      </c>
      <c r="O75" s="28"/>
      <c r="P75" s="26"/>
      <c r="Q75" s="26"/>
      <c r="R75" s="26"/>
      <c r="S75" s="28"/>
      <c r="T75" s="32">
        <v>1970</v>
      </c>
      <c r="U75" s="41">
        <v>0.78</v>
      </c>
      <c r="V75" s="33">
        <v>214462</v>
      </c>
      <c r="W75" s="28"/>
      <c r="X75" s="32">
        <v>1970</v>
      </c>
      <c r="Y75" s="41" cm="1">
        <f t="array" ref="Y75">INDEX($U$25:$V$95,MATCH(X75,$T$25:$T$95,0),$T$23)</f>
        <v>214462</v>
      </c>
      <c r="Z75" s="26"/>
      <c r="AA75" s="26"/>
    </row>
    <row r="76" spans="1:27" x14ac:dyDescent="0.25">
      <c r="A76" s="26"/>
      <c r="B76" s="26"/>
      <c r="C76" s="26"/>
      <c r="D76" s="26"/>
      <c r="E76" s="26"/>
      <c r="F76" s="26"/>
      <c r="G76" s="26"/>
      <c r="H76" s="26"/>
      <c r="I76" s="26"/>
      <c r="J76" s="28"/>
      <c r="K76" s="26"/>
      <c r="L76" s="26"/>
      <c r="M76" s="26"/>
      <c r="N76" s="26"/>
      <c r="O76" s="26"/>
      <c r="P76" s="26"/>
      <c r="Q76" s="26"/>
      <c r="R76" s="26"/>
      <c r="S76" s="28"/>
      <c r="T76" s="32">
        <v>1971</v>
      </c>
      <c r="U76" s="41">
        <v>0.84899999999999998</v>
      </c>
      <c r="V76" s="33">
        <v>221728</v>
      </c>
      <c r="W76" s="28"/>
      <c r="X76" s="32">
        <v>1971</v>
      </c>
      <c r="Y76" s="41" cm="1">
        <f t="array" ref="Y76">INDEX($U$25:$V$95,MATCH(X76,$T$25:$T$95,0),$T$23)</f>
        <v>221728</v>
      </c>
      <c r="Z76" s="26"/>
      <c r="AA76" s="26"/>
    </row>
    <row r="77" spans="1:27" x14ac:dyDescent="0.25">
      <c r="A77" s="26"/>
      <c r="B77" s="26"/>
      <c r="C77" s="26"/>
      <c r="D77" s="26"/>
      <c r="E77" s="26"/>
      <c r="F77" s="26"/>
      <c r="G77" s="26"/>
      <c r="H77" s="26"/>
      <c r="I77" s="26"/>
      <c r="J77" s="28"/>
      <c r="K77" s="26"/>
      <c r="L77" s="26"/>
      <c r="M77" s="26"/>
      <c r="N77" s="26"/>
      <c r="O77" s="26"/>
      <c r="P77" s="26"/>
      <c r="Q77" s="26"/>
      <c r="R77" s="26"/>
      <c r="S77" s="28"/>
      <c r="T77" s="32">
        <v>1972</v>
      </c>
      <c r="U77" s="41">
        <v>0.89400000000000002</v>
      </c>
      <c r="V77" s="33">
        <v>228220</v>
      </c>
      <c r="W77" s="28"/>
      <c r="X77" s="32">
        <v>1972</v>
      </c>
      <c r="Y77" s="41" cm="1">
        <f t="array" ref="Y77">INDEX($U$25:$V$95,MATCH(X77,$T$25:$T$95,0),$T$23)</f>
        <v>228220</v>
      </c>
      <c r="Z77" s="26"/>
      <c r="AA77" s="26"/>
    </row>
    <row r="78" spans="1:27" x14ac:dyDescent="0.25">
      <c r="A78" s="26"/>
      <c r="B78" s="26"/>
      <c r="C78" s="26"/>
      <c r="D78" s="26"/>
      <c r="E78" s="26"/>
      <c r="F78" s="26"/>
      <c r="G78" s="26"/>
      <c r="H78" s="26"/>
      <c r="I78" s="26"/>
      <c r="J78" s="28"/>
      <c r="K78" s="26"/>
      <c r="L78" s="26"/>
      <c r="M78" s="26"/>
      <c r="N78" s="26"/>
      <c r="O78" s="26"/>
      <c r="P78" s="26"/>
      <c r="Q78" s="26"/>
      <c r="R78" s="26"/>
      <c r="S78" s="28"/>
      <c r="T78" s="32">
        <v>1973</v>
      </c>
      <c r="U78" s="41">
        <v>0.90100000000000002</v>
      </c>
      <c r="V78" s="33">
        <v>244101</v>
      </c>
      <c r="W78" s="28"/>
      <c r="X78" s="32">
        <v>1973</v>
      </c>
      <c r="Y78" s="41" cm="1">
        <f t="array" ref="Y78">INDEX($U$25:$V$95,MATCH(X78,$T$25:$T$95,0),$T$23)</f>
        <v>244101</v>
      </c>
      <c r="Z78" s="26"/>
      <c r="AA78" s="26"/>
    </row>
    <row r="79" spans="1:27" x14ac:dyDescent="0.25">
      <c r="A79" s="26"/>
      <c r="B79" s="26"/>
      <c r="C79" s="26"/>
      <c r="D79" s="26"/>
      <c r="E79" s="26"/>
      <c r="F79" s="26"/>
      <c r="G79" s="26"/>
      <c r="H79" s="26"/>
      <c r="I79" s="26"/>
      <c r="J79" s="28"/>
      <c r="K79" s="26"/>
      <c r="L79" s="26"/>
      <c r="M79" s="26"/>
      <c r="N79" s="26"/>
      <c r="O79" s="26"/>
      <c r="P79" s="26"/>
      <c r="Q79" s="26"/>
      <c r="R79" s="26"/>
      <c r="S79" s="28"/>
      <c r="T79" s="32">
        <v>1974</v>
      </c>
      <c r="U79" s="41">
        <v>1.135</v>
      </c>
      <c r="V79" s="33">
        <v>236029</v>
      </c>
      <c r="W79" s="28"/>
      <c r="X79" s="32">
        <v>1974</v>
      </c>
      <c r="Y79" s="41" cm="1">
        <f t="array" ref="Y79">INDEX($U$25:$V$95,MATCH(X79,$T$25:$T$95,0),$T$23)</f>
        <v>236029</v>
      </c>
      <c r="Z79" s="26"/>
      <c r="AA79" s="26"/>
    </row>
    <row r="80" spans="1:27" x14ac:dyDescent="0.25">
      <c r="A80" s="26"/>
      <c r="B80" s="26"/>
      <c r="C80" s="26"/>
      <c r="D80" s="26"/>
      <c r="E80" s="26"/>
      <c r="F80" s="26"/>
      <c r="G80" s="26"/>
      <c r="H80" s="26"/>
      <c r="I80" s="26"/>
      <c r="J80" s="28"/>
      <c r="K80" s="26"/>
      <c r="L80" s="26"/>
      <c r="M80" s="26"/>
      <c r="N80" s="26"/>
      <c r="O80" s="26"/>
      <c r="P80" s="26"/>
      <c r="Q80" s="26"/>
      <c r="R80" s="26"/>
      <c r="S80" s="28"/>
      <c r="T80" s="32">
        <v>1975</v>
      </c>
      <c r="U80" s="41">
        <v>1.5629999999999999</v>
      </c>
      <c r="V80" s="33">
        <v>236518</v>
      </c>
      <c r="W80" s="28"/>
      <c r="X80" s="32">
        <v>1975</v>
      </c>
      <c r="Y80" s="41" cm="1">
        <f t="array" ref="Y80">INDEX($U$25:$V$95,MATCH(X80,$T$25:$T$95,0),$T$23)</f>
        <v>236518</v>
      </c>
      <c r="Z80" s="26"/>
      <c r="AA80" s="26"/>
    </row>
    <row r="81" spans="1:27" x14ac:dyDescent="0.25">
      <c r="A81" s="26"/>
      <c r="B81" s="26"/>
      <c r="C81" s="26"/>
      <c r="D81" s="26"/>
      <c r="E81" s="26"/>
      <c r="F81" s="26"/>
      <c r="G81" s="26"/>
      <c r="H81" s="26"/>
      <c r="I81" s="26"/>
      <c r="J81" s="28"/>
      <c r="K81" s="26"/>
      <c r="L81" s="26"/>
      <c r="M81" s="26"/>
      <c r="N81" s="26"/>
      <c r="O81" s="26"/>
      <c r="P81" s="26"/>
      <c r="Q81" s="26"/>
      <c r="R81" s="26"/>
      <c r="S81" s="28"/>
      <c r="T81" s="32">
        <v>1976</v>
      </c>
      <c r="U81" s="41">
        <v>1.899</v>
      </c>
      <c r="V81" s="33">
        <v>238965</v>
      </c>
      <c r="W81" s="28"/>
      <c r="X81" s="32">
        <v>1976</v>
      </c>
      <c r="Y81" s="41" cm="1">
        <f t="array" ref="Y81">INDEX($U$25:$V$95,MATCH(X81,$T$25:$T$95,0),$T$23)</f>
        <v>238965</v>
      </c>
      <c r="Z81" s="26"/>
      <c r="AA81" s="26"/>
    </row>
    <row r="82" spans="1:27" x14ac:dyDescent="0.25">
      <c r="A82" s="26"/>
      <c r="B82" s="26"/>
      <c r="C82" s="26"/>
      <c r="D82" s="26"/>
      <c r="E82" s="26"/>
      <c r="F82" s="26"/>
      <c r="G82" s="26"/>
      <c r="H82" s="26"/>
      <c r="I82" s="26"/>
      <c r="J82" s="28"/>
      <c r="K82" s="26"/>
      <c r="L82" s="26"/>
      <c r="M82" s="26"/>
      <c r="N82" s="26"/>
      <c r="O82" s="26"/>
      <c r="P82" s="26"/>
      <c r="Q82" s="26"/>
      <c r="R82" s="26"/>
      <c r="S82" s="28"/>
      <c r="T82" s="32">
        <v>1977</v>
      </c>
      <c r="U82" s="41">
        <v>2.1829999999999998</v>
      </c>
      <c r="V82" s="33">
        <v>245573</v>
      </c>
      <c r="W82" s="28"/>
      <c r="X82" s="32">
        <v>1977</v>
      </c>
      <c r="Y82" s="41" cm="1">
        <f t="array" ref="Y82">INDEX($U$25:$V$95,MATCH(X82,$T$25:$T$95,0),$T$23)</f>
        <v>245573</v>
      </c>
      <c r="Z82" s="26"/>
      <c r="AA82" s="26"/>
    </row>
    <row r="83" spans="1:27" x14ac:dyDescent="0.25">
      <c r="A83" s="26"/>
      <c r="B83" s="26"/>
      <c r="C83" s="26"/>
      <c r="D83" s="26"/>
      <c r="E83" s="26"/>
      <c r="F83" s="26"/>
      <c r="G83" s="26"/>
      <c r="H83" s="26"/>
      <c r="I83" s="26"/>
      <c r="J83" s="28"/>
      <c r="K83" s="26"/>
      <c r="L83" s="26"/>
      <c r="M83" s="26"/>
      <c r="N83" s="26"/>
      <c r="O83" s="26"/>
      <c r="P83" s="26"/>
      <c r="Q83" s="26"/>
      <c r="R83" s="26"/>
      <c r="S83" s="28"/>
      <c r="T83" s="32">
        <v>1978</v>
      </c>
      <c r="U83" s="41">
        <v>2.4140000000000001</v>
      </c>
      <c r="V83" s="33">
        <v>251341</v>
      </c>
      <c r="W83" s="28"/>
      <c r="X83" s="32">
        <v>1978</v>
      </c>
      <c r="Y83" s="41" cm="1">
        <f t="array" ref="Y83">INDEX($U$25:$V$95,MATCH(X83,$T$25:$T$95,0),$T$23)</f>
        <v>251341</v>
      </c>
      <c r="Z83" s="26"/>
      <c r="AA83" s="26"/>
    </row>
    <row r="84" spans="1:27" x14ac:dyDescent="0.25">
      <c r="A84" s="26"/>
      <c r="B84" s="26"/>
      <c r="C84" s="26"/>
      <c r="D84" s="26"/>
      <c r="E84" s="26"/>
      <c r="F84" s="26"/>
      <c r="G84" s="26"/>
      <c r="H84" s="26"/>
      <c r="I84" s="26"/>
      <c r="J84" s="28"/>
      <c r="K84" s="26"/>
      <c r="L84" s="26"/>
      <c r="M84" s="26"/>
      <c r="N84" s="26"/>
      <c r="O84" s="26"/>
      <c r="P84" s="26"/>
      <c r="Q84" s="26"/>
      <c r="R84" s="26"/>
      <c r="S84" s="28"/>
      <c r="T84" s="32">
        <v>1979</v>
      </c>
      <c r="U84" s="41">
        <v>2.633</v>
      </c>
      <c r="V84" s="33">
        <v>263018</v>
      </c>
      <c r="W84" s="28"/>
      <c r="X84" s="32">
        <v>1979</v>
      </c>
      <c r="Y84" s="41" cm="1">
        <f t="array" ref="Y84">INDEX($U$25:$V$95,MATCH(X84,$T$25:$T$95,0),$T$23)</f>
        <v>263018</v>
      </c>
      <c r="Z84" s="26"/>
      <c r="AA84" s="26"/>
    </row>
    <row r="85" spans="1:27" x14ac:dyDescent="0.25">
      <c r="A85" s="26"/>
      <c r="B85" s="26"/>
      <c r="C85" s="26"/>
      <c r="D85" s="26"/>
      <c r="E85" s="26"/>
      <c r="F85" s="26"/>
      <c r="G85" s="26"/>
      <c r="H85" s="26"/>
      <c r="I85" s="26"/>
      <c r="J85" s="28"/>
      <c r="K85" s="26"/>
      <c r="L85" s="26"/>
      <c r="M85" s="26"/>
      <c r="N85" s="26"/>
      <c r="O85" s="26"/>
      <c r="P85" s="26"/>
      <c r="Q85" s="26"/>
      <c r="R85" s="26"/>
      <c r="S85" s="28"/>
      <c r="T85" s="32">
        <v>1980</v>
      </c>
      <c r="U85" s="41">
        <v>3.319</v>
      </c>
      <c r="V85" s="33">
        <v>250727</v>
      </c>
      <c r="W85" s="28"/>
      <c r="X85" s="32">
        <v>1980</v>
      </c>
      <c r="Y85" s="41" cm="1">
        <f t="array" ref="Y85">INDEX($U$25:$V$95,MATCH(X85,$T$25:$T$95,0),$T$23)</f>
        <v>250727</v>
      </c>
      <c r="Z85" s="26"/>
      <c r="AA85" s="26"/>
    </row>
    <row r="86" spans="1:27" x14ac:dyDescent="0.25">
      <c r="A86" s="26"/>
      <c r="B86" s="26"/>
      <c r="C86" s="26"/>
      <c r="D86" s="26"/>
      <c r="E86" s="26"/>
      <c r="F86" s="26"/>
      <c r="G86" s="26"/>
      <c r="H86" s="26"/>
      <c r="I86" s="26"/>
      <c r="J86" s="28"/>
      <c r="K86" s="26"/>
      <c r="L86" s="26"/>
      <c r="M86" s="26"/>
      <c r="N86" s="26"/>
      <c r="O86" s="26"/>
      <c r="P86" s="26"/>
      <c r="Q86" s="26"/>
      <c r="R86" s="26"/>
      <c r="S86" s="28"/>
      <c r="T86" s="32">
        <v>1981</v>
      </c>
      <c r="U86" s="41">
        <v>3.93</v>
      </c>
      <c r="V86" s="33">
        <v>245479</v>
      </c>
      <c r="W86" s="28"/>
      <c r="X86" s="32">
        <v>1981</v>
      </c>
      <c r="Y86" s="41" cm="1">
        <f t="array" ref="Y86">INDEX($U$25:$V$95,MATCH(X86,$T$25:$T$95,0),$T$23)</f>
        <v>245479</v>
      </c>
      <c r="Z86" s="26"/>
      <c r="AA86" s="26"/>
    </row>
    <row r="87" spans="1:27" x14ac:dyDescent="0.25">
      <c r="A87" s="26"/>
      <c r="B87" s="26"/>
      <c r="C87" s="26"/>
      <c r="D87" s="26"/>
      <c r="E87" s="26"/>
      <c r="F87" s="26"/>
      <c r="G87" s="26"/>
      <c r="H87" s="26"/>
      <c r="I87" s="26"/>
      <c r="J87" s="28"/>
      <c r="K87" s="26"/>
      <c r="L87" s="26"/>
      <c r="M87" s="26"/>
      <c r="N87" s="26"/>
      <c r="O87" s="26"/>
      <c r="P87" s="26"/>
      <c r="Q87" s="26"/>
      <c r="R87" s="26"/>
      <c r="S87" s="28"/>
      <c r="T87" s="32">
        <v>1982</v>
      </c>
      <c r="U87" s="41">
        <v>4.3239999999999998</v>
      </c>
      <c r="V87" s="33">
        <v>241198</v>
      </c>
      <c r="W87" s="28"/>
      <c r="X87" s="32">
        <v>1982</v>
      </c>
      <c r="Y87" s="41" cm="1">
        <f t="array" ref="Y87">INDEX($U$25:$V$95,MATCH(X87,$T$25:$T$95,0),$T$23)</f>
        <v>241198</v>
      </c>
      <c r="Z87" s="26"/>
      <c r="AA87" s="26"/>
    </row>
    <row r="88" spans="1:27" x14ac:dyDescent="0.25">
      <c r="A88" s="26"/>
      <c r="B88" s="26"/>
      <c r="C88" s="26"/>
      <c r="D88" s="26"/>
      <c r="E88" s="26"/>
      <c r="F88" s="26"/>
      <c r="G88" s="26"/>
      <c r="H88" s="26"/>
      <c r="I88" s="26"/>
      <c r="J88" s="28"/>
      <c r="K88" s="26"/>
      <c r="L88" s="26"/>
      <c r="M88" s="26"/>
      <c r="N88" s="26"/>
      <c r="O88" s="26"/>
      <c r="P88" s="26"/>
      <c r="Q88" s="26"/>
      <c r="R88" s="26"/>
      <c r="S88" s="28"/>
      <c r="T88" s="32">
        <v>1983</v>
      </c>
      <c r="U88" s="41">
        <v>4.4400000000000004</v>
      </c>
      <c r="V88" s="33">
        <v>244872</v>
      </c>
      <c r="W88" s="28"/>
      <c r="X88" s="32">
        <v>1983</v>
      </c>
      <c r="Y88" s="41" cm="1">
        <f t="array" ref="Y88">INDEX($U$25:$V$95,MATCH(X88,$T$25:$T$95,0),$T$23)</f>
        <v>244872</v>
      </c>
      <c r="Z88" s="26"/>
      <c r="AA88" s="26"/>
    </row>
    <row r="89" spans="1:27" x14ac:dyDescent="0.25">
      <c r="A89" s="26"/>
      <c r="B89" s="26"/>
      <c r="C89" s="26"/>
      <c r="D89" s="26"/>
      <c r="E89" s="30"/>
      <c r="F89" s="26"/>
      <c r="G89" s="26"/>
      <c r="H89" s="26"/>
      <c r="I89" s="26"/>
      <c r="J89" s="28"/>
      <c r="K89" s="26"/>
      <c r="L89" s="26"/>
      <c r="M89" s="26"/>
      <c r="N89" s="26"/>
      <c r="O89" s="26"/>
      <c r="P89" s="26"/>
      <c r="Q89" s="26"/>
      <c r="R89" s="26"/>
      <c r="S89" s="28"/>
      <c r="T89" s="32">
        <v>1984</v>
      </c>
      <c r="U89" s="41">
        <v>4.4720000000000004</v>
      </c>
      <c r="V89" s="33">
        <v>250215</v>
      </c>
      <c r="W89" s="28"/>
      <c r="X89" s="32">
        <v>1984</v>
      </c>
      <c r="Y89" s="41" cm="1">
        <f t="array" ref="Y89">INDEX($U$25:$V$95,MATCH(X89,$T$25:$T$95,0),$T$23)</f>
        <v>250215</v>
      </c>
      <c r="Z89" s="26"/>
      <c r="AA89" s="26"/>
    </row>
    <row r="90" spans="1:27" x14ac:dyDescent="0.25">
      <c r="A90" s="26"/>
      <c r="B90" s="26"/>
      <c r="C90" s="26"/>
      <c r="D90" s="26"/>
      <c r="E90" s="30"/>
      <c r="F90" s="26"/>
      <c r="G90" s="26"/>
      <c r="H90" s="26"/>
      <c r="I90" s="26"/>
      <c r="J90" s="28"/>
      <c r="K90" s="26"/>
      <c r="L90" s="26"/>
      <c r="M90" s="26"/>
      <c r="N90" s="26"/>
      <c r="O90" s="26"/>
      <c r="P90" s="26"/>
      <c r="Q90" s="26"/>
      <c r="R90" s="26"/>
      <c r="S90" s="28"/>
      <c r="T90" s="32">
        <v>1985</v>
      </c>
      <c r="U90" s="41">
        <v>4.6020000000000003</v>
      </c>
      <c r="V90" s="33">
        <v>262315</v>
      </c>
      <c r="W90" s="28"/>
      <c r="X90" s="32">
        <v>1985</v>
      </c>
      <c r="Y90" s="41" cm="1">
        <f t="array" ref="Y90">INDEX($U$25:$V$95,MATCH(X90,$T$25:$T$95,0),$T$23)</f>
        <v>262315</v>
      </c>
      <c r="Z90" s="26"/>
      <c r="AA90" s="26"/>
    </row>
    <row r="91" spans="1:27" x14ac:dyDescent="0.25">
      <c r="A91" s="26"/>
      <c r="B91" s="26"/>
      <c r="C91" s="26"/>
      <c r="D91" s="26"/>
      <c r="E91" s="30"/>
      <c r="F91" s="26"/>
      <c r="G91" s="26"/>
      <c r="H91" s="26"/>
      <c r="I91" s="26"/>
      <c r="J91" s="28"/>
      <c r="K91" s="26"/>
      <c r="L91" s="26"/>
      <c r="M91" s="26"/>
      <c r="N91" s="26"/>
      <c r="O91" s="26"/>
      <c r="P91" s="26"/>
      <c r="Q91" s="26"/>
      <c r="R91" s="26"/>
      <c r="S91" s="28"/>
      <c r="T91" s="32">
        <v>1986</v>
      </c>
      <c r="U91" s="41">
        <v>4.6680000000000001</v>
      </c>
      <c r="V91" s="33">
        <v>265518</v>
      </c>
      <c r="W91" s="28"/>
      <c r="X91" s="32">
        <v>1986</v>
      </c>
      <c r="Y91" s="41" cm="1">
        <f t="array" ref="Y91">INDEX($U$25:$V$95,MATCH(X91,$T$25:$T$95,0),$T$23)</f>
        <v>265518</v>
      </c>
      <c r="Z91" s="26"/>
      <c r="AA91" s="26"/>
    </row>
    <row r="92" spans="1:27" x14ac:dyDescent="0.25">
      <c r="A92" s="26"/>
      <c r="B92" s="26"/>
      <c r="C92" s="26"/>
      <c r="D92" s="26"/>
      <c r="E92" s="30"/>
      <c r="F92" s="26"/>
      <c r="G92" s="26"/>
      <c r="H92" s="26"/>
      <c r="I92" s="26"/>
      <c r="J92" s="28"/>
      <c r="K92" s="26"/>
      <c r="L92" s="26"/>
      <c r="M92" s="26"/>
      <c r="N92" s="26"/>
      <c r="O92" s="26"/>
      <c r="P92" s="26"/>
      <c r="Q92" s="26"/>
      <c r="R92" s="26"/>
      <c r="S92" s="28"/>
      <c r="T92" s="32">
        <v>1987</v>
      </c>
      <c r="U92" s="41">
        <v>4.5919999999999996</v>
      </c>
      <c r="V92" s="33">
        <v>266157</v>
      </c>
      <c r="W92" s="28"/>
      <c r="X92" s="32">
        <v>1987</v>
      </c>
      <c r="Y92" s="41" cm="1">
        <f t="array" ref="Y92">INDEX($U$25:$V$95,MATCH(X92,$T$25:$T$95,0),$T$23)</f>
        <v>266157</v>
      </c>
      <c r="Z92" s="26"/>
      <c r="AA92" s="26"/>
    </row>
    <row r="93" spans="1:27" x14ac:dyDescent="0.25">
      <c r="A93" s="26"/>
      <c r="B93" s="26"/>
      <c r="C93" s="26"/>
      <c r="D93" s="26"/>
      <c r="E93" s="30"/>
      <c r="F93" s="26"/>
      <c r="G93" s="26"/>
      <c r="H93" s="26"/>
      <c r="I93" s="26"/>
      <c r="J93" s="28"/>
      <c r="K93" s="26"/>
      <c r="L93" s="26"/>
      <c r="M93" s="26"/>
      <c r="N93" s="26"/>
      <c r="O93" s="26"/>
      <c r="P93" s="26"/>
      <c r="Q93" s="26"/>
      <c r="R93" s="26"/>
      <c r="S93" s="28"/>
      <c r="T93" s="32">
        <v>1988</v>
      </c>
      <c r="U93" s="41">
        <v>4.8150000000000004</v>
      </c>
      <c r="V93" s="33">
        <v>270871</v>
      </c>
      <c r="W93" s="28"/>
      <c r="X93" s="32">
        <v>1988</v>
      </c>
      <c r="Y93" s="41" cm="1">
        <f t="array" ref="Y93">INDEX($U$25:$V$95,MATCH(X93,$T$25:$T$95,0),$T$23)</f>
        <v>270871</v>
      </c>
      <c r="Z93" s="26"/>
      <c r="AA93" s="26"/>
    </row>
    <row r="94" spans="1:27" x14ac:dyDescent="0.25">
      <c r="A94" s="26"/>
      <c r="B94" s="26"/>
      <c r="C94" s="26"/>
      <c r="D94" s="26"/>
      <c r="E94" s="26"/>
      <c r="F94" s="26"/>
      <c r="G94" s="26"/>
      <c r="H94" s="26"/>
      <c r="I94" s="26"/>
      <c r="J94" s="28"/>
      <c r="K94" s="26"/>
      <c r="L94" s="26"/>
      <c r="M94" s="26"/>
      <c r="N94" s="26"/>
      <c r="O94" s="26"/>
      <c r="P94" s="26"/>
      <c r="Q94" s="26"/>
      <c r="R94" s="26"/>
      <c r="S94" s="28"/>
      <c r="T94" s="32">
        <v>1989</v>
      </c>
      <c r="U94" s="41">
        <v>5.1420000000000003</v>
      </c>
      <c r="V94" s="33">
        <v>276003</v>
      </c>
      <c r="W94" s="28"/>
      <c r="X94" s="32">
        <v>1989</v>
      </c>
      <c r="Y94" s="41" cm="1">
        <f t="array" ref="Y94">INDEX($U$25:$V$95,MATCH(X94,$T$25:$T$95,0),$T$23)</f>
        <v>276003</v>
      </c>
      <c r="Z94" s="26"/>
      <c r="AA94" s="26"/>
    </row>
    <row r="95" spans="1:27" x14ac:dyDescent="0.25">
      <c r="A95" s="26"/>
      <c r="B95" s="26"/>
      <c r="C95" s="26"/>
      <c r="D95" s="26"/>
      <c r="E95" s="26"/>
      <c r="F95" s="26"/>
      <c r="G95" s="26"/>
      <c r="H95" s="26"/>
      <c r="I95" s="26"/>
      <c r="J95" s="28"/>
      <c r="K95" s="26"/>
      <c r="L95" s="26"/>
      <c r="M95" s="26"/>
      <c r="N95" s="26"/>
      <c r="O95" s="26"/>
      <c r="P95" s="26"/>
      <c r="Q95" s="26"/>
      <c r="R95" s="26"/>
      <c r="S95" s="28"/>
      <c r="T95" s="32">
        <v>1990</v>
      </c>
      <c r="U95" s="41">
        <v>5.3689999999999998</v>
      </c>
      <c r="V95" s="33">
        <v>281678</v>
      </c>
      <c r="W95" s="28"/>
      <c r="X95" s="32">
        <v>1990</v>
      </c>
      <c r="Y95" s="41" cm="1">
        <f t="array" ref="Y95">INDEX($U$25:$V$95,MATCH(X95,$T$25:$T$95,0),$T$23)</f>
        <v>281678</v>
      </c>
      <c r="Z95" s="26"/>
      <c r="AA95" s="26"/>
    </row>
    <row r="96" spans="1:27" x14ac:dyDescent="0.25">
      <c r="A96" s="26"/>
      <c r="B96" s="26"/>
      <c r="C96" s="26"/>
      <c r="D96" s="26"/>
      <c r="E96" s="26"/>
      <c r="F96" s="26"/>
      <c r="G96" s="26"/>
      <c r="H96" s="26"/>
      <c r="I96" s="26"/>
      <c r="J96" s="28"/>
      <c r="K96" s="26"/>
      <c r="L96" s="26"/>
      <c r="M96" s="26"/>
      <c r="N96" s="26"/>
      <c r="O96" s="26"/>
      <c r="P96" s="26"/>
      <c r="Q96" s="26"/>
      <c r="R96" s="26"/>
      <c r="S96" s="28"/>
      <c r="T96" s="32" t="s">
        <v>91</v>
      </c>
      <c r="U96" s="41">
        <v>88.499083333333331</v>
      </c>
      <c r="V96" s="33">
        <v>8171077</v>
      </c>
      <c r="W96" s="28"/>
      <c r="X96" s="26"/>
      <c r="Y96" s="26"/>
      <c r="Z96" s="26"/>
      <c r="AA96" s="26"/>
    </row>
    <row r="97" spans="1:27" x14ac:dyDescent="0.25">
      <c r="A97" s="26"/>
      <c r="B97" s="26"/>
      <c r="C97" s="26"/>
      <c r="D97" s="26"/>
      <c r="E97" s="26"/>
      <c r="F97" s="26"/>
      <c r="G97" s="26"/>
      <c r="H97" s="26"/>
      <c r="I97" s="26"/>
      <c r="J97" s="28"/>
      <c r="K97" s="26"/>
      <c r="L97" s="26"/>
      <c r="M97" s="26"/>
      <c r="N97" s="26"/>
      <c r="O97" s="26"/>
      <c r="P97" s="26"/>
      <c r="Q97" s="26"/>
      <c r="R97" s="26"/>
      <c r="S97" s="28"/>
      <c r="T97" s="26"/>
      <c r="U97" s="26"/>
      <c r="V97" s="26"/>
      <c r="W97" s="26"/>
      <c r="X97" s="26"/>
      <c r="Y97" s="26"/>
      <c r="Z97" s="26"/>
      <c r="AA97" s="26"/>
    </row>
    <row r="98" spans="1:27" x14ac:dyDescent="0.25">
      <c r="A98" s="26"/>
      <c r="B98" s="26"/>
      <c r="C98" s="26"/>
      <c r="D98" s="26"/>
      <c r="E98" s="26"/>
      <c r="F98" s="26"/>
      <c r="G98" s="26"/>
      <c r="H98" s="26"/>
      <c r="I98" s="26"/>
      <c r="J98" s="28"/>
      <c r="K98" s="26"/>
      <c r="L98" s="26"/>
      <c r="M98" s="26"/>
      <c r="N98" s="26"/>
      <c r="O98" s="26"/>
      <c r="P98" s="26"/>
      <c r="Q98" s="26"/>
      <c r="R98" s="26"/>
      <c r="S98" s="28"/>
      <c r="T98" s="26"/>
      <c r="U98" s="26"/>
      <c r="V98" s="26"/>
      <c r="W98" s="26"/>
      <c r="X98" s="26"/>
      <c r="Y98" s="26"/>
      <c r="Z98" s="26"/>
      <c r="AA98" s="26"/>
    </row>
    <row r="99" spans="1:27" x14ac:dyDescent="0.25">
      <c r="A99" s="26"/>
      <c r="B99" s="26"/>
      <c r="C99" s="26"/>
      <c r="D99" s="26"/>
      <c r="E99" s="26"/>
      <c r="F99" s="26"/>
      <c r="G99" s="26"/>
      <c r="H99" s="26"/>
      <c r="I99" s="26"/>
      <c r="J99" s="28"/>
      <c r="K99" s="26"/>
      <c r="L99" s="26"/>
      <c r="M99" s="26"/>
      <c r="N99" s="26"/>
      <c r="O99" s="26"/>
      <c r="P99" s="26"/>
      <c r="Q99" s="26"/>
      <c r="R99" s="26"/>
      <c r="S99" s="28"/>
      <c r="T99" s="26"/>
      <c r="U99" s="26"/>
      <c r="V99" s="26"/>
      <c r="W99" s="26"/>
      <c r="X99" s="26"/>
      <c r="Y99" s="26"/>
      <c r="Z99" s="26"/>
      <c r="AA99" s="26"/>
    </row>
    <row r="100" spans="1:27" x14ac:dyDescent="0.25">
      <c r="A100" s="26"/>
      <c r="B100" s="26"/>
      <c r="C100" s="26"/>
      <c r="D100" s="26"/>
      <c r="E100" s="26"/>
      <c r="F100" s="26"/>
      <c r="G100" s="26"/>
      <c r="H100" s="26"/>
      <c r="I100" s="26"/>
      <c r="J100" s="28"/>
      <c r="K100" s="26"/>
      <c r="L100" s="26"/>
      <c r="M100" s="26"/>
      <c r="N100" s="26"/>
      <c r="O100" s="26"/>
      <c r="P100" s="26"/>
      <c r="Q100" s="26"/>
      <c r="R100" s="26"/>
      <c r="S100" s="28"/>
      <c r="T100" s="26"/>
      <c r="U100" s="26"/>
      <c r="V100" s="26"/>
      <c r="W100" s="26"/>
      <c r="X100" s="26"/>
      <c r="Y100" s="26"/>
      <c r="Z100" s="26"/>
      <c r="AA100" s="26"/>
    </row>
    <row r="101" spans="1:27" x14ac:dyDescent="0.25">
      <c r="A101" s="26"/>
      <c r="B101" s="26"/>
      <c r="C101" s="26"/>
      <c r="D101" s="26"/>
      <c r="E101" s="26"/>
      <c r="F101" s="26"/>
      <c r="G101" s="26"/>
      <c r="H101" s="26"/>
      <c r="I101" s="26"/>
      <c r="J101" s="28"/>
      <c r="K101" s="26"/>
      <c r="L101" s="26"/>
      <c r="M101" s="26"/>
      <c r="N101" s="26"/>
      <c r="O101" s="26"/>
      <c r="P101" s="26"/>
      <c r="Q101" s="26"/>
      <c r="R101" s="26"/>
      <c r="S101" s="28"/>
      <c r="T101" s="26"/>
      <c r="U101" s="26"/>
      <c r="V101" s="26"/>
      <c r="W101" s="26"/>
      <c r="X101" s="26"/>
      <c r="Y101" s="26"/>
      <c r="Z101" s="26"/>
      <c r="AA101" s="26"/>
    </row>
    <row r="102" spans="1:27" x14ac:dyDescent="0.25">
      <c r="A102" s="26"/>
      <c r="B102" s="26"/>
      <c r="C102" s="26"/>
      <c r="D102" s="26"/>
      <c r="E102" s="26"/>
      <c r="F102" s="26"/>
      <c r="G102" s="26"/>
      <c r="H102" s="26"/>
      <c r="I102" s="26"/>
      <c r="J102" s="28"/>
      <c r="K102" s="26"/>
      <c r="L102" s="26"/>
      <c r="M102" s="26"/>
      <c r="N102" s="26"/>
      <c r="O102" s="26"/>
      <c r="P102" s="26"/>
      <c r="Q102" s="26"/>
      <c r="R102" s="26"/>
      <c r="S102" s="28"/>
      <c r="T102" s="26"/>
      <c r="U102" s="26"/>
      <c r="V102" s="26"/>
      <c r="W102" s="26"/>
      <c r="X102" s="26"/>
      <c r="Y102" s="26"/>
      <c r="Z102" s="26"/>
      <c r="AA102" s="26"/>
    </row>
    <row r="103" spans="1:27" x14ac:dyDescent="0.25">
      <c r="A103" s="26"/>
      <c r="B103" s="26"/>
      <c r="C103" s="26"/>
      <c r="D103" s="26"/>
      <c r="E103" s="26"/>
      <c r="F103" s="26"/>
      <c r="G103" s="26"/>
      <c r="H103" s="26"/>
      <c r="I103" s="26"/>
      <c r="J103" s="28"/>
      <c r="K103" s="26"/>
      <c r="L103" s="26"/>
      <c r="M103" s="26"/>
      <c r="N103" s="26"/>
      <c r="O103" s="26"/>
      <c r="P103" s="26"/>
      <c r="Q103" s="26"/>
      <c r="R103" s="26"/>
      <c r="S103" s="28"/>
      <c r="T103" s="26"/>
      <c r="U103" s="26"/>
      <c r="V103" s="26"/>
      <c r="W103" s="26"/>
      <c r="X103" s="26"/>
      <c r="Y103" s="26"/>
      <c r="Z103" s="26"/>
      <c r="AA103" s="26"/>
    </row>
    <row r="104" spans="1:27" x14ac:dyDescent="0.25">
      <c r="A104" s="26"/>
      <c r="B104" s="26"/>
      <c r="C104" s="26"/>
      <c r="D104" s="26"/>
      <c r="E104" s="26"/>
      <c r="F104" s="26"/>
      <c r="G104" s="26"/>
      <c r="H104" s="26"/>
      <c r="I104" s="26"/>
      <c r="J104" s="28"/>
      <c r="K104" s="26"/>
      <c r="L104" s="26"/>
      <c r="M104" s="26"/>
      <c r="N104" s="26"/>
      <c r="O104" s="26"/>
      <c r="P104" s="26"/>
      <c r="Q104" s="26"/>
      <c r="R104" s="26"/>
      <c r="S104" s="28"/>
      <c r="T104" s="26"/>
      <c r="U104" s="26"/>
      <c r="V104" s="26"/>
      <c r="W104" s="26"/>
      <c r="X104" s="26"/>
      <c r="Y104" s="26"/>
      <c r="Z104" s="26"/>
      <c r="AA104" s="26"/>
    </row>
    <row r="105" spans="1:27" x14ac:dyDescent="0.25">
      <c r="A105" s="26"/>
      <c r="B105" s="26"/>
      <c r="C105" s="26"/>
      <c r="D105" s="26"/>
      <c r="E105" s="26"/>
      <c r="F105" s="26"/>
      <c r="G105" s="26"/>
      <c r="H105" s="26"/>
      <c r="I105" s="26"/>
      <c r="J105" s="28"/>
      <c r="K105" s="26"/>
      <c r="L105" s="26"/>
      <c r="M105" s="26"/>
      <c r="N105" s="26"/>
      <c r="O105" s="26"/>
      <c r="P105" s="26"/>
      <c r="Q105" s="26"/>
      <c r="R105" s="26"/>
      <c r="S105" s="28"/>
      <c r="T105" s="26"/>
      <c r="U105" s="26"/>
      <c r="V105" s="26"/>
      <c r="W105" s="26"/>
      <c r="X105" s="26"/>
      <c r="Y105" s="26"/>
      <c r="Z105" s="26"/>
      <c r="AA105" s="26"/>
    </row>
    <row r="106" spans="1:27" x14ac:dyDescent="0.25">
      <c r="A106" s="26"/>
      <c r="B106" s="26"/>
      <c r="C106" s="26"/>
      <c r="D106" s="26"/>
      <c r="E106" s="26"/>
      <c r="F106" s="26"/>
      <c r="G106" s="26"/>
      <c r="H106" s="26"/>
      <c r="I106" s="26"/>
      <c r="J106" s="28"/>
      <c r="K106" s="26"/>
      <c r="L106" s="26"/>
      <c r="M106" s="26"/>
      <c r="N106" s="26"/>
      <c r="O106" s="26"/>
      <c r="P106" s="26"/>
      <c r="Q106" s="26"/>
      <c r="R106" s="26"/>
      <c r="S106" s="28"/>
      <c r="T106" s="26"/>
      <c r="U106" s="26"/>
      <c r="V106" s="26"/>
      <c r="W106" s="26"/>
      <c r="X106" s="26"/>
      <c r="Y106" s="26"/>
      <c r="Z106" s="26"/>
      <c r="AA106" s="26"/>
    </row>
    <row r="107" spans="1:27" x14ac:dyDescent="0.25">
      <c r="A107" s="26"/>
      <c r="B107" s="26"/>
      <c r="C107" s="26"/>
      <c r="D107" s="26"/>
      <c r="E107" s="26"/>
      <c r="F107" s="26"/>
      <c r="G107" s="26"/>
      <c r="H107" s="26"/>
      <c r="I107" s="26"/>
      <c r="J107" s="28"/>
      <c r="K107" s="26"/>
      <c r="L107" s="26"/>
      <c r="M107" s="26"/>
      <c r="N107" s="26"/>
      <c r="O107" s="26"/>
      <c r="P107" s="26"/>
      <c r="Q107" s="26"/>
      <c r="R107" s="26"/>
      <c r="S107" s="28"/>
      <c r="T107" s="26"/>
      <c r="U107" s="26"/>
      <c r="V107" s="26"/>
      <c r="W107" s="26"/>
      <c r="X107" s="26"/>
      <c r="Y107" s="26"/>
      <c r="Z107" s="26"/>
      <c r="AA107" s="26"/>
    </row>
    <row r="108" spans="1:27" x14ac:dyDescent="0.25">
      <c r="A108" s="26"/>
      <c r="B108" s="26"/>
      <c r="C108" s="26"/>
      <c r="D108" s="26"/>
      <c r="E108" s="26"/>
      <c r="F108" s="26"/>
      <c r="G108" s="26"/>
      <c r="H108" s="26"/>
      <c r="I108" s="26"/>
      <c r="J108" s="28"/>
      <c r="K108" s="26"/>
      <c r="L108" s="26"/>
      <c r="M108" s="26"/>
      <c r="N108" s="26"/>
      <c r="O108" s="26"/>
      <c r="P108" s="26"/>
      <c r="Q108" s="26"/>
      <c r="R108" s="26"/>
      <c r="S108" s="28"/>
      <c r="T108" s="26"/>
      <c r="U108" s="26"/>
      <c r="V108" s="26"/>
      <c r="W108" s="26"/>
      <c r="X108" s="26"/>
      <c r="Y108" s="26"/>
      <c r="Z108" s="26"/>
      <c r="AA108" s="26"/>
    </row>
    <row r="109" spans="1:27" x14ac:dyDescent="0.25">
      <c r="A109" s="26"/>
      <c r="B109" s="26"/>
      <c r="C109" s="26"/>
      <c r="D109" s="26"/>
      <c r="E109" s="26"/>
      <c r="F109" s="26"/>
      <c r="G109" s="26"/>
      <c r="H109" s="26"/>
      <c r="I109" s="26"/>
      <c r="J109" s="28"/>
      <c r="K109" s="26"/>
      <c r="L109" s="26"/>
      <c r="M109" s="26"/>
      <c r="N109" s="26"/>
      <c r="O109" s="26"/>
      <c r="P109" s="26"/>
      <c r="Q109" s="26"/>
      <c r="R109" s="26"/>
      <c r="S109" s="28"/>
      <c r="T109" s="26"/>
      <c r="U109" s="26"/>
      <c r="V109" s="26"/>
      <c r="W109" s="26"/>
      <c r="X109" s="26"/>
      <c r="Y109" s="26"/>
      <c r="Z109" s="26"/>
      <c r="AA109" s="26"/>
    </row>
    <row r="110" spans="1:27" x14ac:dyDescent="0.25">
      <c r="A110" s="26"/>
      <c r="B110" s="26"/>
      <c r="C110" s="26"/>
      <c r="D110" s="26"/>
      <c r="E110" s="26"/>
      <c r="F110" s="26"/>
      <c r="G110" s="26"/>
      <c r="H110" s="26"/>
      <c r="I110" s="26"/>
      <c r="J110" s="28"/>
      <c r="K110" s="26"/>
      <c r="L110" s="26"/>
      <c r="M110" s="26"/>
      <c r="N110" s="26"/>
      <c r="O110" s="26"/>
      <c r="P110" s="26"/>
      <c r="Q110" s="26"/>
      <c r="R110" s="26"/>
      <c r="S110" s="28"/>
      <c r="T110" s="26"/>
      <c r="U110" s="26"/>
      <c r="V110" s="26"/>
      <c r="W110" s="26"/>
      <c r="X110" s="26"/>
      <c r="Y110" s="26"/>
      <c r="Z110" s="26"/>
      <c r="AA110" s="26"/>
    </row>
    <row r="111" spans="1:27" x14ac:dyDescent="0.25">
      <c r="A111" s="26"/>
      <c r="B111" s="26"/>
      <c r="C111" s="26"/>
      <c r="D111" s="26"/>
      <c r="E111" s="26"/>
      <c r="F111" s="26"/>
      <c r="G111" s="26"/>
      <c r="H111" s="26"/>
      <c r="I111" s="26"/>
      <c r="J111" s="28"/>
      <c r="K111" s="26"/>
      <c r="L111" s="26"/>
      <c r="M111" s="26"/>
      <c r="N111" s="26"/>
      <c r="O111" s="26"/>
      <c r="P111" s="26"/>
      <c r="Q111" s="26"/>
      <c r="R111" s="26"/>
      <c r="S111" s="28"/>
      <c r="T111" s="26"/>
      <c r="U111" s="26"/>
      <c r="V111" s="26"/>
      <c r="W111" s="26"/>
      <c r="X111" s="26"/>
      <c r="Y111" s="26"/>
      <c r="Z111" s="26"/>
      <c r="AA111" s="26"/>
    </row>
    <row r="112" spans="1:27" x14ac:dyDescent="0.25">
      <c r="A112" s="26"/>
      <c r="B112" s="26"/>
      <c r="C112" s="26"/>
      <c r="D112" s="26"/>
      <c r="E112" s="26"/>
      <c r="F112" s="26"/>
      <c r="G112" s="26"/>
      <c r="H112" s="26"/>
      <c r="I112" s="26"/>
      <c r="J112" s="28"/>
      <c r="K112" s="26"/>
      <c r="L112" s="26"/>
      <c r="M112" s="26"/>
      <c r="N112" s="26"/>
      <c r="O112" s="26"/>
      <c r="P112" s="26"/>
      <c r="Q112" s="26"/>
      <c r="R112" s="26"/>
      <c r="S112" s="28"/>
      <c r="T112" s="26"/>
      <c r="U112" s="26"/>
      <c r="V112" s="26"/>
      <c r="W112" s="26"/>
      <c r="X112" s="26"/>
      <c r="Y112" s="26"/>
      <c r="Z112" s="26"/>
      <c r="AA112" s="26"/>
    </row>
    <row r="113" spans="1:27" x14ac:dyDescent="0.25">
      <c r="A113" s="26"/>
      <c r="B113" s="26"/>
      <c r="C113" s="26"/>
      <c r="D113" s="26"/>
      <c r="E113" s="26"/>
      <c r="F113" s="26"/>
      <c r="G113" s="26"/>
      <c r="H113" s="26"/>
      <c r="I113" s="26"/>
      <c r="J113" s="28"/>
      <c r="K113" s="26"/>
      <c r="L113" s="26"/>
      <c r="M113" s="26"/>
      <c r="N113" s="26"/>
      <c r="O113" s="26"/>
      <c r="P113" s="26"/>
      <c r="Q113" s="26"/>
      <c r="R113" s="26"/>
      <c r="S113" s="28"/>
      <c r="T113" s="26"/>
      <c r="U113" s="26"/>
      <c r="V113" s="26"/>
      <c r="W113" s="26"/>
      <c r="X113" s="26"/>
      <c r="Y113" s="26"/>
      <c r="Z113" s="26"/>
      <c r="AA113" s="26"/>
    </row>
    <row r="114" spans="1:27" x14ac:dyDescent="0.25">
      <c r="A114" s="26"/>
      <c r="B114" s="26"/>
      <c r="C114" s="26"/>
      <c r="D114" s="26"/>
      <c r="E114" s="26"/>
      <c r="F114" s="26"/>
      <c r="G114" s="26"/>
      <c r="H114" s="26"/>
      <c r="I114" s="26"/>
      <c r="J114" s="28"/>
      <c r="K114" s="26"/>
      <c r="L114" s="26"/>
      <c r="M114" s="26"/>
      <c r="N114" s="26"/>
      <c r="O114" s="26"/>
      <c r="P114" s="26"/>
      <c r="Q114" s="26"/>
      <c r="R114" s="26"/>
      <c r="S114" s="28"/>
      <c r="T114" s="26"/>
      <c r="U114" s="26"/>
      <c r="V114" s="26"/>
      <c r="W114" s="26"/>
      <c r="X114" s="26"/>
      <c r="Y114" s="26"/>
      <c r="Z114" s="26"/>
      <c r="AA114" s="26"/>
    </row>
    <row r="115" spans="1:27" x14ac:dyDescent="0.25">
      <c r="A115" s="26"/>
      <c r="B115" s="26"/>
      <c r="C115" s="26"/>
      <c r="D115" s="26"/>
      <c r="E115" s="26"/>
      <c r="F115" s="26"/>
      <c r="G115" s="26"/>
      <c r="H115" s="26"/>
      <c r="I115" s="26"/>
      <c r="J115" s="28"/>
      <c r="K115" s="26"/>
      <c r="L115" s="26"/>
      <c r="M115" s="26"/>
      <c r="N115" s="26"/>
      <c r="O115" s="26"/>
      <c r="P115" s="26"/>
      <c r="Q115" s="26"/>
      <c r="R115" s="26"/>
      <c r="S115" s="28"/>
      <c r="T115" s="26"/>
      <c r="U115" s="26"/>
      <c r="V115" s="26"/>
      <c r="W115" s="26"/>
      <c r="X115" s="26"/>
      <c r="Y115" s="26"/>
      <c r="Z115" s="26"/>
      <c r="AA115" s="26"/>
    </row>
    <row r="116" spans="1:27" x14ac:dyDescent="0.25">
      <c r="A116" s="26"/>
      <c r="B116" s="26"/>
      <c r="C116" s="26"/>
      <c r="D116" s="26"/>
      <c r="E116" s="26"/>
      <c r="F116" s="26"/>
      <c r="G116" s="26"/>
      <c r="H116" s="26"/>
      <c r="I116" s="26"/>
      <c r="J116" s="28"/>
      <c r="K116" s="26"/>
      <c r="L116" s="26"/>
      <c r="M116" s="26"/>
      <c r="N116" s="26"/>
      <c r="O116" s="26"/>
      <c r="P116" s="26"/>
      <c r="Q116" s="26"/>
      <c r="R116" s="26"/>
      <c r="S116" s="28"/>
      <c r="T116" s="26"/>
      <c r="U116" s="26"/>
      <c r="V116" s="26"/>
      <c r="W116" s="26"/>
      <c r="X116" s="26"/>
      <c r="Y116" s="26"/>
      <c r="Z116" s="26"/>
      <c r="AA116" s="26"/>
    </row>
    <row r="117" spans="1:27" x14ac:dyDescent="0.25">
      <c r="A117" s="26"/>
      <c r="B117" s="26"/>
      <c r="C117" s="26"/>
      <c r="D117" s="26"/>
      <c r="E117" s="26"/>
      <c r="F117" s="26"/>
      <c r="G117" s="26"/>
      <c r="H117" s="26"/>
      <c r="I117" s="26"/>
      <c r="J117" s="28"/>
      <c r="K117" s="26"/>
      <c r="L117" s="26"/>
      <c r="M117" s="26"/>
      <c r="N117" s="26"/>
      <c r="O117" s="26"/>
      <c r="P117" s="26"/>
      <c r="Q117" s="26"/>
      <c r="R117" s="26"/>
      <c r="S117" s="28"/>
      <c r="T117" s="26"/>
      <c r="U117" s="26"/>
      <c r="V117" s="26"/>
      <c r="W117" s="26"/>
      <c r="X117" s="26"/>
      <c r="Y117" s="26"/>
      <c r="Z117" s="26"/>
      <c r="AA117" s="26"/>
    </row>
    <row r="118" spans="1:27" x14ac:dyDescent="0.25">
      <c r="A118" s="26"/>
      <c r="B118" s="26"/>
      <c r="C118" s="26"/>
      <c r="D118" s="26"/>
      <c r="E118" s="26"/>
      <c r="F118" s="26"/>
      <c r="G118" s="26"/>
      <c r="H118" s="26"/>
      <c r="I118" s="26"/>
      <c r="J118" s="28"/>
      <c r="K118" s="26"/>
      <c r="L118" s="26"/>
      <c r="M118" s="26"/>
      <c r="N118" s="26"/>
      <c r="O118" s="26"/>
      <c r="P118" s="26"/>
      <c r="Q118" s="26"/>
      <c r="R118" s="26"/>
      <c r="S118" s="28"/>
      <c r="T118" s="26"/>
      <c r="U118" s="26"/>
      <c r="V118" s="26"/>
      <c r="W118" s="26"/>
      <c r="X118" s="26"/>
      <c r="Y118" s="26"/>
      <c r="Z118" s="26"/>
      <c r="AA118" s="26"/>
    </row>
    <row r="119" spans="1:27" x14ac:dyDescent="0.25">
      <c r="A119" s="26"/>
      <c r="B119" s="26"/>
      <c r="C119" s="26"/>
      <c r="D119" s="26"/>
      <c r="E119" s="26"/>
      <c r="F119" s="26"/>
      <c r="G119" s="26"/>
      <c r="H119" s="26"/>
      <c r="I119" s="26"/>
      <c r="J119" s="28"/>
      <c r="K119" s="26"/>
      <c r="L119" s="26"/>
      <c r="M119" s="26"/>
      <c r="N119" s="26"/>
      <c r="O119" s="26"/>
      <c r="P119" s="26"/>
      <c r="Q119" s="26"/>
      <c r="R119" s="26"/>
      <c r="S119" s="28"/>
      <c r="T119" s="26"/>
      <c r="U119" s="26"/>
      <c r="V119" s="26"/>
      <c r="W119" s="26"/>
      <c r="X119" s="26"/>
      <c r="Y119" s="26"/>
      <c r="Z119" s="26"/>
      <c r="AA119" s="26"/>
    </row>
    <row r="120" spans="1:27" x14ac:dyDescent="0.25">
      <c r="A120" s="26"/>
      <c r="B120" s="26"/>
      <c r="C120" s="26"/>
      <c r="D120" s="26"/>
      <c r="E120" s="26"/>
      <c r="F120" s="26"/>
      <c r="G120" s="26"/>
      <c r="H120" s="26"/>
      <c r="I120" s="26"/>
      <c r="J120" s="28"/>
      <c r="K120" s="26"/>
      <c r="L120" s="26"/>
      <c r="M120" s="26"/>
      <c r="N120" s="26"/>
      <c r="O120" s="26"/>
      <c r="P120" s="26"/>
      <c r="Q120" s="26"/>
      <c r="R120" s="26"/>
      <c r="S120" s="28"/>
      <c r="T120" s="26"/>
      <c r="U120" s="26"/>
      <c r="V120" s="26"/>
      <c r="W120" s="26"/>
      <c r="X120" s="26"/>
      <c r="Y120" s="26"/>
      <c r="Z120" s="26"/>
      <c r="AA120" s="26"/>
    </row>
    <row r="121" spans="1:27" x14ac:dyDescent="0.25">
      <c r="A121" s="26"/>
      <c r="B121" s="26"/>
      <c r="C121" s="26"/>
      <c r="D121" s="26"/>
      <c r="E121" s="26"/>
      <c r="F121" s="26"/>
      <c r="G121" s="26"/>
      <c r="H121" s="26"/>
      <c r="I121" s="26"/>
      <c r="J121" s="28"/>
      <c r="K121" s="26"/>
      <c r="L121" s="26"/>
      <c r="M121" s="26"/>
      <c r="N121" s="26"/>
      <c r="O121" s="26"/>
      <c r="P121" s="26"/>
      <c r="Q121" s="26"/>
      <c r="R121" s="26"/>
      <c r="S121" s="28"/>
      <c r="T121" s="26"/>
      <c r="U121" s="26"/>
      <c r="V121" s="26"/>
      <c r="W121" s="26"/>
      <c r="X121" s="26"/>
      <c r="Y121" s="26"/>
      <c r="Z121" s="26"/>
      <c r="AA121" s="26"/>
    </row>
    <row r="122" spans="1:27" x14ac:dyDescent="0.25">
      <c r="A122" s="26"/>
      <c r="B122" s="26"/>
      <c r="C122" s="26"/>
      <c r="D122" s="26"/>
      <c r="E122" s="26"/>
      <c r="F122" s="26"/>
      <c r="G122" s="26"/>
      <c r="H122" s="26"/>
      <c r="I122" s="26"/>
      <c r="J122" s="28"/>
      <c r="K122" s="26"/>
      <c r="L122" s="26"/>
      <c r="M122" s="26"/>
      <c r="N122" s="26"/>
      <c r="O122" s="26"/>
      <c r="P122" s="26"/>
      <c r="Q122" s="26"/>
      <c r="R122" s="26"/>
      <c r="S122" s="28"/>
      <c r="T122" s="26"/>
      <c r="U122" s="26"/>
      <c r="V122" s="26"/>
      <c r="W122" s="26"/>
      <c r="X122" s="26"/>
      <c r="Y122" s="26"/>
      <c r="Z122" s="26"/>
      <c r="AA122" s="26"/>
    </row>
    <row r="123" spans="1:27" x14ac:dyDescent="0.25">
      <c r="A123" s="26"/>
      <c r="B123" s="26"/>
      <c r="C123" s="26"/>
      <c r="D123" s="26"/>
      <c r="E123" s="26"/>
      <c r="F123" s="26"/>
      <c r="G123" s="26"/>
      <c r="H123" s="26"/>
      <c r="I123" s="26"/>
      <c r="J123" s="28"/>
      <c r="K123" s="26"/>
      <c r="L123" s="26"/>
      <c r="M123" s="26"/>
      <c r="N123" s="26"/>
      <c r="O123" s="26"/>
      <c r="P123" s="26"/>
      <c r="Q123" s="26"/>
      <c r="R123" s="26"/>
      <c r="S123" s="28"/>
      <c r="T123" s="26"/>
      <c r="U123" s="26"/>
      <c r="V123" s="26"/>
      <c r="W123" s="26"/>
      <c r="X123" s="26"/>
      <c r="Y123" s="26"/>
      <c r="Z123" s="26"/>
      <c r="AA123" s="26"/>
    </row>
    <row r="124" spans="1:27" x14ac:dyDescent="0.25">
      <c r="A124" s="26"/>
      <c r="B124" s="26"/>
      <c r="C124" s="26"/>
      <c r="D124" s="26"/>
      <c r="E124" s="26"/>
      <c r="F124" s="26"/>
      <c r="G124" s="26"/>
      <c r="H124" s="26"/>
      <c r="I124" s="26"/>
      <c r="J124" s="28"/>
      <c r="K124" s="26"/>
      <c r="L124" s="26"/>
      <c r="M124" s="26"/>
      <c r="N124" s="26"/>
      <c r="O124" s="26"/>
      <c r="P124" s="26"/>
      <c r="Q124" s="26"/>
      <c r="R124" s="26"/>
      <c r="S124" s="28"/>
      <c r="T124" s="26"/>
      <c r="U124" s="26"/>
      <c r="V124" s="26"/>
      <c r="W124" s="26"/>
      <c r="X124" s="26"/>
      <c r="Y124" s="26"/>
      <c r="Z124" s="26"/>
      <c r="AA124" s="26"/>
    </row>
    <row r="125" spans="1:27" x14ac:dyDescent="0.25">
      <c r="A125" s="26"/>
      <c r="B125" s="26"/>
      <c r="C125" s="26"/>
      <c r="D125" s="26"/>
      <c r="E125" s="26"/>
      <c r="F125" s="26"/>
      <c r="G125" s="26"/>
      <c r="H125" s="26"/>
      <c r="I125" s="26"/>
      <c r="J125" s="28"/>
      <c r="K125" s="26"/>
      <c r="L125" s="26"/>
      <c r="M125" s="26"/>
      <c r="N125" s="26"/>
      <c r="O125" s="26"/>
      <c r="P125" s="26"/>
      <c r="Q125" s="26"/>
      <c r="R125" s="26"/>
      <c r="S125" s="28"/>
      <c r="T125" s="26"/>
      <c r="U125" s="26"/>
      <c r="V125" s="26"/>
      <c r="W125" s="26"/>
      <c r="X125" s="26"/>
      <c r="Y125" s="26"/>
      <c r="Z125" s="26"/>
      <c r="AA125" s="26"/>
    </row>
    <row r="126" spans="1:27" x14ac:dyDescent="0.25">
      <c r="A126" s="26"/>
      <c r="B126" s="26"/>
      <c r="C126" s="26"/>
      <c r="D126" s="26"/>
      <c r="E126" s="26"/>
      <c r="F126" s="26"/>
      <c r="G126" s="26"/>
      <c r="H126" s="26"/>
      <c r="I126" s="26"/>
      <c r="J126" s="28"/>
      <c r="K126" s="26"/>
      <c r="L126" s="26"/>
      <c r="M126" s="26"/>
      <c r="N126" s="26"/>
      <c r="O126" s="26"/>
      <c r="P126" s="26"/>
      <c r="Q126" s="26"/>
      <c r="R126" s="26"/>
      <c r="S126" s="28"/>
      <c r="T126" s="26"/>
      <c r="U126" s="26"/>
      <c r="V126" s="26"/>
      <c r="W126" s="26"/>
      <c r="X126" s="26"/>
      <c r="Y126" s="26"/>
      <c r="Z126" s="26"/>
      <c r="AA126" s="26"/>
    </row>
    <row r="127" spans="1:27" x14ac:dyDescent="0.25">
      <c r="A127" s="26"/>
      <c r="B127" s="26"/>
      <c r="C127" s="26"/>
      <c r="D127" s="26"/>
      <c r="E127" s="26"/>
      <c r="F127" s="26"/>
      <c r="G127" s="26"/>
      <c r="H127" s="26"/>
      <c r="I127" s="26"/>
      <c r="J127" s="28"/>
      <c r="K127" s="26"/>
      <c r="L127" s="26"/>
      <c r="M127" s="26"/>
      <c r="N127" s="26"/>
      <c r="O127" s="26"/>
      <c r="P127" s="26"/>
      <c r="Q127" s="26"/>
      <c r="R127" s="26"/>
      <c r="S127" s="28"/>
      <c r="T127" s="26"/>
      <c r="U127" s="26"/>
      <c r="V127" s="26"/>
      <c r="W127" s="26"/>
      <c r="X127" s="26"/>
      <c r="Y127" s="26"/>
      <c r="Z127" s="26"/>
      <c r="AA127" s="26"/>
    </row>
    <row r="128" spans="1:27" x14ac:dyDescent="0.25">
      <c r="A128" s="26"/>
      <c r="B128" s="26"/>
      <c r="C128" s="26"/>
      <c r="D128" s="26"/>
      <c r="E128" s="26"/>
      <c r="F128" s="26"/>
      <c r="G128" s="26"/>
      <c r="H128" s="26"/>
      <c r="I128" s="26"/>
      <c r="J128" s="28"/>
      <c r="K128" s="26"/>
      <c r="L128" s="26"/>
      <c r="M128" s="26"/>
      <c r="N128" s="26"/>
      <c r="O128" s="26"/>
      <c r="P128" s="26"/>
      <c r="Q128" s="26"/>
      <c r="R128" s="26"/>
      <c r="S128" s="28"/>
      <c r="T128" s="26"/>
      <c r="U128" s="26"/>
      <c r="V128" s="26"/>
      <c r="W128" s="26"/>
      <c r="X128" s="26"/>
      <c r="Y128" s="26"/>
      <c r="Z128" s="26"/>
      <c r="AA128" s="26"/>
    </row>
    <row r="129" spans="1:27" x14ac:dyDescent="0.25">
      <c r="A129" s="26"/>
      <c r="B129" s="26"/>
      <c r="C129" s="26"/>
      <c r="D129" s="26"/>
      <c r="E129" s="26"/>
      <c r="F129" s="26"/>
      <c r="G129" s="26"/>
      <c r="H129" s="26"/>
      <c r="I129" s="26"/>
      <c r="J129" s="28"/>
      <c r="K129" s="26"/>
      <c r="L129" s="26"/>
      <c r="M129" s="26"/>
      <c r="N129" s="26"/>
      <c r="O129" s="26"/>
      <c r="P129" s="26"/>
      <c r="Q129" s="26"/>
      <c r="R129" s="26"/>
      <c r="S129" s="28"/>
      <c r="T129" s="26"/>
      <c r="U129" s="26"/>
      <c r="V129" s="26"/>
      <c r="W129" s="26"/>
      <c r="X129" s="26"/>
      <c r="Y129" s="26"/>
      <c r="Z129" s="26"/>
      <c r="AA129" s="26"/>
    </row>
    <row r="130" spans="1:27" x14ac:dyDescent="0.25">
      <c r="A130" s="26"/>
      <c r="B130" s="26"/>
      <c r="C130" s="26"/>
      <c r="D130" s="26"/>
      <c r="E130" s="26"/>
      <c r="F130" s="26"/>
      <c r="G130" s="26"/>
      <c r="H130" s="26"/>
      <c r="I130" s="26"/>
      <c r="J130" s="28"/>
      <c r="K130" s="26"/>
      <c r="L130" s="26"/>
      <c r="M130" s="26"/>
      <c r="N130" s="26"/>
      <c r="O130" s="26"/>
      <c r="P130" s="26"/>
      <c r="Q130" s="26"/>
      <c r="R130" s="26"/>
      <c r="S130" s="28"/>
      <c r="T130" s="26"/>
      <c r="U130" s="26"/>
      <c r="V130" s="26"/>
      <c r="W130" s="26"/>
      <c r="X130" s="26"/>
      <c r="Y130" s="26"/>
      <c r="Z130" s="26"/>
      <c r="AA130" s="26"/>
    </row>
    <row r="131" spans="1:27" x14ac:dyDescent="0.25">
      <c r="A131" s="26"/>
      <c r="B131" s="26"/>
      <c r="C131" s="26"/>
      <c r="D131" s="26"/>
      <c r="E131" s="26"/>
      <c r="F131" s="26"/>
      <c r="G131" s="26"/>
      <c r="H131" s="26"/>
      <c r="I131" s="26"/>
      <c r="J131" s="28"/>
      <c r="K131" s="26"/>
      <c r="L131" s="26"/>
      <c r="M131" s="26"/>
      <c r="N131" s="26"/>
      <c r="O131" s="26"/>
      <c r="P131" s="26"/>
      <c r="Q131" s="26"/>
      <c r="R131" s="26"/>
      <c r="S131" s="28"/>
      <c r="T131" s="26"/>
      <c r="U131" s="26"/>
      <c r="V131" s="26"/>
      <c r="W131" s="26"/>
      <c r="X131" s="26"/>
      <c r="Y131" s="26"/>
      <c r="Z131" s="26"/>
      <c r="AA131" s="26"/>
    </row>
    <row r="132" spans="1:27" x14ac:dyDescent="0.25">
      <c r="A132" s="26"/>
      <c r="B132" s="26"/>
      <c r="C132" s="26"/>
      <c r="D132" s="26"/>
      <c r="E132" s="26"/>
      <c r="F132" s="26"/>
      <c r="G132" s="26"/>
      <c r="H132" s="26"/>
      <c r="I132" s="26"/>
      <c r="J132" s="28"/>
      <c r="K132" s="26"/>
      <c r="L132" s="26"/>
      <c r="M132" s="26"/>
      <c r="N132" s="26"/>
      <c r="O132" s="26"/>
      <c r="P132" s="26"/>
      <c r="Q132" s="26"/>
      <c r="R132" s="26"/>
      <c r="S132" s="28"/>
      <c r="T132" s="26"/>
      <c r="U132" s="26"/>
      <c r="V132" s="26"/>
      <c r="W132" s="26"/>
      <c r="X132" s="26"/>
      <c r="Y132" s="26"/>
      <c r="Z132" s="26"/>
      <c r="AA132" s="26"/>
    </row>
    <row r="133" spans="1:27" x14ac:dyDescent="0.25">
      <c r="A133" s="26"/>
      <c r="B133" s="26"/>
      <c r="C133" s="26"/>
      <c r="D133" s="26"/>
      <c r="E133" s="26"/>
      <c r="F133" s="26"/>
      <c r="G133" s="26"/>
      <c r="H133" s="26"/>
      <c r="I133" s="26"/>
      <c r="J133" s="28"/>
      <c r="K133" s="26"/>
      <c r="L133" s="26"/>
      <c r="M133" s="26"/>
      <c r="N133" s="26"/>
      <c r="O133" s="26"/>
      <c r="P133" s="26"/>
      <c r="Q133" s="26"/>
      <c r="R133" s="26"/>
      <c r="S133" s="28"/>
      <c r="T133" s="26"/>
      <c r="U133" s="26"/>
      <c r="V133" s="26"/>
      <c r="W133" s="26"/>
      <c r="X133" s="26"/>
      <c r="Y133" s="26"/>
      <c r="Z133" s="26"/>
      <c r="AA133" s="26"/>
    </row>
    <row r="134" spans="1:27" x14ac:dyDescent="0.25">
      <c r="A134" s="26"/>
      <c r="B134" s="26"/>
      <c r="C134" s="26"/>
      <c r="D134" s="26"/>
      <c r="E134" s="26"/>
      <c r="F134" s="26"/>
      <c r="G134" s="26"/>
      <c r="H134" s="26"/>
      <c r="I134" s="26"/>
      <c r="J134" s="28"/>
      <c r="K134" s="26"/>
      <c r="L134" s="26"/>
      <c r="M134" s="26"/>
      <c r="N134" s="26"/>
      <c r="O134" s="26"/>
      <c r="P134" s="26"/>
      <c r="Q134" s="26"/>
      <c r="R134" s="26"/>
      <c r="S134" s="28"/>
      <c r="T134" s="26"/>
      <c r="U134" s="26"/>
      <c r="V134" s="26"/>
      <c r="W134" s="26"/>
      <c r="X134" s="26"/>
      <c r="Y134" s="26"/>
      <c r="Z134" s="26"/>
      <c r="AA134" s="26"/>
    </row>
    <row r="135" spans="1:27" x14ac:dyDescent="0.25">
      <c r="A135" s="26"/>
      <c r="B135" s="26"/>
      <c r="C135" s="26"/>
      <c r="D135" s="26"/>
      <c r="E135" s="26"/>
      <c r="F135" s="26"/>
      <c r="G135" s="26"/>
      <c r="H135" s="26"/>
      <c r="I135" s="26"/>
      <c r="J135" s="28"/>
      <c r="K135" s="26"/>
      <c r="L135" s="26"/>
      <c r="M135" s="26"/>
      <c r="N135" s="26"/>
      <c r="O135" s="26"/>
      <c r="P135" s="26"/>
      <c r="Q135" s="26"/>
      <c r="R135" s="26"/>
      <c r="S135" s="28"/>
      <c r="T135" s="26"/>
      <c r="U135" s="26"/>
      <c r="V135" s="26"/>
      <c r="W135" s="26"/>
      <c r="X135" s="26"/>
      <c r="Y135" s="26"/>
      <c r="Z135" s="26"/>
      <c r="AA135" s="26"/>
    </row>
    <row r="136" spans="1:27" x14ac:dyDescent="0.25">
      <c r="A136" s="26"/>
      <c r="B136" s="26"/>
      <c r="C136" s="26"/>
      <c r="D136" s="26"/>
      <c r="E136" s="26"/>
      <c r="F136" s="26"/>
      <c r="G136" s="26"/>
      <c r="H136" s="26"/>
      <c r="I136" s="26"/>
      <c r="J136" s="28"/>
      <c r="K136" s="26"/>
      <c r="L136" s="26"/>
      <c r="M136" s="26"/>
      <c r="N136" s="26"/>
      <c r="O136" s="26"/>
      <c r="P136" s="26"/>
      <c r="Q136" s="26"/>
      <c r="R136" s="26"/>
      <c r="S136" s="28"/>
      <c r="T136" s="26"/>
      <c r="U136" s="26"/>
      <c r="V136" s="26"/>
      <c r="W136" s="26"/>
      <c r="X136" s="26"/>
      <c r="Y136" s="26"/>
      <c r="Z136" s="26"/>
      <c r="AA136" s="26"/>
    </row>
    <row r="137" spans="1:27" x14ac:dyDescent="0.25">
      <c r="A137" s="26"/>
      <c r="B137" s="26"/>
      <c r="C137" s="26"/>
      <c r="D137" s="26"/>
      <c r="E137" s="26"/>
      <c r="F137" s="26"/>
      <c r="G137" s="26"/>
      <c r="H137" s="26"/>
      <c r="I137" s="26"/>
      <c r="J137" s="28"/>
      <c r="K137" s="26"/>
      <c r="L137" s="26"/>
      <c r="M137" s="26"/>
      <c r="N137" s="26"/>
      <c r="O137" s="26"/>
      <c r="P137" s="26"/>
      <c r="Q137" s="26"/>
      <c r="R137" s="26"/>
      <c r="S137" s="28"/>
      <c r="T137" s="26"/>
      <c r="U137" s="26"/>
      <c r="V137" s="26"/>
      <c r="W137" s="26"/>
      <c r="X137" s="26"/>
      <c r="Y137" s="26"/>
      <c r="Z137" s="26"/>
      <c r="AA137" s="26"/>
    </row>
    <row r="138" spans="1:27" x14ac:dyDescent="0.25">
      <c r="A138" s="26"/>
      <c r="B138" s="26"/>
      <c r="C138" s="26"/>
      <c r="D138" s="26"/>
      <c r="E138" s="26"/>
      <c r="F138" s="26"/>
      <c r="G138" s="26"/>
      <c r="H138" s="26"/>
      <c r="I138" s="26"/>
      <c r="J138" s="28"/>
      <c r="K138" s="26"/>
      <c r="L138" s="26"/>
      <c r="M138" s="26"/>
      <c r="N138" s="26"/>
      <c r="O138" s="26"/>
      <c r="P138" s="26"/>
      <c r="Q138" s="26"/>
      <c r="R138" s="26"/>
      <c r="S138" s="28"/>
      <c r="T138" s="26"/>
      <c r="U138" s="26"/>
      <c r="V138" s="26"/>
      <c r="W138" s="26"/>
      <c r="X138" s="26"/>
      <c r="Y138" s="26"/>
      <c r="Z138" s="26"/>
      <c r="AA138" s="26"/>
    </row>
    <row r="139" spans="1:27" x14ac:dyDescent="0.25">
      <c r="A139" s="26"/>
      <c r="B139" s="26"/>
      <c r="C139" s="26"/>
      <c r="D139" s="26"/>
      <c r="E139" s="26"/>
      <c r="F139" s="26"/>
      <c r="G139" s="26"/>
      <c r="H139" s="26"/>
      <c r="I139" s="26"/>
      <c r="J139" s="28"/>
      <c r="K139" s="26"/>
      <c r="L139" s="26"/>
      <c r="M139" s="26"/>
      <c r="N139" s="26"/>
      <c r="O139" s="26"/>
      <c r="P139" s="26"/>
      <c r="Q139" s="26"/>
      <c r="R139" s="26"/>
      <c r="S139" s="28"/>
      <c r="T139" s="26"/>
      <c r="U139" s="26"/>
      <c r="V139" s="26"/>
      <c r="W139" s="26"/>
      <c r="X139" s="26"/>
      <c r="Y139" s="26"/>
      <c r="Z139" s="26"/>
      <c r="AA139" s="26"/>
    </row>
    <row r="140" spans="1:27" x14ac:dyDescent="0.25">
      <c r="A140" s="26"/>
      <c r="B140" s="26"/>
      <c r="C140" s="26"/>
      <c r="D140" s="26"/>
      <c r="E140" s="26"/>
      <c r="F140" s="26"/>
      <c r="G140" s="26"/>
      <c r="H140" s="26"/>
      <c r="I140" s="26"/>
      <c r="J140" s="28"/>
      <c r="K140" s="26"/>
      <c r="L140" s="26"/>
      <c r="M140" s="26"/>
      <c r="N140" s="26"/>
      <c r="O140" s="26"/>
      <c r="P140" s="26"/>
      <c r="Q140" s="26"/>
      <c r="R140" s="26"/>
      <c r="S140" s="28"/>
      <c r="T140" s="26"/>
      <c r="U140" s="26"/>
      <c r="V140" s="26"/>
      <c r="W140" s="26"/>
      <c r="X140" s="26"/>
      <c r="Y140" s="26"/>
      <c r="Z140" s="26"/>
      <c r="AA140" s="26"/>
    </row>
    <row r="141" spans="1:27" x14ac:dyDescent="0.25">
      <c r="A141" s="26"/>
      <c r="B141" s="26"/>
      <c r="C141" s="26"/>
      <c r="D141" s="26"/>
      <c r="E141" s="26"/>
      <c r="F141" s="26"/>
      <c r="G141" s="26"/>
      <c r="H141" s="26"/>
      <c r="I141" s="26"/>
      <c r="J141" s="28"/>
      <c r="K141" s="26"/>
      <c r="L141" s="26"/>
      <c r="M141" s="26"/>
      <c r="N141" s="26"/>
      <c r="O141" s="26"/>
      <c r="P141" s="26"/>
      <c r="Q141" s="26"/>
      <c r="R141" s="26"/>
      <c r="S141" s="28"/>
      <c r="T141" s="26"/>
      <c r="U141" s="26"/>
      <c r="V141" s="26"/>
      <c r="W141" s="26"/>
      <c r="X141" s="26"/>
      <c r="Y141" s="26"/>
      <c r="Z141" s="26"/>
      <c r="AA141" s="26"/>
    </row>
    <row r="142" spans="1:27" x14ac:dyDescent="0.25">
      <c r="A142" s="26"/>
      <c r="B142" s="26"/>
      <c r="C142" s="26"/>
      <c r="D142" s="26"/>
      <c r="E142" s="26"/>
      <c r="F142" s="26"/>
      <c r="G142" s="26"/>
      <c r="H142" s="26"/>
      <c r="I142" s="26"/>
      <c r="J142" s="28"/>
      <c r="K142" s="26"/>
      <c r="L142" s="26"/>
      <c r="M142" s="26"/>
      <c r="N142" s="26"/>
      <c r="O142" s="26"/>
      <c r="P142" s="26"/>
      <c r="Q142" s="26"/>
      <c r="R142" s="26"/>
      <c r="S142" s="28"/>
      <c r="T142" s="26"/>
      <c r="U142" s="26"/>
      <c r="V142" s="26"/>
      <c r="W142" s="26"/>
      <c r="X142" s="26"/>
      <c r="Y142" s="26"/>
      <c r="Z142" s="26"/>
      <c r="AA142" s="26"/>
    </row>
    <row r="143" spans="1:27" x14ac:dyDescent="0.25">
      <c r="A143" s="26"/>
      <c r="B143" s="26"/>
      <c r="C143" s="26"/>
      <c r="D143" s="26"/>
      <c r="E143" s="26"/>
      <c r="F143" s="26"/>
      <c r="G143" s="26"/>
      <c r="H143" s="26"/>
      <c r="I143" s="26"/>
      <c r="J143" s="28"/>
      <c r="K143" s="26"/>
      <c r="L143" s="26"/>
      <c r="M143" s="26"/>
      <c r="N143" s="26"/>
      <c r="O143" s="26"/>
      <c r="P143" s="26"/>
      <c r="Q143" s="26"/>
      <c r="R143" s="26"/>
      <c r="S143" s="28"/>
      <c r="T143" s="26"/>
      <c r="U143" s="26"/>
      <c r="V143" s="26"/>
      <c r="W143" s="26"/>
      <c r="X143" s="26"/>
      <c r="Y143" s="26"/>
      <c r="Z143" s="26"/>
      <c r="AA143" s="26"/>
    </row>
  </sheetData>
  <pageMargins left="0.7" right="0.7" top="0.75" bottom="0.75" header="0.3" footer="0.3"/>
  <pageSetup paperSize="9" orientation="portrait" horizontalDpi="300" verticalDpi="300" r:id="rId4"/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7" name="Group Box 1">
              <controlPr defaultSize="0" autoFill="0" autoPict="0">
                <anchor moveWithCells="1">
                  <from>
                    <xdr:col>0</xdr:col>
                    <xdr:colOff>9525</xdr:colOff>
                    <xdr:row>3</xdr:row>
                    <xdr:rowOff>28575</xdr:rowOff>
                  </from>
                  <to>
                    <xdr:col>1</xdr:col>
                    <xdr:colOff>2133600</xdr:colOff>
                    <xdr:row>16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8" name="Option Button 2">
              <controlPr defaultSize="0" autoFill="0" autoLine="0" autoPict="0">
                <anchor moveWithCells="1">
                  <from>
                    <xdr:col>0</xdr:col>
                    <xdr:colOff>514350</xdr:colOff>
                    <xdr:row>4</xdr:row>
                    <xdr:rowOff>19050</xdr:rowOff>
                  </from>
                  <to>
                    <xdr:col>2</xdr:col>
                    <xdr:colOff>638175</xdr:colOff>
                    <xdr:row>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9" name="Option Button 3">
              <controlPr defaultSize="0" autoFill="0" autoLine="0" autoPict="0">
                <anchor moveWithCells="1">
                  <from>
                    <xdr:col>0</xdr:col>
                    <xdr:colOff>514350</xdr:colOff>
                    <xdr:row>7</xdr:row>
                    <xdr:rowOff>161925</xdr:rowOff>
                  </from>
                  <to>
                    <xdr:col>2</xdr:col>
                    <xdr:colOff>638175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10" name="Option Button 4">
              <controlPr defaultSize="0" autoFill="0" autoLine="0" autoPict="0">
                <anchor moveWithCells="1">
                  <from>
                    <xdr:col>0</xdr:col>
                    <xdr:colOff>514350</xdr:colOff>
                    <xdr:row>11</xdr:row>
                    <xdr:rowOff>114300</xdr:rowOff>
                  </from>
                  <to>
                    <xdr:col>2</xdr:col>
                    <xdr:colOff>638175</xdr:colOff>
                    <xdr:row>12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11" name="Option Button 5">
              <controlPr defaultSize="0" autoFill="0" autoLine="0" autoPict="0">
                <anchor moveWithCells="1">
                  <from>
                    <xdr:col>0</xdr:col>
                    <xdr:colOff>514350</xdr:colOff>
                    <xdr:row>15</xdr:row>
                    <xdr:rowOff>66675</xdr:rowOff>
                  </from>
                  <to>
                    <xdr:col>2</xdr:col>
                    <xdr:colOff>638175</xdr:colOff>
                    <xdr:row>16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12" name="Group Box 7">
              <controlPr defaultSize="0" autoFill="0" autoPict="0">
                <anchor moveWithCells="1">
                  <from>
                    <xdr:col>10</xdr:col>
                    <xdr:colOff>9525</xdr:colOff>
                    <xdr:row>3</xdr:row>
                    <xdr:rowOff>28575</xdr:rowOff>
                  </from>
                  <to>
                    <xdr:col>12</xdr:col>
                    <xdr:colOff>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3" name="Option Button 8">
              <controlPr defaultSize="0" autoFill="0" autoLine="0" autoPict="0">
                <anchor moveWithCells="1">
                  <from>
                    <xdr:col>10</xdr:col>
                    <xdr:colOff>123825</xdr:colOff>
                    <xdr:row>4</xdr:row>
                    <xdr:rowOff>47625</xdr:rowOff>
                  </from>
                  <to>
                    <xdr:col>11</xdr:col>
                    <xdr:colOff>1581150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4" name="Option Button 9">
              <controlPr defaultSize="0" autoFill="0" autoLine="0" autoPict="0">
                <anchor moveWithCells="1">
                  <from>
                    <xdr:col>10</xdr:col>
                    <xdr:colOff>123825</xdr:colOff>
                    <xdr:row>7</xdr:row>
                    <xdr:rowOff>95250</xdr:rowOff>
                  </from>
                  <to>
                    <xdr:col>11</xdr:col>
                    <xdr:colOff>1581150</xdr:colOff>
                    <xdr:row>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5" name="Option Button 10">
              <controlPr defaultSize="0" autoFill="0" autoLine="0" autoPict="0">
                <anchor moveWithCells="1">
                  <from>
                    <xdr:col>10</xdr:col>
                    <xdr:colOff>123825</xdr:colOff>
                    <xdr:row>10</xdr:row>
                    <xdr:rowOff>133350</xdr:rowOff>
                  </from>
                  <to>
                    <xdr:col>11</xdr:col>
                    <xdr:colOff>1581150</xdr:colOff>
                    <xdr:row>11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1" r:id="rId16" name="Group Box 11">
              <controlPr defaultSize="0" autoFill="0" autoPict="0">
                <anchor moveWithCells="1">
                  <from>
                    <xdr:col>19</xdr:col>
                    <xdr:colOff>9525</xdr:colOff>
                    <xdr:row>15</xdr:row>
                    <xdr:rowOff>28575</xdr:rowOff>
                  </from>
                  <to>
                    <xdr:col>21</xdr:col>
                    <xdr:colOff>0</xdr:colOff>
                    <xdr:row>20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2" r:id="rId17" name="Option Button 12">
              <controlPr defaultSize="0" autoFill="0" autoLine="0" autoPict="0">
                <anchor moveWithCells="1">
                  <from>
                    <xdr:col>19</xdr:col>
                    <xdr:colOff>142875</xdr:colOff>
                    <xdr:row>16</xdr:row>
                    <xdr:rowOff>38100</xdr:rowOff>
                  </from>
                  <to>
                    <xdr:col>20</xdr:col>
                    <xdr:colOff>419100</xdr:colOff>
                    <xdr:row>17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8" name="Option Button 13">
              <controlPr defaultSize="0" autoFill="0" autoLine="0" autoPict="0">
                <anchor moveWithCells="1">
                  <from>
                    <xdr:col>19</xdr:col>
                    <xdr:colOff>142875</xdr:colOff>
                    <xdr:row>19</xdr:row>
                    <xdr:rowOff>19050</xdr:rowOff>
                  </from>
                  <to>
                    <xdr:col>20</xdr:col>
                    <xdr:colOff>419100</xdr:colOff>
                    <xdr:row>20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08"/>
  <sheetViews>
    <sheetView workbookViewId="0">
      <selection activeCell="O13" sqref="O13"/>
    </sheetView>
  </sheetViews>
  <sheetFormatPr defaultRowHeight="15" x14ac:dyDescent="0.25"/>
  <cols>
    <col min="2" max="2" width="18.5703125" customWidth="1"/>
    <col min="3" max="3" width="9.85546875" customWidth="1"/>
    <col min="4" max="4" width="11" customWidth="1"/>
    <col min="5" max="5" width="16.28515625" customWidth="1"/>
    <col min="6" max="6" width="32.42578125" customWidth="1"/>
    <col min="7" max="7" width="30.85546875" customWidth="1"/>
    <col min="8" max="8" width="39" customWidth="1"/>
    <col min="9" max="9" width="13.42578125" customWidth="1"/>
  </cols>
  <sheetData>
    <row r="1" spans="1:9" ht="23.25" x14ac:dyDescent="0.35">
      <c r="A1" s="6" t="s">
        <v>23</v>
      </c>
    </row>
    <row r="2" spans="1:9" x14ac:dyDescent="0.25">
      <c r="A2" t="s">
        <v>0</v>
      </c>
      <c r="B2" t="s">
        <v>1</v>
      </c>
      <c r="C2" t="s">
        <v>26</v>
      </c>
      <c r="D2" t="s">
        <v>27</v>
      </c>
      <c r="E2" t="s">
        <v>28</v>
      </c>
      <c r="F2" t="s">
        <v>2</v>
      </c>
      <c r="G2" t="s">
        <v>3</v>
      </c>
      <c r="H2" t="s">
        <v>4</v>
      </c>
      <c r="I2" t="s">
        <v>5</v>
      </c>
    </row>
    <row r="3" spans="1:9" x14ac:dyDescent="0.25">
      <c r="A3">
        <v>1920</v>
      </c>
      <c r="B3" s="9">
        <v>3.6825881033040004</v>
      </c>
      <c r="C3" s="10">
        <v>3.6663407739840004</v>
      </c>
      <c r="D3" s="11">
        <v>1.5215509319999999E-2</v>
      </c>
      <c r="E3" s="11">
        <v>0</v>
      </c>
      <c r="F3" s="11">
        <v>0</v>
      </c>
      <c r="G3" s="11">
        <v>1.0318200000000001E-3</v>
      </c>
      <c r="H3" s="11">
        <v>0</v>
      </c>
      <c r="I3" s="12"/>
    </row>
    <row r="4" spans="1:9" x14ac:dyDescent="0.25">
      <c r="A4">
        <v>1921</v>
      </c>
      <c r="B4" s="9">
        <v>3.1895986480239999</v>
      </c>
      <c r="C4" s="10">
        <v>3.097445742104</v>
      </c>
      <c r="D4" s="11">
        <v>9.1293055919999991E-2</v>
      </c>
      <c r="E4" s="11">
        <v>0</v>
      </c>
      <c r="F4" s="11">
        <v>0</v>
      </c>
      <c r="G4" s="11">
        <v>8.5985E-4</v>
      </c>
      <c r="H4" s="11">
        <v>0</v>
      </c>
      <c r="I4" s="12"/>
    </row>
    <row r="5" spans="1:9" x14ac:dyDescent="0.25">
      <c r="A5">
        <v>1922</v>
      </c>
      <c r="B5" s="9">
        <v>3.2100752776320003</v>
      </c>
      <c r="C5" s="10">
        <v>3.1655976342480003</v>
      </c>
      <c r="D5" s="11">
        <v>4.3617793384E-2</v>
      </c>
      <c r="E5" s="11">
        <v>0</v>
      </c>
      <c r="F5" s="11">
        <v>0</v>
      </c>
      <c r="G5" s="11">
        <v>8.5985E-4</v>
      </c>
      <c r="H5" s="11">
        <v>0</v>
      </c>
      <c r="I5" s="12"/>
    </row>
    <row r="6" spans="1:9" x14ac:dyDescent="0.25">
      <c r="A6">
        <v>1923</v>
      </c>
      <c r="B6" s="9">
        <v>3.6186961476799997</v>
      </c>
      <c r="C6" s="10">
        <v>3.565845610992</v>
      </c>
      <c r="D6" s="11">
        <v>5.1732731688000001E-2</v>
      </c>
      <c r="E6" s="11">
        <v>0</v>
      </c>
      <c r="F6" s="11">
        <v>0</v>
      </c>
      <c r="G6" s="11">
        <v>1.1178050000000001E-3</v>
      </c>
      <c r="H6" s="11">
        <v>0</v>
      </c>
      <c r="I6" s="12"/>
    </row>
    <row r="7" spans="1:9" x14ac:dyDescent="0.25">
      <c r="A7">
        <v>1924</v>
      </c>
      <c r="B7" s="9">
        <v>3.9011534296640002</v>
      </c>
      <c r="C7" s="10">
        <v>3.8471165556880003</v>
      </c>
      <c r="D7" s="11">
        <v>5.2747098975999995E-2</v>
      </c>
      <c r="E7" s="11">
        <v>0</v>
      </c>
      <c r="F7" s="11">
        <v>0</v>
      </c>
      <c r="G7" s="11">
        <v>1.2897750000000002E-3</v>
      </c>
      <c r="H7" s="11">
        <v>0</v>
      </c>
      <c r="I7" s="12"/>
    </row>
    <row r="8" spans="1:9" x14ac:dyDescent="0.25">
      <c r="A8">
        <v>1925</v>
      </c>
      <c r="B8" s="9">
        <v>4.0810119127199993</v>
      </c>
      <c r="C8" s="10">
        <v>4.0411761807759996</v>
      </c>
      <c r="D8" s="11">
        <v>3.8545956943999996E-2</v>
      </c>
      <c r="E8" s="11">
        <v>0</v>
      </c>
      <c r="F8" s="11">
        <v>0</v>
      </c>
      <c r="G8" s="11">
        <v>1.2897750000000002E-3</v>
      </c>
      <c r="H8" s="11">
        <v>0</v>
      </c>
      <c r="I8" s="12"/>
    </row>
    <row r="9" spans="1:9" x14ac:dyDescent="0.25">
      <c r="A9">
        <v>1926</v>
      </c>
      <c r="B9" s="9">
        <v>4.1438881242800001</v>
      </c>
      <c r="C9" s="10">
        <v>4.0452190896319999</v>
      </c>
      <c r="D9" s="11">
        <v>9.7379259647999983E-2</v>
      </c>
      <c r="E9" s="11">
        <v>0</v>
      </c>
      <c r="F9" s="11">
        <v>0</v>
      </c>
      <c r="G9" s="11">
        <v>1.2897750000000002E-3</v>
      </c>
      <c r="H9" s="11">
        <v>0</v>
      </c>
      <c r="I9" s="12"/>
    </row>
    <row r="10" spans="1:9" x14ac:dyDescent="0.25">
      <c r="A10">
        <v>1927</v>
      </c>
      <c r="B10" s="9">
        <v>4.6287288060960003</v>
      </c>
      <c r="C10" s="10">
        <v>4.5956322524560003</v>
      </c>
      <c r="D10" s="11">
        <v>3.0431018639999998E-2</v>
      </c>
      <c r="E10" s="11">
        <v>0</v>
      </c>
      <c r="F10" s="11">
        <v>0</v>
      </c>
      <c r="G10" s="11">
        <v>2.6655350000000001E-3</v>
      </c>
      <c r="H10" s="11">
        <v>0</v>
      </c>
      <c r="I10" s="12"/>
    </row>
    <row r="11" spans="1:9" x14ac:dyDescent="0.25">
      <c r="A11">
        <v>1928</v>
      </c>
      <c r="B11" s="9">
        <v>4.7934599053600007</v>
      </c>
      <c r="C11" s="10">
        <v>4.7527281394320005</v>
      </c>
      <c r="D11" s="11">
        <v>3.1445385928000003E-2</v>
      </c>
      <c r="E11" s="11">
        <v>0</v>
      </c>
      <c r="F11" s="11">
        <v>0</v>
      </c>
      <c r="G11" s="11">
        <v>9.2863800000000003E-3</v>
      </c>
      <c r="H11" s="11">
        <v>0</v>
      </c>
      <c r="I11" s="12"/>
    </row>
    <row r="12" spans="1:9" x14ac:dyDescent="0.25">
      <c r="A12">
        <v>1929</v>
      </c>
      <c r="B12" s="9">
        <v>5.1741682426000013</v>
      </c>
      <c r="C12" s="10">
        <v>5.1310288966720012</v>
      </c>
      <c r="D12" s="11">
        <v>3.1445385928000003E-2</v>
      </c>
      <c r="E12" s="11">
        <v>0</v>
      </c>
      <c r="F12" s="11">
        <v>0</v>
      </c>
      <c r="G12" s="11">
        <v>1.169396E-2</v>
      </c>
      <c r="H12" s="11">
        <v>0</v>
      </c>
      <c r="I12" s="12"/>
    </row>
    <row r="13" spans="1:9" x14ac:dyDescent="0.25">
      <c r="A13">
        <v>1930</v>
      </c>
      <c r="B13" s="9">
        <v>5.7846513849679999</v>
      </c>
      <c r="C13" s="10">
        <v>5.588455155808</v>
      </c>
      <c r="D13" s="11">
        <v>3.0431018639999998E-2</v>
      </c>
      <c r="E13" s="11">
        <v>0</v>
      </c>
      <c r="F13" s="11">
        <v>0</v>
      </c>
      <c r="G13" s="11">
        <v>2.75152E-2</v>
      </c>
      <c r="H13" s="11">
        <v>0</v>
      </c>
      <c r="I13" s="13"/>
    </row>
    <row r="14" spans="1:9" x14ac:dyDescent="0.25">
      <c r="A14">
        <v>1931</v>
      </c>
      <c r="B14" s="9">
        <v>5.7595774274240004</v>
      </c>
      <c r="C14" s="10">
        <v>5.551491417696</v>
      </c>
      <c r="D14" s="11">
        <v>3.1445385928000003E-2</v>
      </c>
      <c r="E14" s="11">
        <v>0</v>
      </c>
      <c r="F14" s="11">
        <v>0</v>
      </c>
      <c r="G14" s="11">
        <v>3.5769760000000005E-2</v>
      </c>
      <c r="H14" s="11">
        <v>0</v>
      </c>
      <c r="I14" s="13"/>
    </row>
    <row r="15" spans="1:9" x14ac:dyDescent="0.25">
      <c r="A15">
        <v>1932</v>
      </c>
      <c r="B15" s="9">
        <v>5.8963257257919999</v>
      </c>
      <c r="C15" s="10">
        <v>5.6652704240719993</v>
      </c>
      <c r="D15" s="11">
        <v>3.550285508E-2</v>
      </c>
      <c r="E15" s="11">
        <v>0</v>
      </c>
      <c r="F15" s="11">
        <v>0</v>
      </c>
      <c r="G15" s="11">
        <v>3.0438690000000001E-2</v>
      </c>
      <c r="H15" s="11">
        <v>0</v>
      </c>
      <c r="I15" s="13"/>
    </row>
    <row r="16" spans="1:9" x14ac:dyDescent="0.25">
      <c r="A16">
        <v>1933</v>
      </c>
      <c r="B16" s="9">
        <v>6.1765716649360005</v>
      </c>
      <c r="C16" s="10">
        <v>5.9644456794160003</v>
      </c>
      <c r="D16" s="11">
        <v>3.0431018639999998E-2</v>
      </c>
      <c r="E16" s="11">
        <v>0</v>
      </c>
      <c r="F16" s="11">
        <v>0</v>
      </c>
      <c r="G16" s="11">
        <v>2.8375050000000002E-2</v>
      </c>
      <c r="H16" s="11">
        <v>0</v>
      </c>
      <c r="I16" s="13"/>
    </row>
    <row r="17" spans="1:9" x14ac:dyDescent="0.25">
      <c r="A17">
        <v>1934</v>
      </c>
      <c r="B17" s="9">
        <v>6.647563208943998</v>
      </c>
      <c r="C17" s="10">
        <v>6.451327417359999</v>
      </c>
      <c r="D17" s="11">
        <v>2.3330447624000002E-2</v>
      </c>
      <c r="E17" s="11">
        <v>0</v>
      </c>
      <c r="F17" s="11">
        <v>0</v>
      </c>
      <c r="G17" s="11">
        <v>3.9897040000000002E-2</v>
      </c>
      <c r="H17" s="11">
        <v>0</v>
      </c>
      <c r="I17" s="13"/>
    </row>
    <row r="18" spans="1:9" x14ac:dyDescent="0.25">
      <c r="A18">
        <v>1935</v>
      </c>
      <c r="B18" s="9">
        <v>7.2597524512000007</v>
      </c>
      <c r="C18" s="10">
        <v>7.0670046802880009</v>
      </c>
      <c r="D18" s="11">
        <v>2.4344814911999996E-2</v>
      </c>
      <c r="E18" s="11">
        <v>0</v>
      </c>
      <c r="F18" s="11">
        <v>0</v>
      </c>
      <c r="G18" s="11">
        <v>5.3740625E-2</v>
      </c>
      <c r="H18" s="11">
        <v>0</v>
      </c>
      <c r="I18" s="13"/>
    </row>
    <row r="19" spans="1:9" x14ac:dyDescent="0.25">
      <c r="A19">
        <v>1936</v>
      </c>
      <c r="B19" s="9">
        <v>8.0483856566960004</v>
      </c>
      <c r="C19" s="10">
        <v>7.8565270240240004</v>
      </c>
      <c r="D19" s="11">
        <v>2.4344814911999996E-2</v>
      </c>
      <c r="E19" s="11">
        <v>0</v>
      </c>
      <c r="F19" s="11">
        <v>0</v>
      </c>
      <c r="G19" s="11">
        <v>5.7437980000000007E-2</v>
      </c>
      <c r="H19" s="11">
        <v>0</v>
      </c>
      <c r="I19" s="13"/>
    </row>
    <row r="20" spans="1:9" x14ac:dyDescent="0.25">
      <c r="A20">
        <v>1937</v>
      </c>
      <c r="B20" s="9">
        <v>8.7553187043760001</v>
      </c>
      <c r="C20" s="10">
        <v>8.5264947773040003</v>
      </c>
      <c r="D20" s="11">
        <v>2.4344814911999996E-2</v>
      </c>
      <c r="E20" s="11">
        <v>0</v>
      </c>
      <c r="F20" s="11">
        <v>0</v>
      </c>
      <c r="G20" s="11">
        <v>6.4918675000000009E-2</v>
      </c>
      <c r="H20" s="11">
        <v>0</v>
      </c>
      <c r="I20" s="13"/>
    </row>
    <row r="21" spans="1:9" x14ac:dyDescent="0.25">
      <c r="A21">
        <v>1938</v>
      </c>
      <c r="B21" s="9">
        <v>8.846358919535998</v>
      </c>
      <c r="C21" s="10">
        <v>8.6212143562159991</v>
      </c>
      <c r="D21" s="11">
        <v>2.0287345760000002E-2</v>
      </c>
      <c r="E21" s="11">
        <v>0</v>
      </c>
      <c r="F21" s="11">
        <v>0</v>
      </c>
      <c r="G21" s="11">
        <v>8.4953180000000003E-2</v>
      </c>
      <c r="H21" s="11">
        <v>0</v>
      </c>
      <c r="I21" s="13"/>
    </row>
    <row r="22" spans="1:9" x14ac:dyDescent="0.25">
      <c r="A22">
        <v>1939</v>
      </c>
      <c r="B22" s="9">
        <v>9.4553030260719986</v>
      </c>
      <c r="C22" s="10">
        <v>9.1976176473999995</v>
      </c>
      <c r="D22" s="11">
        <v>1.9272978471999998E-2</v>
      </c>
      <c r="E22" s="11">
        <v>0</v>
      </c>
      <c r="F22" s="11">
        <v>0</v>
      </c>
      <c r="G22" s="11">
        <v>8.4437270000000009E-2</v>
      </c>
      <c r="H22" s="11">
        <v>0</v>
      </c>
      <c r="I22" s="13"/>
    </row>
    <row r="23" spans="1:9" x14ac:dyDescent="0.25">
      <c r="A23">
        <v>1940</v>
      </c>
      <c r="B23" s="9">
        <v>10.724944471744001</v>
      </c>
      <c r="C23" s="10">
        <v>10.460737885696002</v>
      </c>
      <c r="D23" s="11">
        <v>2.6373549487999998E-2</v>
      </c>
      <c r="E23" s="11">
        <v>0</v>
      </c>
      <c r="F23" s="11">
        <v>0</v>
      </c>
      <c r="G23" s="11">
        <v>6.8788000000000016E-2</v>
      </c>
      <c r="H23" s="11">
        <v>0</v>
      </c>
      <c r="I23" s="13"/>
    </row>
    <row r="24" spans="1:9" x14ac:dyDescent="0.25">
      <c r="A24">
        <v>1941</v>
      </c>
      <c r="B24" s="9">
        <v>12.074330611239999</v>
      </c>
      <c r="C24" s="10">
        <v>11.80240606748</v>
      </c>
      <c r="D24" s="11">
        <v>2.0287345760000002E-2</v>
      </c>
      <c r="E24" s="11">
        <v>0</v>
      </c>
      <c r="F24" s="11">
        <v>0</v>
      </c>
      <c r="G24" s="11">
        <v>7.1453534999999999E-2</v>
      </c>
      <c r="H24" s="11">
        <v>0</v>
      </c>
      <c r="I24" s="13"/>
    </row>
    <row r="25" spans="1:9" x14ac:dyDescent="0.25">
      <c r="A25">
        <v>1942</v>
      </c>
      <c r="B25" s="9">
        <v>13.191986424048002</v>
      </c>
      <c r="C25" s="10">
        <v>12.869734005464002</v>
      </c>
      <c r="D25" s="11">
        <v>1.8258611184E-2</v>
      </c>
      <c r="E25" s="11">
        <v>0</v>
      </c>
      <c r="F25" s="11">
        <v>0</v>
      </c>
      <c r="G25" s="11">
        <v>9.4325545000000011E-2</v>
      </c>
      <c r="H25" s="11">
        <v>0</v>
      </c>
      <c r="I25" s="13"/>
    </row>
    <row r="26" spans="1:9" x14ac:dyDescent="0.25">
      <c r="A26">
        <v>1943</v>
      </c>
      <c r="B26" s="9">
        <v>13.389075505184</v>
      </c>
      <c r="C26" s="10">
        <v>13.052242462392</v>
      </c>
      <c r="D26" s="11">
        <v>1.4201142031999998E-2</v>
      </c>
      <c r="E26" s="11">
        <v>0</v>
      </c>
      <c r="F26" s="11">
        <v>0</v>
      </c>
      <c r="G26" s="11">
        <v>0.11427406500000001</v>
      </c>
      <c r="H26" s="11">
        <v>0</v>
      </c>
      <c r="I26" s="13"/>
    </row>
    <row r="27" spans="1:9" x14ac:dyDescent="0.25">
      <c r="A27">
        <v>1944</v>
      </c>
      <c r="B27" s="9">
        <v>14.244324974216001</v>
      </c>
      <c r="C27" s="10">
        <v>13.904141114192001</v>
      </c>
      <c r="D27" s="11">
        <v>1.8258611184E-2</v>
      </c>
      <c r="E27" s="11">
        <v>0</v>
      </c>
      <c r="F27" s="11">
        <v>0</v>
      </c>
      <c r="G27" s="11">
        <v>0.10111836</v>
      </c>
      <c r="H27" s="11">
        <v>0</v>
      </c>
      <c r="I27" s="13"/>
    </row>
    <row r="28" spans="1:9" x14ac:dyDescent="0.25">
      <c r="A28">
        <v>1945</v>
      </c>
      <c r="B28" s="9">
        <v>13.903454260504002</v>
      </c>
      <c r="C28" s="10">
        <v>13.568579679144001</v>
      </c>
      <c r="D28" s="11">
        <v>2.0287345760000002E-2</v>
      </c>
      <c r="E28" s="11">
        <v>0</v>
      </c>
      <c r="F28" s="11">
        <v>0</v>
      </c>
      <c r="G28" s="11">
        <v>9.8366840000000011E-2</v>
      </c>
      <c r="H28" s="11">
        <v>0</v>
      </c>
      <c r="I28" s="13"/>
    </row>
    <row r="29" spans="1:9" x14ac:dyDescent="0.25">
      <c r="A29">
        <v>1946</v>
      </c>
      <c r="B29" s="9">
        <v>15.512703885760002</v>
      </c>
      <c r="C29" s="10">
        <v>15.132607848008002</v>
      </c>
      <c r="D29" s="11">
        <v>3.4488487791999992E-2</v>
      </c>
      <c r="E29" s="11">
        <v>0</v>
      </c>
      <c r="F29" s="11">
        <v>0</v>
      </c>
      <c r="G29" s="11">
        <v>9.7936915000000013E-2</v>
      </c>
      <c r="H29" s="11">
        <v>0</v>
      </c>
      <c r="I29" s="13"/>
    </row>
    <row r="30" spans="1:9" x14ac:dyDescent="0.25">
      <c r="A30">
        <v>1947</v>
      </c>
      <c r="B30" s="9">
        <v>15.931788616336</v>
      </c>
      <c r="C30" s="10">
        <v>15.62006714436</v>
      </c>
      <c r="D30" s="11">
        <v>6.7962608295999996E-2</v>
      </c>
      <c r="E30" s="11">
        <v>0</v>
      </c>
      <c r="F30" s="11">
        <v>0</v>
      </c>
      <c r="G30" s="11">
        <v>9.6991080000000007E-2</v>
      </c>
      <c r="H30" s="11">
        <v>0</v>
      </c>
      <c r="I30" s="13"/>
    </row>
    <row r="31" spans="1:9" x14ac:dyDescent="0.25">
      <c r="A31">
        <v>1948</v>
      </c>
      <c r="B31" s="9">
        <v>17.009580877143996</v>
      </c>
      <c r="C31" s="10">
        <v>16.584589685719997</v>
      </c>
      <c r="D31" s="11">
        <v>7.4048812024000002E-2</v>
      </c>
      <c r="E31" s="11">
        <v>0</v>
      </c>
      <c r="F31" s="11">
        <v>0</v>
      </c>
      <c r="G31" s="11">
        <v>7.5752785000000003E-2</v>
      </c>
      <c r="H31" s="11">
        <v>0</v>
      </c>
      <c r="I31" s="13"/>
    </row>
    <row r="32" spans="1:9" x14ac:dyDescent="0.25">
      <c r="A32">
        <v>1949</v>
      </c>
      <c r="B32" s="9">
        <v>17.915794066296002</v>
      </c>
      <c r="C32" s="10">
        <v>17.259177906264</v>
      </c>
      <c r="D32" s="11">
        <v>9.0278688632000004E-2</v>
      </c>
      <c r="E32" s="11">
        <v>0</v>
      </c>
      <c r="F32" s="11">
        <v>0</v>
      </c>
      <c r="G32" s="11">
        <v>6.1823215000000008E-2</v>
      </c>
      <c r="H32" s="11">
        <v>0</v>
      </c>
      <c r="I32" s="13"/>
    </row>
    <row r="33" spans="1:9" x14ac:dyDescent="0.25">
      <c r="A33" t="s">
        <v>12</v>
      </c>
      <c r="B33" s="9">
        <v>19.05695901296</v>
      </c>
      <c r="C33" s="10">
        <v>18.318997584944</v>
      </c>
      <c r="D33" s="11">
        <v>7.3034444736000001E-2</v>
      </c>
      <c r="E33" s="11">
        <v>0</v>
      </c>
      <c r="F33" s="11">
        <v>0</v>
      </c>
      <c r="G33" s="11">
        <v>8.8994475000000003E-2</v>
      </c>
      <c r="H33" s="11">
        <v>0</v>
      </c>
      <c r="I33" s="13"/>
    </row>
    <row r="34" spans="1:9" x14ac:dyDescent="0.25">
      <c r="A34">
        <v>1951</v>
      </c>
      <c r="B34" s="9">
        <v>20.471074601175999</v>
      </c>
      <c r="C34" s="10">
        <v>19.740946385439997</v>
      </c>
      <c r="D34" s="11">
        <v>8.3178117615999997E-2</v>
      </c>
      <c r="E34" s="11">
        <v>0</v>
      </c>
      <c r="F34" s="11">
        <v>0</v>
      </c>
      <c r="G34" s="11">
        <v>0.14505669500000001</v>
      </c>
      <c r="H34" s="11">
        <v>0</v>
      </c>
      <c r="I34" s="13"/>
    </row>
    <row r="35" spans="1:9" x14ac:dyDescent="0.25">
      <c r="A35">
        <v>1952</v>
      </c>
      <c r="B35" s="9">
        <v>20.680954257136005</v>
      </c>
      <c r="C35" s="10">
        <v>19.903817856496005</v>
      </c>
      <c r="D35" s="11">
        <v>7.1005710159999999E-2</v>
      </c>
      <c r="E35" s="11">
        <v>0</v>
      </c>
      <c r="F35" s="11">
        <v>0</v>
      </c>
      <c r="G35" s="11">
        <v>0.15640671500000003</v>
      </c>
      <c r="H35" s="11">
        <v>0</v>
      </c>
      <c r="I35" s="13"/>
    </row>
    <row r="36" spans="1:9" x14ac:dyDescent="0.25">
      <c r="A36">
        <v>1953</v>
      </c>
      <c r="B36" s="9">
        <v>21.412581427968004</v>
      </c>
      <c r="C36" s="10">
        <v>20.560501766392004</v>
      </c>
      <c r="D36" s="11">
        <v>9.8393626935999998E-2</v>
      </c>
      <c r="E36" s="11">
        <v>0</v>
      </c>
      <c r="F36" s="11">
        <v>0</v>
      </c>
      <c r="G36" s="11">
        <v>0.16268362000000003</v>
      </c>
      <c r="H36" s="11">
        <v>0</v>
      </c>
      <c r="I36" s="13"/>
    </row>
    <row r="37" spans="1:9" x14ac:dyDescent="0.25">
      <c r="A37">
        <v>1954</v>
      </c>
      <c r="B37" s="9">
        <v>23.408868064304002</v>
      </c>
      <c r="C37" s="10">
        <v>22.300685249696002</v>
      </c>
      <c r="D37" s="11">
        <v>0.17852864268799998</v>
      </c>
      <c r="E37" s="11">
        <v>0</v>
      </c>
      <c r="F37" s="11">
        <v>0</v>
      </c>
      <c r="G37" s="11">
        <v>0.20498824000000002</v>
      </c>
      <c r="H37" s="11">
        <v>0</v>
      </c>
      <c r="I37" s="13"/>
    </row>
    <row r="38" spans="1:9" x14ac:dyDescent="0.25">
      <c r="A38">
        <v>1955</v>
      </c>
      <c r="B38" s="9">
        <v>25.232446772432002</v>
      </c>
      <c r="C38" s="10">
        <v>24.195076827936003</v>
      </c>
      <c r="D38" s="11">
        <v>0.22011770149600002</v>
      </c>
      <c r="E38" s="11">
        <v>0</v>
      </c>
      <c r="F38" s="11">
        <v>0</v>
      </c>
      <c r="G38" s="11">
        <v>0.14565859</v>
      </c>
      <c r="H38" s="11">
        <v>0</v>
      </c>
      <c r="I38" s="13"/>
    </row>
    <row r="39" spans="1:9" x14ac:dyDescent="0.25">
      <c r="A39">
        <v>1956</v>
      </c>
      <c r="B39" s="9">
        <v>27.05611272235782</v>
      </c>
      <c r="C39" s="10">
        <v>25.874616678400002</v>
      </c>
      <c r="D39" s="11">
        <v>0.37734463113599997</v>
      </c>
      <c r="E39" s="11">
        <v>0</v>
      </c>
      <c r="F39" s="11">
        <v>1.8135018181818181E-2</v>
      </c>
      <c r="G39" s="11">
        <v>0.19501398</v>
      </c>
      <c r="H39" s="11">
        <v>0</v>
      </c>
      <c r="I39" s="13"/>
    </row>
    <row r="40" spans="1:9" x14ac:dyDescent="0.25">
      <c r="A40">
        <v>1957</v>
      </c>
      <c r="B40" s="9">
        <v>27.860696079646548</v>
      </c>
      <c r="C40" s="10">
        <v>26.336663404799999</v>
      </c>
      <c r="D40" s="11">
        <v>0.60253416907199997</v>
      </c>
      <c r="E40" s="11">
        <v>0</v>
      </c>
      <c r="F40" s="11">
        <v>0.12788314545454543</v>
      </c>
      <c r="G40" s="11">
        <v>0.23602882500000003</v>
      </c>
      <c r="H40" s="11">
        <v>0</v>
      </c>
      <c r="I40" s="13"/>
    </row>
    <row r="41" spans="1:9" x14ac:dyDescent="0.25">
      <c r="A41">
        <v>1958</v>
      </c>
      <c r="B41" s="9">
        <v>29.768502811778184</v>
      </c>
      <c r="C41" s="10">
        <v>26.180722634640002</v>
      </c>
      <c r="D41" s="11">
        <v>2.6018520937200003</v>
      </c>
      <c r="E41" s="11">
        <v>0</v>
      </c>
      <c r="F41" s="11">
        <v>9.5365181818181807E-2</v>
      </c>
      <c r="G41" s="11">
        <v>0.23207351500000001</v>
      </c>
      <c r="H41" s="11">
        <v>0</v>
      </c>
      <c r="I41" s="13"/>
    </row>
    <row r="42" spans="1:9" x14ac:dyDescent="0.25">
      <c r="A42">
        <v>1959</v>
      </c>
      <c r="B42" s="9">
        <v>31.824549134718552</v>
      </c>
      <c r="C42" s="10">
        <v>26.213643463896005</v>
      </c>
      <c r="D42" s="11">
        <v>4.251213304008</v>
      </c>
      <c r="E42" s="11">
        <v>0</v>
      </c>
      <c r="F42" s="11">
        <v>0.37551994545454542</v>
      </c>
      <c r="G42" s="11">
        <v>0.23198753000000003</v>
      </c>
      <c r="H42" s="11">
        <v>0</v>
      </c>
      <c r="I42" s="13"/>
    </row>
    <row r="43" spans="1:9" x14ac:dyDescent="0.25">
      <c r="A43">
        <v>1960</v>
      </c>
      <c r="B43" s="9">
        <v>37.308577755000002</v>
      </c>
      <c r="C43" s="11">
        <v>30.07</v>
      </c>
      <c r="D43" s="11">
        <v>5.78</v>
      </c>
      <c r="E43" s="11">
        <v>0</v>
      </c>
      <c r="F43" s="11">
        <v>0.65004660000000003</v>
      </c>
      <c r="G43" s="11">
        <v>0.26853115500000002</v>
      </c>
      <c r="H43" s="11">
        <v>0</v>
      </c>
      <c r="I43" s="11"/>
    </row>
    <row r="44" spans="1:9" x14ac:dyDescent="0.25">
      <c r="A44">
        <v>1961</v>
      </c>
      <c r="B44" s="9">
        <v>40.232735459475272</v>
      </c>
      <c r="C44" s="11">
        <v>32.966199138336002</v>
      </c>
      <c r="D44" s="11">
        <v>5.6023505316239994</v>
      </c>
      <c r="E44" s="11">
        <v>0</v>
      </c>
      <c r="F44" s="11">
        <v>0.75010187272727269</v>
      </c>
      <c r="G44" s="11">
        <v>0.33035437000000001</v>
      </c>
      <c r="H44" s="11">
        <v>0</v>
      </c>
      <c r="I44" s="11"/>
    </row>
    <row r="45" spans="1:9" x14ac:dyDescent="0.25">
      <c r="A45">
        <v>1962</v>
      </c>
      <c r="B45" s="9">
        <v>44.221819126603272</v>
      </c>
      <c r="C45" s="11">
        <v>36.346653353792007</v>
      </c>
      <c r="D45" s="11">
        <v>5.8457986807439992</v>
      </c>
      <c r="E45" s="11">
        <v>0</v>
      </c>
      <c r="F45" s="11">
        <v>1.0871630727272728</v>
      </c>
      <c r="G45" s="11">
        <v>0.33645930500000004</v>
      </c>
      <c r="H45" s="11">
        <v>0</v>
      </c>
      <c r="I45" s="11"/>
    </row>
    <row r="46" spans="1:9" x14ac:dyDescent="0.25">
      <c r="A46">
        <v>1963</v>
      </c>
      <c r="B46" s="9">
        <v>47.866743492217459</v>
      </c>
      <c r="C46" s="11">
        <v>40.118896014016002</v>
      </c>
      <c r="D46" s="11">
        <v>5.1316841099920003</v>
      </c>
      <c r="E46" s="11">
        <v>0</v>
      </c>
      <c r="F46" s="11">
        <v>1.8600900545454548</v>
      </c>
      <c r="G46" s="11">
        <v>0.31367328000000005</v>
      </c>
      <c r="H46" s="11">
        <v>0</v>
      </c>
      <c r="I46" s="11"/>
    </row>
    <row r="47" spans="1:9" x14ac:dyDescent="0.25">
      <c r="A47">
        <v>1964</v>
      </c>
      <c r="B47" s="9">
        <v>49.751938037263642</v>
      </c>
      <c r="C47" s="11">
        <v>40.825439230848005</v>
      </c>
      <c r="D47" s="11">
        <v>5.7453763192319993</v>
      </c>
      <c r="E47" s="11">
        <v>0</v>
      </c>
      <c r="F47" s="11">
        <v>2.3853802363636367</v>
      </c>
      <c r="G47" s="11">
        <v>0.34462788</v>
      </c>
      <c r="H47" s="11">
        <v>0</v>
      </c>
      <c r="I47" s="11"/>
    </row>
    <row r="48" spans="1:9" x14ac:dyDescent="0.25">
      <c r="A48">
        <v>1965</v>
      </c>
      <c r="B48" s="9">
        <v>51.72</v>
      </c>
      <c r="C48" s="11">
        <v>40.03</v>
      </c>
      <c r="D48" s="11">
        <v>6.74</v>
      </c>
      <c r="E48" s="11">
        <v>0</v>
      </c>
      <c r="F48" s="11">
        <v>4.34</v>
      </c>
      <c r="G48" s="11">
        <v>0.39656282000000004</v>
      </c>
      <c r="H48" s="11">
        <v>0</v>
      </c>
      <c r="I48" s="11"/>
    </row>
    <row r="49" spans="1:9" x14ac:dyDescent="0.25">
      <c r="A49">
        <v>1966</v>
      </c>
      <c r="B49" s="9">
        <v>54.41</v>
      </c>
      <c r="C49" s="11">
        <v>40.090000000000003</v>
      </c>
      <c r="D49" s="11">
        <v>7.81</v>
      </c>
      <c r="E49" s="11">
        <v>0</v>
      </c>
      <c r="F49" s="11">
        <v>5.8</v>
      </c>
      <c r="G49" s="11">
        <v>0.39</v>
      </c>
      <c r="H49" s="11">
        <v>0</v>
      </c>
      <c r="I49" s="11"/>
    </row>
    <row r="50" spans="1:9" x14ac:dyDescent="0.25">
      <c r="A50">
        <v>1967</v>
      </c>
      <c r="B50" s="9">
        <v>55.05</v>
      </c>
      <c r="C50" s="11">
        <v>39.61</v>
      </c>
      <c r="D50" s="11">
        <v>7.92</v>
      </c>
      <c r="E50" s="11">
        <v>0</v>
      </c>
      <c r="F50" s="11">
        <v>6.68</v>
      </c>
      <c r="G50" s="11">
        <v>0.42</v>
      </c>
      <c r="H50" s="11">
        <v>0</v>
      </c>
      <c r="I50" s="11"/>
    </row>
    <row r="51" spans="1:9" x14ac:dyDescent="0.25">
      <c r="A51">
        <v>1968</v>
      </c>
      <c r="B51" s="9">
        <v>58.22</v>
      </c>
      <c r="C51" s="11">
        <v>43.33</v>
      </c>
      <c r="D51" s="11">
        <v>6.85</v>
      </c>
      <c r="E51" s="11">
        <v>0</v>
      </c>
      <c r="F51" s="11">
        <v>7.51</v>
      </c>
      <c r="G51" s="11">
        <v>0.32</v>
      </c>
      <c r="H51" s="11">
        <v>0</v>
      </c>
      <c r="I51" s="11"/>
    </row>
    <row r="52" spans="1:9" x14ac:dyDescent="0.25">
      <c r="A52">
        <v>1969</v>
      </c>
      <c r="B52" s="9">
        <v>62.04</v>
      </c>
      <c r="C52" s="11">
        <v>44.74</v>
      </c>
      <c r="D52" s="11">
        <v>8.89</v>
      </c>
      <c r="E52" s="11">
        <v>0.11</v>
      </c>
      <c r="F52" s="11">
        <v>7.91</v>
      </c>
      <c r="G52" s="11">
        <v>0.28000000000000003</v>
      </c>
      <c r="H52" s="11">
        <v>0</v>
      </c>
      <c r="I52" s="11"/>
    </row>
    <row r="53" spans="1:9" x14ac:dyDescent="0.25">
      <c r="A53">
        <v>1970</v>
      </c>
      <c r="B53" s="9">
        <v>63.84</v>
      </c>
      <c r="C53" s="14">
        <v>43.07</v>
      </c>
      <c r="D53" s="11">
        <v>13.27</v>
      </c>
      <c r="E53" s="11">
        <v>0.11</v>
      </c>
      <c r="F53" s="11">
        <v>7</v>
      </c>
      <c r="G53" s="11">
        <v>0.39</v>
      </c>
      <c r="H53" s="11">
        <v>0</v>
      </c>
      <c r="I53" s="14"/>
    </row>
    <row r="54" spans="1:9" x14ac:dyDescent="0.25">
      <c r="A54">
        <v>1971</v>
      </c>
      <c r="B54" s="9">
        <v>66.459999999999994</v>
      </c>
      <c r="C54" s="14">
        <v>42.42</v>
      </c>
      <c r="D54" s="11">
        <v>15.63</v>
      </c>
      <c r="E54" s="11">
        <v>0.64</v>
      </c>
      <c r="F54" s="11">
        <v>7.37</v>
      </c>
      <c r="G54" s="11">
        <v>0.28999999999999998</v>
      </c>
      <c r="H54" s="11">
        <v>0</v>
      </c>
      <c r="I54" s="14"/>
    </row>
    <row r="55" spans="1:9" x14ac:dyDescent="0.25">
      <c r="A55">
        <v>1972</v>
      </c>
      <c r="B55" s="9">
        <v>68.37</v>
      </c>
      <c r="C55" s="14">
        <v>38.47</v>
      </c>
      <c r="D55" s="11">
        <v>20.13</v>
      </c>
      <c r="E55" s="11">
        <v>1.61</v>
      </c>
      <c r="F55" s="11">
        <v>7.87</v>
      </c>
      <c r="G55" s="11">
        <v>0.28999999999999998</v>
      </c>
      <c r="H55" s="11">
        <v>0</v>
      </c>
      <c r="I55" s="14"/>
    </row>
    <row r="56" spans="1:9" x14ac:dyDescent="0.25">
      <c r="A56">
        <v>1973</v>
      </c>
      <c r="B56" s="9">
        <v>70.930000000000007</v>
      </c>
      <c r="C56" s="14">
        <v>44.3</v>
      </c>
      <c r="D56" s="11">
        <v>18.09</v>
      </c>
      <c r="E56" s="11">
        <v>0.64</v>
      </c>
      <c r="F56" s="11">
        <v>7.46</v>
      </c>
      <c r="G56" s="11">
        <v>0.33</v>
      </c>
      <c r="H56" s="11">
        <v>0</v>
      </c>
      <c r="I56" s="14"/>
    </row>
    <row r="57" spans="1:9" x14ac:dyDescent="0.25">
      <c r="A57">
        <v>1974</v>
      </c>
      <c r="B57" s="9">
        <v>69.010000000000005</v>
      </c>
      <c r="C57" s="14">
        <v>38.71</v>
      </c>
      <c r="D57" s="11">
        <v>18.41</v>
      </c>
      <c r="E57" s="11">
        <v>2.46</v>
      </c>
      <c r="F57" s="11">
        <v>8.9700000000000006</v>
      </c>
      <c r="G57" s="11">
        <v>0.35</v>
      </c>
      <c r="H57" s="11">
        <v>0</v>
      </c>
      <c r="I57" s="14"/>
    </row>
    <row r="58" spans="1:9" x14ac:dyDescent="0.25">
      <c r="A58">
        <v>1975</v>
      </c>
      <c r="B58" s="9">
        <v>66.25</v>
      </c>
      <c r="C58" s="14">
        <v>41.85</v>
      </c>
      <c r="D58" s="11">
        <v>13.7</v>
      </c>
      <c r="E58" s="11">
        <v>2.14</v>
      </c>
      <c r="F58" s="11">
        <v>8.1199999999999992</v>
      </c>
      <c r="G58" s="11">
        <v>0.33</v>
      </c>
      <c r="H58" s="11">
        <v>0</v>
      </c>
      <c r="I58" s="14"/>
    </row>
    <row r="59" spans="1:9" x14ac:dyDescent="0.25">
      <c r="A59">
        <v>1976</v>
      </c>
      <c r="B59" s="9">
        <v>66.97</v>
      </c>
      <c r="C59" s="14">
        <v>44.49</v>
      </c>
      <c r="D59" s="11">
        <v>10.92</v>
      </c>
      <c r="E59" s="11">
        <v>1.61</v>
      </c>
      <c r="F59" s="11">
        <v>9.56</v>
      </c>
      <c r="G59" s="11">
        <v>0.39</v>
      </c>
      <c r="H59" s="11">
        <v>0</v>
      </c>
      <c r="I59" s="14"/>
    </row>
    <row r="60" spans="1:9" x14ac:dyDescent="0.25">
      <c r="A60">
        <v>1977</v>
      </c>
      <c r="B60" s="9">
        <v>69.319999999999993</v>
      </c>
      <c r="C60" s="14">
        <v>45.71</v>
      </c>
      <c r="D60" s="11">
        <v>11.35</v>
      </c>
      <c r="E60" s="11">
        <v>1.28</v>
      </c>
      <c r="F60" s="11">
        <v>10.64</v>
      </c>
      <c r="G60" s="11">
        <v>0.34</v>
      </c>
      <c r="H60" s="11">
        <v>0</v>
      </c>
      <c r="I60" s="14"/>
    </row>
    <row r="61" spans="1:9" x14ac:dyDescent="0.25">
      <c r="A61">
        <v>1978</v>
      </c>
      <c r="B61" s="9">
        <v>69.64</v>
      </c>
      <c r="C61" s="14">
        <v>46.05</v>
      </c>
      <c r="D61" s="11">
        <v>12.31</v>
      </c>
      <c r="E61" s="11">
        <v>0.86</v>
      </c>
      <c r="F61" s="11">
        <v>9.9600000000000009</v>
      </c>
      <c r="G61" s="11">
        <v>0.35</v>
      </c>
      <c r="H61" s="11">
        <v>0</v>
      </c>
      <c r="I61" s="14"/>
    </row>
    <row r="62" spans="1:9" x14ac:dyDescent="0.25">
      <c r="A62">
        <v>1979</v>
      </c>
      <c r="B62" s="9">
        <v>72.8</v>
      </c>
      <c r="C62" s="14">
        <v>50.1</v>
      </c>
      <c r="D62" s="11">
        <v>11.45</v>
      </c>
      <c r="E62" s="11">
        <v>0.54</v>
      </c>
      <c r="F62" s="11">
        <v>10.23</v>
      </c>
      <c r="G62" s="11">
        <v>0.37</v>
      </c>
      <c r="H62" s="11">
        <v>0</v>
      </c>
      <c r="I62" s="14"/>
    </row>
    <row r="63" spans="1:9" x14ac:dyDescent="0.25">
      <c r="A63">
        <v>1980</v>
      </c>
      <c r="B63" s="9">
        <v>69.459999999999994</v>
      </c>
      <c r="C63" s="14">
        <v>51.01</v>
      </c>
      <c r="D63" s="11">
        <v>7.67</v>
      </c>
      <c r="E63" s="11">
        <v>0.42</v>
      </c>
      <c r="F63" s="11">
        <v>9.91</v>
      </c>
      <c r="G63" s="11">
        <v>0.34</v>
      </c>
      <c r="H63" s="11">
        <v>0</v>
      </c>
      <c r="I63" s="14"/>
    </row>
    <row r="64" spans="1:9" x14ac:dyDescent="0.25">
      <c r="A64">
        <v>1981</v>
      </c>
      <c r="B64" s="9">
        <v>65.98</v>
      </c>
      <c r="C64" s="14">
        <v>49.64</v>
      </c>
      <c r="D64" s="11">
        <v>5.46</v>
      </c>
      <c r="E64" s="11">
        <v>0.21</v>
      </c>
      <c r="F64" s="11">
        <v>10.18</v>
      </c>
      <c r="G64" s="11">
        <v>0.38</v>
      </c>
      <c r="H64" s="11">
        <v>0</v>
      </c>
      <c r="I64" s="14"/>
    </row>
    <row r="65" spans="1:9" x14ac:dyDescent="0.25">
      <c r="A65">
        <v>1982</v>
      </c>
      <c r="B65" s="9">
        <v>65.98</v>
      </c>
      <c r="C65" s="14">
        <v>46.75</v>
      </c>
      <c r="D65" s="11">
        <v>6.64</v>
      </c>
      <c r="E65" s="11">
        <v>0.21</v>
      </c>
      <c r="F65" s="11">
        <v>11.88</v>
      </c>
      <c r="G65" s="11">
        <v>0.39</v>
      </c>
      <c r="H65" s="11">
        <v>0</v>
      </c>
      <c r="I65" s="14"/>
    </row>
    <row r="66" spans="1:9" x14ac:dyDescent="0.25">
      <c r="A66">
        <v>1983</v>
      </c>
      <c r="B66" s="9">
        <v>66.37</v>
      </c>
      <c r="C66" s="14">
        <v>47.16</v>
      </c>
      <c r="D66" s="11">
        <v>5.14</v>
      </c>
      <c r="E66" s="11">
        <v>0.21</v>
      </c>
      <c r="F66" s="11">
        <v>13.47</v>
      </c>
      <c r="G66" s="11">
        <v>0.39</v>
      </c>
      <c r="H66" s="11">
        <v>0</v>
      </c>
      <c r="I66" s="14"/>
    </row>
    <row r="67" spans="1:9" x14ac:dyDescent="0.25">
      <c r="A67">
        <v>1984</v>
      </c>
      <c r="B67" s="9">
        <v>69.180000000000007</v>
      </c>
      <c r="C67" s="14">
        <v>31.07</v>
      </c>
      <c r="D67" s="11">
        <v>22.8</v>
      </c>
      <c r="E67" s="11">
        <v>0.42</v>
      </c>
      <c r="F67" s="11">
        <v>14.5</v>
      </c>
      <c r="G67" s="11">
        <v>0.39</v>
      </c>
      <c r="H67" s="11">
        <v>0</v>
      </c>
      <c r="I67" s="14"/>
    </row>
    <row r="68" spans="1:9" x14ac:dyDescent="0.25">
      <c r="A68">
        <v>1985</v>
      </c>
      <c r="B68" s="9">
        <v>71.540000000000006</v>
      </c>
      <c r="C68" s="14">
        <v>42.81</v>
      </c>
      <c r="D68" s="11">
        <v>11.35</v>
      </c>
      <c r="E68" s="11">
        <v>0.54</v>
      </c>
      <c r="F68" s="11">
        <v>16.5</v>
      </c>
      <c r="G68" s="11">
        <v>0.34</v>
      </c>
      <c r="H68" s="11">
        <v>0</v>
      </c>
      <c r="I68" s="14"/>
    </row>
    <row r="69" spans="1:9" x14ac:dyDescent="0.25">
      <c r="A69">
        <v>1986</v>
      </c>
      <c r="B69" s="9">
        <v>70.459999999999994</v>
      </c>
      <c r="C69" s="14">
        <v>47.91</v>
      </c>
      <c r="D69" s="11">
        <v>6.51</v>
      </c>
      <c r="E69" s="11">
        <v>0.18</v>
      </c>
      <c r="F69" s="11">
        <v>15.44</v>
      </c>
      <c r="G69" s="11">
        <v>0.41</v>
      </c>
      <c r="H69" s="11">
        <v>0</v>
      </c>
      <c r="I69" s="14"/>
    </row>
    <row r="70" spans="1:9" x14ac:dyDescent="0.25">
      <c r="A70" t="s">
        <v>6</v>
      </c>
      <c r="B70" s="9">
        <v>72.400000000000006</v>
      </c>
      <c r="C70" s="11">
        <v>50.975000000000001</v>
      </c>
      <c r="D70" s="9">
        <v>5.72</v>
      </c>
      <c r="E70" s="9">
        <v>0.55000000000000004</v>
      </c>
      <c r="F70" s="9">
        <v>14.44</v>
      </c>
      <c r="G70" s="9">
        <v>0.36</v>
      </c>
      <c r="H70" s="11">
        <v>0</v>
      </c>
      <c r="I70" s="9">
        <v>0.72</v>
      </c>
    </row>
    <row r="71" spans="1:9" x14ac:dyDescent="0.25">
      <c r="A71">
        <v>1988</v>
      </c>
      <c r="B71" s="9">
        <v>75.569999999999993</v>
      </c>
      <c r="C71" s="11">
        <v>49.83</v>
      </c>
      <c r="D71" s="11">
        <v>7.01</v>
      </c>
      <c r="E71" s="11">
        <v>0.97</v>
      </c>
      <c r="F71" s="11">
        <v>16.57</v>
      </c>
      <c r="G71" s="11">
        <v>0.42</v>
      </c>
      <c r="H71" s="11">
        <v>0</v>
      </c>
      <c r="I71" s="11">
        <v>0.77</v>
      </c>
    </row>
    <row r="72" spans="1:9" x14ac:dyDescent="0.25">
      <c r="A72">
        <v>1989</v>
      </c>
      <c r="B72" s="9">
        <v>75.27</v>
      </c>
      <c r="C72" s="11">
        <v>48.59</v>
      </c>
      <c r="D72" s="11">
        <v>7.11</v>
      </c>
      <c r="E72" s="11">
        <v>0.54</v>
      </c>
      <c r="F72" s="11">
        <v>17.739999999999998</v>
      </c>
      <c r="G72" s="11">
        <v>0.41</v>
      </c>
      <c r="H72" s="11">
        <v>0</v>
      </c>
      <c r="I72" s="11">
        <v>0.88</v>
      </c>
    </row>
    <row r="73" spans="1:9" x14ac:dyDescent="0.25">
      <c r="A73">
        <v>1990</v>
      </c>
      <c r="B73" s="9">
        <v>76.34</v>
      </c>
      <c r="C73" s="11">
        <v>49.84</v>
      </c>
      <c r="D73" s="11">
        <v>8.4</v>
      </c>
      <c r="E73" s="11">
        <v>0.56000000000000005</v>
      </c>
      <c r="F73" s="11">
        <v>16.260000000000002</v>
      </c>
      <c r="G73" s="11">
        <v>0.44</v>
      </c>
      <c r="H73" s="11">
        <v>0</v>
      </c>
      <c r="I73" s="11">
        <v>0.84</v>
      </c>
    </row>
    <row r="74" spans="1:9" x14ac:dyDescent="0.25">
      <c r="A74">
        <v>1991</v>
      </c>
      <c r="B74" s="9">
        <v>76.87</v>
      </c>
      <c r="C74" s="11">
        <v>49.98</v>
      </c>
      <c r="D74" s="11">
        <v>7.56</v>
      </c>
      <c r="E74" s="11">
        <v>0.56999999999999995</v>
      </c>
      <c r="F74" s="11">
        <v>17.43</v>
      </c>
      <c r="G74" s="11">
        <v>0.39</v>
      </c>
      <c r="H74" s="11">
        <v>0</v>
      </c>
      <c r="I74" s="11">
        <v>0.94</v>
      </c>
    </row>
    <row r="75" spans="1:9" x14ac:dyDescent="0.25">
      <c r="A75">
        <v>1992</v>
      </c>
      <c r="B75" s="9">
        <v>76.569999999999993</v>
      </c>
      <c r="C75" s="11">
        <v>46.94</v>
      </c>
      <c r="D75" s="11">
        <v>8.07</v>
      </c>
      <c r="E75" s="11">
        <v>1.54</v>
      </c>
      <c r="F75" s="11">
        <v>18.45</v>
      </c>
      <c r="G75" s="11">
        <v>0.46</v>
      </c>
      <c r="H75" s="11">
        <v>0</v>
      </c>
      <c r="I75" s="11">
        <v>1.0900000000000001</v>
      </c>
    </row>
    <row r="76" spans="1:9" x14ac:dyDescent="0.25">
      <c r="A76">
        <v>1993</v>
      </c>
      <c r="B76" s="9">
        <v>75.400000000000006</v>
      </c>
      <c r="C76" s="11">
        <v>39.61</v>
      </c>
      <c r="D76" s="11">
        <v>5.78</v>
      </c>
      <c r="E76" s="11">
        <v>7.04</v>
      </c>
      <c r="F76" s="11">
        <v>21.58</v>
      </c>
      <c r="G76" s="11">
        <v>0.37</v>
      </c>
      <c r="H76" s="11">
        <v>0</v>
      </c>
      <c r="I76" s="11">
        <v>1.02</v>
      </c>
    </row>
    <row r="77" spans="1:9" x14ac:dyDescent="0.25">
      <c r="A77">
        <v>1994</v>
      </c>
      <c r="B77" s="9">
        <v>74.010000000000005</v>
      </c>
      <c r="C77" s="11">
        <v>37.1</v>
      </c>
      <c r="D77" s="11">
        <v>4.1100000000000003</v>
      </c>
      <c r="E77" s="11">
        <v>10.1</v>
      </c>
      <c r="F77" s="11">
        <v>21.2</v>
      </c>
      <c r="G77" s="11">
        <v>0.44</v>
      </c>
      <c r="H77" s="11">
        <v>0</v>
      </c>
      <c r="I77" s="11">
        <v>1.06</v>
      </c>
    </row>
    <row r="78" spans="1:9" x14ac:dyDescent="0.25">
      <c r="A78">
        <v>1995</v>
      </c>
      <c r="B78" s="9">
        <v>77.150000000000006</v>
      </c>
      <c r="C78" s="11">
        <v>36.29</v>
      </c>
      <c r="D78" s="11">
        <v>4.1500000000000004</v>
      </c>
      <c r="E78" s="11">
        <v>13.27</v>
      </c>
      <c r="F78" s="11">
        <v>21.25</v>
      </c>
      <c r="G78" s="11">
        <v>0.4</v>
      </c>
      <c r="H78" s="11">
        <v>0</v>
      </c>
      <c r="I78" s="11">
        <v>1.79</v>
      </c>
    </row>
    <row r="79" spans="1:9" x14ac:dyDescent="0.25">
      <c r="A79">
        <v>1996</v>
      </c>
      <c r="B79" s="9">
        <v>79.554000000000016</v>
      </c>
      <c r="C79" s="11">
        <v>33.664999999999999</v>
      </c>
      <c r="D79" s="11">
        <v>3.871</v>
      </c>
      <c r="E79" s="11">
        <v>17.363</v>
      </c>
      <c r="F79" s="11">
        <v>22.18</v>
      </c>
      <c r="G79" s="11">
        <v>0.29199999999999998</v>
      </c>
      <c r="H79" s="11">
        <v>4.2000000000000003E-2</v>
      </c>
      <c r="I79" s="11">
        <v>2.141</v>
      </c>
    </row>
    <row r="80" spans="1:9" x14ac:dyDescent="0.25">
      <c r="A80">
        <v>1997</v>
      </c>
      <c r="B80" s="9">
        <v>76.428000000000011</v>
      </c>
      <c r="C80" s="11">
        <v>28.295000000000002</v>
      </c>
      <c r="D80" s="11">
        <v>1.851</v>
      </c>
      <c r="E80" s="11">
        <v>21.571999999999999</v>
      </c>
      <c r="F80" s="11">
        <v>21.983000000000001</v>
      </c>
      <c r="G80" s="11">
        <v>0.377</v>
      </c>
      <c r="H80" s="11">
        <v>5.7000000000000002E-2</v>
      </c>
      <c r="I80" s="11">
        <v>2.2930000000000001</v>
      </c>
    </row>
    <row r="81" spans="1:9" x14ac:dyDescent="0.25">
      <c r="A81">
        <v>1998</v>
      </c>
      <c r="B81" s="9">
        <v>81.135000000000005</v>
      </c>
      <c r="C81" s="11">
        <v>29.939</v>
      </c>
      <c r="D81" s="11">
        <v>1.6950000000000001</v>
      </c>
      <c r="E81" s="11">
        <v>23.021000000000001</v>
      </c>
      <c r="F81" s="11">
        <v>23.443000000000001</v>
      </c>
      <c r="G81" s="11">
        <v>0.44</v>
      </c>
      <c r="H81" s="11">
        <v>7.4999999999999997E-2</v>
      </c>
      <c r="I81" s="11">
        <v>2.5219999999999998</v>
      </c>
    </row>
    <row r="82" spans="1:9" x14ac:dyDescent="0.25">
      <c r="A82">
        <v>1999</v>
      </c>
      <c r="B82" s="9">
        <v>79.724000000000004</v>
      </c>
      <c r="C82" s="11">
        <v>25.512</v>
      </c>
      <c r="D82" s="11">
        <v>1.5409999999999999</v>
      </c>
      <c r="E82" s="11">
        <v>27.132999999999999</v>
      </c>
      <c r="F82" s="11">
        <v>22.216000000000001</v>
      </c>
      <c r="G82" s="11">
        <v>0.45900000000000002</v>
      </c>
      <c r="H82" s="11">
        <v>7.2999999999999995E-2</v>
      </c>
      <c r="I82" s="11">
        <v>2.79</v>
      </c>
    </row>
    <row r="83" spans="1:9" x14ac:dyDescent="0.25">
      <c r="A83">
        <v>2000</v>
      </c>
      <c r="B83" s="9">
        <v>81.206000000000003</v>
      </c>
      <c r="C83" s="11">
        <v>28.67</v>
      </c>
      <c r="D83" s="11">
        <v>1.55</v>
      </c>
      <c r="E83" s="11">
        <v>27.907</v>
      </c>
      <c r="F83" s="11">
        <v>19.635000000000002</v>
      </c>
      <c r="G83" s="11">
        <v>0.437</v>
      </c>
      <c r="H83" s="11">
        <v>8.1000000000000003E-2</v>
      </c>
      <c r="I83" s="11">
        <v>2.9260000000000002</v>
      </c>
    </row>
    <row r="84" spans="1:9" x14ac:dyDescent="0.25">
      <c r="A84">
        <v>2001</v>
      </c>
      <c r="B84" s="9">
        <v>84.01</v>
      </c>
      <c r="C84" s="11">
        <v>31.605</v>
      </c>
      <c r="D84" s="11">
        <v>1.423</v>
      </c>
      <c r="E84" s="11">
        <v>26.872</v>
      </c>
      <c r="F84" s="11">
        <v>20.768000000000001</v>
      </c>
      <c r="G84" s="11">
        <v>0.34899999999999998</v>
      </c>
      <c r="H84" s="11">
        <v>8.3000000000000004E-2</v>
      </c>
      <c r="I84" s="11">
        <v>2.91</v>
      </c>
    </row>
    <row r="85" spans="1:9" x14ac:dyDescent="0.25">
      <c r="A85">
        <v>2002</v>
      </c>
      <c r="B85" s="9">
        <v>82.995000000000019</v>
      </c>
      <c r="C85" s="11">
        <v>29.626000000000001</v>
      </c>
      <c r="D85" s="11">
        <v>1.288</v>
      </c>
      <c r="E85" s="11">
        <v>28.327000000000002</v>
      </c>
      <c r="F85" s="11">
        <v>20.100000000000001</v>
      </c>
      <c r="G85" s="11">
        <v>0.41199999999999998</v>
      </c>
      <c r="H85" s="11">
        <v>0.108</v>
      </c>
      <c r="I85" s="11">
        <v>3.1339999999999999</v>
      </c>
    </row>
    <row r="86" spans="1:9" x14ac:dyDescent="0.25">
      <c r="A86">
        <v>2003</v>
      </c>
      <c r="B86" s="9">
        <v>85.947000000000003</v>
      </c>
      <c r="C86" s="11">
        <v>32.542000000000002</v>
      </c>
      <c r="D86" s="11">
        <v>1.1919999999999999</v>
      </c>
      <c r="E86" s="11">
        <v>27.853000000000002</v>
      </c>
      <c r="F86" s="11">
        <v>20.041</v>
      </c>
      <c r="G86" s="11">
        <v>0.27800000000000002</v>
      </c>
      <c r="H86" s="11">
        <v>0.111</v>
      </c>
      <c r="I86" s="11">
        <v>3.9299999999999997</v>
      </c>
    </row>
    <row r="87" spans="1:9" x14ac:dyDescent="0.25">
      <c r="A87">
        <v>2004</v>
      </c>
      <c r="B87" s="9">
        <v>84.569000000000003</v>
      </c>
      <c r="C87" s="11">
        <v>31.312000000000001</v>
      </c>
      <c r="D87" s="11">
        <v>1.1000000000000001</v>
      </c>
      <c r="E87" s="11">
        <v>29.254000000000001</v>
      </c>
      <c r="F87" s="11">
        <v>18.164000000000001</v>
      </c>
      <c r="G87" s="11">
        <v>0.41799999999999998</v>
      </c>
      <c r="H87" s="11">
        <v>0.16700000000000001</v>
      </c>
      <c r="I87" s="11">
        <v>4.1539999999999999</v>
      </c>
    </row>
    <row r="88" spans="1:9" x14ac:dyDescent="0.25">
      <c r="A88">
        <v>2005</v>
      </c>
      <c r="B88" s="9">
        <v>86.675000000000011</v>
      </c>
      <c r="C88" s="11">
        <v>32.575000000000003</v>
      </c>
      <c r="D88" s="11">
        <v>1.3049999999999999</v>
      </c>
      <c r="E88" s="11">
        <v>28.516999999999999</v>
      </c>
      <c r="F88" s="11">
        <v>18.372</v>
      </c>
      <c r="G88" s="11">
        <v>0.42299999999999999</v>
      </c>
      <c r="H88" s="11">
        <v>0.25</v>
      </c>
      <c r="I88" s="11">
        <v>5.2329999999999997</v>
      </c>
    </row>
    <row r="89" spans="1:9" x14ac:dyDescent="0.25">
      <c r="A89">
        <v>2006</v>
      </c>
      <c r="B89" s="9">
        <v>87.063000000000002</v>
      </c>
      <c r="C89" s="11">
        <v>35.942999999999998</v>
      </c>
      <c r="D89" s="11">
        <v>1.4330000000000001</v>
      </c>
      <c r="E89" s="11">
        <v>26.776</v>
      </c>
      <c r="F89" s="11">
        <v>17.131</v>
      </c>
      <c r="G89" s="11">
        <v>0.39500000000000002</v>
      </c>
      <c r="H89" s="11">
        <v>0.36399999999999999</v>
      </c>
      <c r="I89" s="11">
        <v>5.0209999999999999</v>
      </c>
    </row>
    <row r="90" spans="1:9" x14ac:dyDescent="0.25">
      <c r="A90">
        <v>2007</v>
      </c>
      <c r="B90" s="9">
        <v>84.284000000000006</v>
      </c>
      <c r="C90" s="11">
        <v>32.92</v>
      </c>
      <c r="D90" s="11">
        <v>1.1599999999999999</v>
      </c>
      <c r="E90" s="11">
        <v>30.6</v>
      </c>
      <c r="F90" s="11">
        <v>14.037000000000001</v>
      </c>
      <c r="G90" s="11">
        <v>0.437</v>
      </c>
      <c r="H90" s="11">
        <v>0.45500000000000002</v>
      </c>
      <c r="I90" s="11">
        <v>4.6749999999999998</v>
      </c>
    </row>
    <row r="91" spans="1:9" x14ac:dyDescent="0.25">
      <c r="A91">
        <v>2008</v>
      </c>
      <c r="B91" s="9">
        <v>81.575999999999993</v>
      </c>
      <c r="C91" s="11">
        <v>29.960999999999999</v>
      </c>
      <c r="D91" s="11">
        <v>1.5820000000000001</v>
      </c>
      <c r="E91" s="11">
        <v>32.4</v>
      </c>
      <c r="F91" s="11">
        <v>11.91</v>
      </c>
      <c r="G91" s="11">
        <v>0.442</v>
      </c>
      <c r="H91" s="11">
        <v>0.61399999999999999</v>
      </c>
      <c r="I91" s="11">
        <v>4.6669999999999998</v>
      </c>
    </row>
    <row r="92" spans="1:9" x14ac:dyDescent="0.25">
      <c r="A92">
        <v>2009</v>
      </c>
      <c r="B92" s="9">
        <v>78.42</v>
      </c>
      <c r="C92" s="11">
        <v>24.661999999999999</v>
      </c>
      <c r="D92" s="11">
        <v>1.5129999999999999</v>
      </c>
      <c r="E92" s="11">
        <v>30.895</v>
      </c>
      <c r="F92" s="11">
        <v>15.23</v>
      </c>
      <c r="G92" s="11">
        <v>0.45</v>
      </c>
      <c r="H92" s="11">
        <v>0.8</v>
      </c>
      <c r="I92" s="11">
        <v>4.87</v>
      </c>
    </row>
    <row r="93" spans="1:9" x14ac:dyDescent="0.25">
      <c r="A93">
        <v>2010</v>
      </c>
      <c r="B93" s="9">
        <v>79.41</v>
      </c>
      <c r="C93" s="11">
        <v>25.56</v>
      </c>
      <c r="D93" s="11">
        <v>1.18</v>
      </c>
      <c r="E93" s="11">
        <v>32.43</v>
      </c>
      <c r="F93" s="11">
        <v>13.93</v>
      </c>
      <c r="G93" s="11">
        <v>0.31</v>
      </c>
      <c r="H93" s="11">
        <v>0.89</v>
      </c>
      <c r="I93" s="11">
        <v>5.1100000000000003</v>
      </c>
    </row>
    <row r="94" spans="1:9" x14ac:dyDescent="0.25">
      <c r="A94">
        <v>2011</v>
      </c>
      <c r="B94" s="9">
        <v>76.52</v>
      </c>
      <c r="C94" s="11">
        <v>26.03</v>
      </c>
      <c r="D94" s="11">
        <v>0.78</v>
      </c>
      <c r="E94" s="11">
        <v>26.58</v>
      </c>
      <c r="F94" s="11">
        <v>15.63</v>
      </c>
      <c r="G94" s="11">
        <v>0.49</v>
      </c>
      <c r="H94" s="11">
        <v>1.39</v>
      </c>
      <c r="I94" s="11">
        <v>5.62</v>
      </c>
    </row>
    <row r="95" spans="1:9" x14ac:dyDescent="0.25">
      <c r="A95">
        <v>2012</v>
      </c>
      <c r="B95" s="9">
        <v>77.239999999999981</v>
      </c>
      <c r="C95" s="11">
        <v>34.33</v>
      </c>
      <c r="D95" s="11">
        <v>0.73</v>
      </c>
      <c r="E95" s="11">
        <v>18.62</v>
      </c>
      <c r="F95" s="11">
        <v>15.21</v>
      </c>
      <c r="G95" s="11">
        <v>0.46</v>
      </c>
      <c r="H95" s="11">
        <v>1.82</v>
      </c>
      <c r="I95" s="11">
        <v>6.07</v>
      </c>
    </row>
    <row r="96" spans="1:9" x14ac:dyDescent="0.25">
      <c r="A96">
        <v>2013</v>
      </c>
      <c r="B96" s="9">
        <v>74.52000000000001</v>
      </c>
      <c r="C96" s="11">
        <v>31.33</v>
      </c>
      <c r="D96" s="11">
        <v>0.59</v>
      </c>
      <c r="E96" s="11">
        <v>17.7</v>
      </c>
      <c r="F96" s="11">
        <v>15.44</v>
      </c>
      <c r="G96" s="11">
        <v>0.4</v>
      </c>
      <c r="H96" s="11">
        <v>2.61</v>
      </c>
      <c r="I96" s="11">
        <v>6.45</v>
      </c>
    </row>
    <row r="97" spans="1:9" x14ac:dyDescent="0.25">
      <c r="A97">
        <v>2014</v>
      </c>
      <c r="B97" s="9">
        <v>68.48</v>
      </c>
      <c r="C97" s="11">
        <v>24.01</v>
      </c>
      <c r="D97" s="11">
        <v>0.55000000000000004</v>
      </c>
      <c r="E97" s="11">
        <v>18.73</v>
      </c>
      <c r="F97" s="11">
        <v>13.85</v>
      </c>
      <c r="G97" s="11">
        <v>0.51</v>
      </c>
      <c r="H97" s="11">
        <v>3.1</v>
      </c>
      <c r="I97" s="11">
        <v>7.73</v>
      </c>
    </row>
    <row r="98" spans="1:9" x14ac:dyDescent="0.25">
      <c r="A98">
        <v>2015</v>
      </c>
      <c r="B98" s="9">
        <v>66.72</v>
      </c>
      <c r="C98" s="11">
        <v>18.34</v>
      </c>
      <c r="D98" s="11">
        <v>0.61</v>
      </c>
      <c r="E98" s="11">
        <v>18.28</v>
      </c>
      <c r="F98" s="11">
        <v>15.48</v>
      </c>
      <c r="G98" s="11">
        <v>0.54</v>
      </c>
      <c r="H98" s="11">
        <v>4.1100000000000003</v>
      </c>
      <c r="I98" s="11">
        <v>9.36</v>
      </c>
    </row>
    <row r="99" spans="1:9" x14ac:dyDescent="0.25">
      <c r="A99">
        <v>2016</v>
      </c>
      <c r="B99" s="9">
        <v>63.674554029901557</v>
      </c>
      <c r="C99" s="11">
        <v>7.5340390959892929</v>
      </c>
      <c r="D99" s="11">
        <v>0.58385176747768686</v>
      </c>
      <c r="E99" s="11">
        <v>25.631219429419204</v>
      </c>
      <c r="F99" s="11">
        <v>15.413826590139106</v>
      </c>
      <c r="G99" s="11">
        <v>0.46177233163172215</v>
      </c>
      <c r="H99" s="11">
        <v>4.0889612454869573</v>
      </c>
      <c r="I99" s="11">
        <v>9.9608835697575859</v>
      </c>
    </row>
    <row r="100" spans="1:9" x14ac:dyDescent="0.25">
      <c r="A100">
        <v>2017</v>
      </c>
      <c r="B100" s="9">
        <v>61.706912988658267</v>
      </c>
      <c r="C100" s="11">
        <v>5.5543073406789345</v>
      </c>
      <c r="D100" s="11">
        <v>0.54377346005816873</v>
      </c>
      <c r="E100" s="11">
        <v>24.595236656836892</v>
      </c>
      <c r="F100" s="11">
        <v>15.123807762776165</v>
      </c>
      <c r="G100" s="11">
        <v>0.50574945625453305</v>
      </c>
      <c r="H100" s="11">
        <v>5.2538846280777065</v>
      </c>
      <c r="I100" s="11">
        <v>10.130153683975864</v>
      </c>
    </row>
    <row r="101" spans="1:9" x14ac:dyDescent="0.25">
      <c r="A101">
        <v>2018</v>
      </c>
      <c r="B101" s="9">
        <v>59.856494399373418</v>
      </c>
      <c r="C101" s="11">
        <v>4.2405774902280893</v>
      </c>
      <c r="D101" s="11">
        <v>0.4899997107541223</v>
      </c>
      <c r="E101" s="11">
        <v>23.509057708151303</v>
      </c>
      <c r="F101" s="11">
        <v>14.060726509556844</v>
      </c>
      <c r="G101" s="11">
        <v>0.46808567401752088</v>
      </c>
      <c r="H101" s="11">
        <v>5.9889301988542112</v>
      </c>
      <c r="I101" s="11">
        <v>11.099117107811328</v>
      </c>
    </row>
    <row r="102" spans="1:9" x14ac:dyDescent="0.25">
      <c r="A102">
        <v>2019</v>
      </c>
      <c r="B102" s="9">
        <v>58.07346361544748</v>
      </c>
      <c r="C102" s="9">
        <v>1.8516576168483134</v>
      </c>
      <c r="D102" s="9">
        <v>0.38931230105544734</v>
      </c>
      <c r="E102" s="9">
        <v>23.417693631587849</v>
      </c>
      <c r="F102" s="9">
        <v>13.252523095864882</v>
      </c>
      <c r="G102" s="9">
        <v>0.51030327716711354</v>
      </c>
      <c r="H102" s="9">
        <v>6.6437666596185192</v>
      </c>
      <c r="I102" s="9">
        <v>12.008207033305357</v>
      </c>
    </row>
    <row r="104" spans="1:9" x14ac:dyDescent="0.25">
      <c r="A104" t="s">
        <v>7</v>
      </c>
      <c r="F104" s="2"/>
    </row>
    <row r="105" spans="1:9" x14ac:dyDescent="0.25">
      <c r="A105" t="s">
        <v>9</v>
      </c>
    </row>
    <row r="106" spans="1:9" x14ac:dyDescent="0.25">
      <c r="A106" t="s">
        <v>8</v>
      </c>
    </row>
    <row r="107" spans="1:9" x14ac:dyDescent="0.25">
      <c r="A107" t="s">
        <v>10</v>
      </c>
    </row>
    <row r="108" spans="1:9" x14ac:dyDescent="0.25">
      <c r="A108" t="s">
        <v>11</v>
      </c>
    </row>
  </sheetData>
  <phoneticPr fontId="7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784D6-E029-4968-9906-9E8A963ABFDB}">
  <sheetPr codeName="Sheet2"/>
  <dimension ref="A1:K104"/>
  <sheetViews>
    <sheetView topLeftCell="A34" workbookViewId="0">
      <selection activeCell="J48" activeCellId="1" sqref="A48:A102 J48:K102"/>
    </sheetView>
  </sheetViews>
  <sheetFormatPr defaultRowHeight="15" x14ac:dyDescent="0.25"/>
  <cols>
    <col min="2" max="2" width="21.85546875" customWidth="1"/>
    <col min="3" max="3" width="25" customWidth="1"/>
    <col min="4" max="4" width="9.5703125" bestFit="1" customWidth="1"/>
    <col min="5" max="5" width="36.42578125" bestFit="1" customWidth="1"/>
    <col min="6" max="6" width="10.140625" bestFit="1" customWidth="1"/>
    <col min="7" max="7" width="8.140625" bestFit="1" customWidth="1"/>
    <col min="8" max="8" width="25.42578125" bestFit="1" customWidth="1"/>
    <col min="9" max="9" width="26.28515625" style="3" bestFit="1" customWidth="1"/>
    <col min="10" max="10" width="38.42578125" bestFit="1" customWidth="1"/>
    <col min="11" max="11" width="25.28515625" bestFit="1" customWidth="1"/>
  </cols>
  <sheetData>
    <row r="1" spans="1:11" ht="23.25" x14ac:dyDescent="0.35">
      <c r="A1" s="6" t="s">
        <v>22</v>
      </c>
    </row>
    <row r="2" spans="1:11" x14ac:dyDescent="0.25">
      <c r="A2" t="s">
        <v>0</v>
      </c>
      <c r="B2" t="s">
        <v>13</v>
      </c>
      <c r="C2" t="s">
        <v>14</v>
      </c>
      <c r="D2" t="s">
        <v>15</v>
      </c>
      <c r="E2" t="s">
        <v>32</v>
      </c>
      <c r="F2" t="s">
        <v>16</v>
      </c>
      <c r="G2" t="s">
        <v>18</v>
      </c>
      <c r="H2" t="s">
        <v>17</v>
      </c>
      <c r="I2" t="s">
        <v>20</v>
      </c>
      <c r="J2" s="3" t="s">
        <v>19</v>
      </c>
      <c r="K2" s="19" t="s">
        <v>77</v>
      </c>
    </row>
    <row r="3" spans="1:11" x14ac:dyDescent="0.25">
      <c r="A3" s="5">
        <v>1920</v>
      </c>
      <c r="B3" s="4">
        <v>4275</v>
      </c>
      <c r="C3" s="4">
        <v>299</v>
      </c>
      <c r="D3" s="4">
        <v>3976</v>
      </c>
      <c r="E3" s="4">
        <v>3964</v>
      </c>
      <c r="F3" s="4" t="s">
        <v>21</v>
      </c>
      <c r="G3" s="4"/>
      <c r="H3" s="4" t="s">
        <v>21</v>
      </c>
      <c r="I3" s="4" t="s">
        <v>21</v>
      </c>
      <c r="J3" s="4">
        <v>3976</v>
      </c>
      <c r="K3" s="9"/>
    </row>
    <row r="4" spans="1:11" x14ac:dyDescent="0.25">
      <c r="A4" s="5">
        <v>1921</v>
      </c>
      <c r="B4" s="4">
        <v>3890</v>
      </c>
      <c r="C4" s="4">
        <v>285</v>
      </c>
      <c r="D4" s="4">
        <v>3605</v>
      </c>
      <c r="E4" s="4">
        <v>3595</v>
      </c>
      <c r="F4" s="4" t="s">
        <v>21</v>
      </c>
      <c r="G4" s="4"/>
      <c r="H4" s="4" t="s">
        <v>21</v>
      </c>
      <c r="I4" s="4" t="s">
        <v>21</v>
      </c>
      <c r="J4" s="4">
        <v>3605</v>
      </c>
      <c r="K4" s="9"/>
    </row>
    <row r="5" spans="1:11" x14ac:dyDescent="0.25">
      <c r="A5" s="5">
        <v>1922</v>
      </c>
      <c r="B5" s="4">
        <v>4541</v>
      </c>
      <c r="C5" s="4">
        <v>315</v>
      </c>
      <c r="D5" s="4">
        <v>4226</v>
      </c>
      <c r="E5" s="4">
        <v>4216</v>
      </c>
      <c r="F5" s="4" t="s">
        <v>21</v>
      </c>
      <c r="G5" s="4"/>
      <c r="H5" s="4" t="s">
        <v>21</v>
      </c>
      <c r="I5" s="4" t="s">
        <v>21</v>
      </c>
      <c r="J5" s="4">
        <v>4226</v>
      </c>
      <c r="K5" s="9"/>
    </row>
    <row r="6" spans="1:11" x14ac:dyDescent="0.25">
      <c r="A6" s="5">
        <v>1923</v>
      </c>
      <c r="B6" s="4">
        <v>5289</v>
      </c>
      <c r="C6" s="4">
        <v>361</v>
      </c>
      <c r="D6" s="4">
        <v>4928</v>
      </c>
      <c r="E6" s="4">
        <v>4915</v>
      </c>
      <c r="F6" s="4" t="s">
        <v>21</v>
      </c>
      <c r="G6" s="4"/>
      <c r="H6" s="4" t="s">
        <v>21</v>
      </c>
      <c r="I6" s="4" t="s">
        <v>21</v>
      </c>
      <c r="J6" s="4">
        <v>4928</v>
      </c>
      <c r="K6" s="9"/>
    </row>
    <row r="7" spans="1:11" x14ac:dyDescent="0.25">
      <c r="A7" s="5">
        <v>1924</v>
      </c>
      <c r="B7" s="4">
        <v>6022</v>
      </c>
      <c r="C7" s="4">
        <v>395</v>
      </c>
      <c r="D7" s="4">
        <v>5627</v>
      </c>
      <c r="E7" s="4">
        <v>5612</v>
      </c>
      <c r="F7" s="4" t="s">
        <v>21</v>
      </c>
      <c r="G7" s="4"/>
      <c r="H7" s="4" t="s">
        <v>21</v>
      </c>
      <c r="I7" s="4" t="s">
        <v>21</v>
      </c>
      <c r="J7" s="4">
        <v>5627</v>
      </c>
      <c r="K7" s="9"/>
    </row>
    <row r="8" spans="1:11" x14ac:dyDescent="0.25">
      <c r="A8" s="5">
        <v>1925</v>
      </c>
      <c r="B8" s="4">
        <v>6619</v>
      </c>
      <c r="C8" s="4">
        <v>435</v>
      </c>
      <c r="D8" s="4">
        <v>6184</v>
      </c>
      <c r="E8" s="4">
        <v>6169</v>
      </c>
      <c r="F8" s="4" t="s">
        <v>21</v>
      </c>
      <c r="G8" s="4"/>
      <c r="H8" s="4" t="s">
        <v>21</v>
      </c>
      <c r="I8" s="4" t="s">
        <v>21</v>
      </c>
      <c r="J8" s="4">
        <v>6184</v>
      </c>
      <c r="K8" s="9"/>
    </row>
    <row r="9" spans="1:11" x14ac:dyDescent="0.25">
      <c r="A9" s="5">
        <v>1926</v>
      </c>
      <c r="B9" s="4">
        <v>6992</v>
      </c>
      <c r="C9" s="4">
        <v>466</v>
      </c>
      <c r="D9" s="4">
        <v>6526</v>
      </c>
      <c r="E9" s="4">
        <v>6511</v>
      </c>
      <c r="F9" s="4" t="s">
        <v>21</v>
      </c>
      <c r="G9" s="4"/>
      <c r="H9" s="4" t="s">
        <v>21</v>
      </c>
      <c r="I9" s="4" t="s">
        <v>21</v>
      </c>
      <c r="J9" s="4">
        <v>6526</v>
      </c>
      <c r="K9" s="9"/>
    </row>
    <row r="10" spans="1:11" x14ac:dyDescent="0.25">
      <c r="A10" s="5">
        <v>1927</v>
      </c>
      <c r="B10" s="4">
        <v>8452</v>
      </c>
      <c r="C10" s="4">
        <v>526</v>
      </c>
      <c r="D10" s="4">
        <v>7926</v>
      </c>
      <c r="E10" s="4">
        <v>7895</v>
      </c>
      <c r="F10" s="4" t="s">
        <v>21</v>
      </c>
      <c r="G10" s="4"/>
      <c r="H10" s="4" t="s">
        <v>21</v>
      </c>
      <c r="I10" s="4" t="s">
        <v>21</v>
      </c>
      <c r="J10" s="4">
        <v>7926</v>
      </c>
      <c r="K10" s="9"/>
    </row>
    <row r="11" spans="1:11" x14ac:dyDescent="0.25">
      <c r="A11" s="5">
        <v>1928</v>
      </c>
      <c r="B11" s="4">
        <v>9324</v>
      </c>
      <c r="C11" s="4">
        <v>574</v>
      </c>
      <c r="D11" s="4">
        <v>8750</v>
      </c>
      <c r="E11" s="4">
        <v>8642</v>
      </c>
      <c r="F11" s="4" t="s">
        <v>21</v>
      </c>
      <c r="G11" s="4"/>
      <c r="H11" s="4" t="s">
        <v>21</v>
      </c>
      <c r="I11" s="4" t="s">
        <v>21</v>
      </c>
      <c r="J11" s="4">
        <v>8750</v>
      </c>
      <c r="K11" s="9"/>
    </row>
    <row r="12" spans="1:11" x14ac:dyDescent="0.25">
      <c r="A12" s="5">
        <v>1929</v>
      </c>
      <c r="B12" s="4">
        <v>10401</v>
      </c>
      <c r="C12" s="4">
        <v>644</v>
      </c>
      <c r="D12" s="4">
        <v>9757</v>
      </c>
      <c r="E12" s="4">
        <v>9621</v>
      </c>
      <c r="F12" s="4" t="s">
        <v>21</v>
      </c>
      <c r="G12" s="4"/>
      <c r="H12" s="4" t="s">
        <v>21</v>
      </c>
      <c r="I12" s="4" t="s">
        <v>21</v>
      </c>
      <c r="J12" s="4">
        <v>9757</v>
      </c>
      <c r="K12" s="9"/>
    </row>
    <row r="13" spans="1:11" x14ac:dyDescent="0.25">
      <c r="A13" s="5">
        <v>1930</v>
      </c>
      <c r="B13" s="4">
        <v>10917</v>
      </c>
      <c r="C13" s="4">
        <v>711</v>
      </c>
      <c r="D13" s="4">
        <v>10206</v>
      </c>
      <c r="E13" s="4">
        <v>9886</v>
      </c>
      <c r="F13" s="4" t="s">
        <v>21</v>
      </c>
      <c r="G13" s="4"/>
      <c r="H13" s="4" t="s">
        <v>21</v>
      </c>
      <c r="I13" s="4" t="s">
        <v>21</v>
      </c>
      <c r="J13" s="4">
        <v>10206</v>
      </c>
      <c r="K13" s="9"/>
    </row>
    <row r="14" spans="1:11" x14ac:dyDescent="0.25">
      <c r="A14" s="5">
        <v>1931</v>
      </c>
      <c r="B14" s="4">
        <v>11417</v>
      </c>
      <c r="C14" s="4">
        <v>719</v>
      </c>
      <c r="D14" s="4">
        <v>10698</v>
      </c>
      <c r="E14" s="4">
        <v>10282</v>
      </c>
      <c r="F14" s="4" t="s">
        <v>21</v>
      </c>
      <c r="G14" s="4"/>
      <c r="H14" s="4" t="s">
        <v>21</v>
      </c>
      <c r="I14" s="4" t="s">
        <v>21</v>
      </c>
      <c r="J14" s="4">
        <v>10698</v>
      </c>
      <c r="K14" s="9"/>
    </row>
    <row r="15" spans="1:11" x14ac:dyDescent="0.25">
      <c r="A15" s="5">
        <v>1932</v>
      </c>
      <c r="B15" s="4">
        <v>12248</v>
      </c>
      <c r="C15" s="4">
        <v>769</v>
      </c>
      <c r="D15" s="4">
        <v>11479</v>
      </c>
      <c r="E15" s="4">
        <v>11125</v>
      </c>
      <c r="F15" s="4" t="s">
        <v>21</v>
      </c>
      <c r="G15" s="4"/>
      <c r="H15" s="4" t="s">
        <v>21</v>
      </c>
      <c r="I15" s="4" t="s">
        <v>21</v>
      </c>
      <c r="J15" s="4">
        <v>11479</v>
      </c>
      <c r="K15" s="9"/>
    </row>
    <row r="16" spans="1:11" x14ac:dyDescent="0.25">
      <c r="A16" s="5">
        <v>1933</v>
      </c>
      <c r="B16" s="4">
        <v>13558</v>
      </c>
      <c r="C16" s="4">
        <v>834</v>
      </c>
      <c r="D16" s="4">
        <v>12724</v>
      </c>
      <c r="E16" s="4">
        <v>12394</v>
      </c>
      <c r="F16" s="4" t="s">
        <v>21</v>
      </c>
      <c r="G16" s="4"/>
      <c r="H16" s="4" t="s">
        <v>21</v>
      </c>
      <c r="I16" s="4" t="s">
        <v>21</v>
      </c>
      <c r="J16" s="4">
        <v>12724</v>
      </c>
      <c r="K16" s="9"/>
    </row>
    <row r="17" spans="1:11" x14ac:dyDescent="0.25">
      <c r="A17" s="5">
        <v>1934</v>
      </c>
      <c r="B17" s="4">
        <v>15462</v>
      </c>
      <c r="C17" s="4">
        <v>937</v>
      </c>
      <c r="D17" s="4">
        <v>14525</v>
      </c>
      <c r="E17" s="4">
        <v>14061</v>
      </c>
      <c r="F17" s="4" t="s">
        <v>21</v>
      </c>
      <c r="G17" s="4"/>
      <c r="H17" s="4" t="s">
        <v>21</v>
      </c>
      <c r="I17" s="4" t="s">
        <v>21</v>
      </c>
      <c r="J17" s="4">
        <v>14525</v>
      </c>
      <c r="K17" s="9"/>
    </row>
    <row r="18" spans="1:11" x14ac:dyDescent="0.25">
      <c r="A18" s="5">
        <v>1935</v>
      </c>
      <c r="B18" s="4">
        <v>17569</v>
      </c>
      <c r="C18" s="4">
        <v>1031</v>
      </c>
      <c r="D18" s="4">
        <v>16538</v>
      </c>
      <c r="E18" s="4">
        <v>15913</v>
      </c>
      <c r="F18" s="4" t="s">
        <v>21</v>
      </c>
      <c r="G18" s="4"/>
      <c r="H18" s="4" t="s">
        <v>21</v>
      </c>
      <c r="I18" s="4" t="s">
        <v>21</v>
      </c>
      <c r="J18" s="4">
        <v>16538</v>
      </c>
      <c r="K18" s="9"/>
    </row>
    <row r="19" spans="1:11" x14ac:dyDescent="0.25">
      <c r="A19" s="5">
        <v>1936</v>
      </c>
      <c r="B19" s="4">
        <v>20222</v>
      </c>
      <c r="C19" s="4">
        <v>1114</v>
      </c>
      <c r="D19" s="4">
        <v>19108</v>
      </c>
      <c r="E19" s="4">
        <v>18440</v>
      </c>
      <c r="F19" s="4" t="s">
        <v>21</v>
      </c>
      <c r="G19" s="4"/>
      <c r="H19" s="4" t="s">
        <v>21</v>
      </c>
      <c r="I19" s="4" t="s">
        <v>21</v>
      </c>
      <c r="J19" s="4">
        <v>19108</v>
      </c>
      <c r="K19" s="9"/>
    </row>
    <row r="20" spans="1:11" x14ac:dyDescent="0.25">
      <c r="A20" s="5">
        <v>1937</v>
      </c>
      <c r="B20" s="4">
        <v>22905</v>
      </c>
      <c r="C20" s="4">
        <v>1292</v>
      </c>
      <c r="D20" s="4">
        <v>21613</v>
      </c>
      <c r="E20" s="4">
        <v>20858</v>
      </c>
      <c r="F20" s="4" t="s">
        <v>21</v>
      </c>
      <c r="G20" s="4"/>
      <c r="H20" s="4" t="s">
        <v>21</v>
      </c>
      <c r="I20" s="4" t="s">
        <v>21</v>
      </c>
      <c r="J20" s="4">
        <v>21613</v>
      </c>
      <c r="K20" s="9"/>
    </row>
    <row r="21" spans="1:11" x14ac:dyDescent="0.25">
      <c r="A21" s="5">
        <v>1938</v>
      </c>
      <c r="B21" s="4">
        <v>24372</v>
      </c>
      <c r="C21" s="4">
        <v>1342</v>
      </c>
      <c r="D21" s="4">
        <v>23030</v>
      </c>
      <c r="E21" s="4">
        <v>22042</v>
      </c>
      <c r="F21" s="4" t="s">
        <v>21</v>
      </c>
      <c r="G21" s="4"/>
      <c r="H21" s="4" t="s">
        <v>21</v>
      </c>
      <c r="I21" s="4" t="s">
        <v>21</v>
      </c>
      <c r="J21" s="4">
        <v>23030</v>
      </c>
      <c r="K21" s="9"/>
    </row>
    <row r="22" spans="1:11" x14ac:dyDescent="0.25">
      <c r="A22" s="5">
        <v>1939</v>
      </c>
      <c r="B22" s="4">
        <v>26409</v>
      </c>
      <c r="C22" s="4">
        <v>1452</v>
      </c>
      <c r="D22" s="4">
        <v>24957</v>
      </c>
      <c r="E22" s="4">
        <v>23975</v>
      </c>
      <c r="F22" s="4" t="s">
        <v>21</v>
      </c>
      <c r="G22" s="4"/>
      <c r="H22" s="4" t="s">
        <v>21</v>
      </c>
      <c r="I22" s="4" t="s">
        <v>21</v>
      </c>
      <c r="J22" s="4">
        <v>24957</v>
      </c>
      <c r="K22" s="9"/>
    </row>
    <row r="23" spans="1:11" x14ac:dyDescent="0.25">
      <c r="A23" s="5">
        <v>1940</v>
      </c>
      <c r="B23" s="4">
        <v>28773</v>
      </c>
      <c r="C23" s="4">
        <v>1622</v>
      </c>
      <c r="D23" s="4">
        <v>27151</v>
      </c>
      <c r="E23" s="4">
        <v>26351</v>
      </c>
      <c r="F23" s="4" t="s">
        <v>21</v>
      </c>
      <c r="G23" s="4"/>
      <c r="H23" s="4" t="s">
        <v>21</v>
      </c>
      <c r="I23" s="4" t="s">
        <v>21</v>
      </c>
      <c r="J23" s="4">
        <v>27151</v>
      </c>
      <c r="K23" s="9"/>
    </row>
    <row r="24" spans="1:11" x14ac:dyDescent="0.25">
      <c r="A24" s="5">
        <v>1941</v>
      </c>
      <c r="B24" s="4">
        <v>32360</v>
      </c>
      <c r="C24" s="4">
        <v>1827</v>
      </c>
      <c r="D24" s="4">
        <v>30533</v>
      </c>
      <c r="E24" s="4">
        <v>29702</v>
      </c>
      <c r="F24" s="4" t="s">
        <v>21</v>
      </c>
      <c r="G24" s="4"/>
      <c r="H24" s="4" t="s">
        <v>21</v>
      </c>
      <c r="I24" s="4" t="s">
        <v>21</v>
      </c>
      <c r="J24" s="4">
        <v>30533</v>
      </c>
      <c r="K24" s="9"/>
    </row>
    <row r="25" spans="1:11" x14ac:dyDescent="0.25">
      <c r="A25" s="5">
        <v>1942</v>
      </c>
      <c r="B25" s="4">
        <v>35654</v>
      </c>
      <c r="C25" s="4">
        <v>2022</v>
      </c>
      <c r="D25" s="4">
        <v>33632</v>
      </c>
      <c r="E25" s="4">
        <v>32535</v>
      </c>
      <c r="F25" s="4" t="s">
        <v>21</v>
      </c>
      <c r="G25" s="4"/>
      <c r="H25" s="4" t="s">
        <v>21</v>
      </c>
      <c r="I25" s="4" t="s">
        <v>21</v>
      </c>
      <c r="J25" s="4">
        <v>33632</v>
      </c>
      <c r="K25" s="9"/>
    </row>
    <row r="26" spans="1:11" x14ac:dyDescent="0.25">
      <c r="A26" s="5">
        <v>1943</v>
      </c>
      <c r="B26" s="4">
        <v>36951</v>
      </c>
      <c r="C26" s="4">
        <v>2101</v>
      </c>
      <c r="D26" s="4">
        <v>34850</v>
      </c>
      <c r="E26" s="4">
        <v>33521</v>
      </c>
      <c r="F26" s="4" t="s">
        <v>21</v>
      </c>
      <c r="G26" s="4"/>
      <c r="H26" s="4" t="s">
        <v>21</v>
      </c>
      <c r="I26" s="4" t="s">
        <v>21</v>
      </c>
      <c r="J26" s="4">
        <v>34850</v>
      </c>
      <c r="K26" s="9"/>
    </row>
    <row r="27" spans="1:11" x14ac:dyDescent="0.25">
      <c r="A27" s="5">
        <v>1944</v>
      </c>
      <c r="B27" s="4">
        <v>38363</v>
      </c>
      <c r="C27" s="4">
        <v>2236</v>
      </c>
      <c r="D27" s="4">
        <v>36127</v>
      </c>
      <c r="E27" s="4">
        <v>34951</v>
      </c>
      <c r="F27" s="4" t="s">
        <v>21</v>
      </c>
      <c r="G27" s="4"/>
      <c r="H27" s="4" t="s">
        <v>21</v>
      </c>
      <c r="I27" s="4" t="s">
        <v>21</v>
      </c>
      <c r="J27" s="4">
        <v>36127</v>
      </c>
      <c r="K27" s="9"/>
    </row>
    <row r="28" spans="1:11" x14ac:dyDescent="0.25">
      <c r="A28" s="5">
        <v>1945</v>
      </c>
      <c r="B28" s="4">
        <v>37284</v>
      </c>
      <c r="C28" s="4">
        <v>2207</v>
      </c>
      <c r="D28" s="4">
        <v>35077</v>
      </c>
      <c r="E28" s="4">
        <v>33933</v>
      </c>
      <c r="F28" s="4" t="s">
        <v>21</v>
      </c>
      <c r="G28" s="4"/>
      <c r="H28" s="4" t="s">
        <v>21</v>
      </c>
      <c r="I28" s="4" t="s">
        <v>21</v>
      </c>
      <c r="J28" s="4">
        <v>35077</v>
      </c>
      <c r="K28" s="9"/>
    </row>
    <row r="29" spans="1:11" x14ac:dyDescent="0.25">
      <c r="A29" s="5">
        <v>1946</v>
      </c>
      <c r="B29" s="4">
        <v>41253</v>
      </c>
      <c r="C29" s="4">
        <v>2399</v>
      </c>
      <c r="D29" s="4">
        <v>38854</v>
      </c>
      <c r="E29" s="4">
        <v>37715</v>
      </c>
      <c r="F29" s="4" t="s">
        <v>21</v>
      </c>
      <c r="G29" s="4"/>
      <c r="H29" s="4" t="s">
        <v>21</v>
      </c>
      <c r="I29" s="4" t="s">
        <v>21</v>
      </c>
      <c r="J29" s="4">
        <v>38854</v>
      </c>
      <c r="K29" s="9"/>
    </row>
    <row r="30" spans="1:11" x14ac:dyDescent="0.25">
      <c r="A30" s="5">
        <v>1947</v>
      </c>
      <c r="B30" s="4">
        <v>42580</v>
      </c>
      <c r="C30" s="4">
        <v>2484</v>
      </c>
      <c r="D30" s="4">
        <v>40096</v>
      </c>
      <c r="E30" s="4">
        <v>38968</v>
      </c>
      <c r="F30" s="4" t="s">
        <v>21</v>
      </c>
      <c r="G30" s="4"/>
      <c r="H30" s="4" t="s">
        <v>21</v>
      </c>
      <c r="I30" s="4" t="s">
        <v>21</v>
      </c>
      <c r="J30" s="4">
        <v>40096</v>
      </c>
      <c r="K30" s="9"/>
    </row>
    <row r="31" spans="1:11" x14ac:dyDescent="0.25">
      <c r="A31" s="5">
        <v>1948</v>
      </c>
      <c r="B31" s="4">
        <v>46029</v>
      </c>
      <c r="C31" s="4">
        <v>2715</v>
      </c>
      <c r="D31" s="4">
        <v>43314</v>
      </c>
      <c r="E31" s="4">
        <v>42433</v>
      </c>
      <c r="F31" s="4" t="s">
        <v>21</v>
      </c>
      <c r="G31" s="4"/>
      <c r="H31" s="4" t="s">
        <v>21</v>
      </c>
      <c r="I31" s="4" t="s">
        <v>21</v>
      </c>
      <c r="J31" s="4">
        <v>43314</v>
      </c>
      <c r="K31" s="9"/>
    </row>
    <row r="32" spans="1:11" x14ac:dyDescent="0.25">
      <c r="A32" s="5">
        <v>1949</v>
      </c>
      <c r="B32" s="4">
        <v>48605</v>
      </c>
      <c r="C32" s="4">
        <v>2879</v>
      </c>
      <c r="D32" s="4">
        <v>45726</v>
      </c>
      <c r="E32" s="4">
        <v>45007</v>
      </c>
      <c r="F32" s="4" t="s">
        <v>21</v>
      </c>
      <c r="G32" s="4"/>
      <c r="H32" s="4" t="s">
        <v>21</v>
      </c>
      <c r="I32" s="4" t="s">
        <v>21</v>
      </c>
      <c r="J32" s="4">
        <v>45726</v>
      </c>
      <c r="K32" s="9"/>
    </row>
    <row r="33" spans="1:11" x14ac:dyDescent="0.25">
      <c r="A33" s="5">
        <v>1950</v>
      </c>
      <c r="B33" s="4">
        <v>54521</v>
      </c>
      <c r="C33" s="4">
        <v>3054</v>
      </c>
      <c r="D33" s="4">
        <v>51467</v>
      </c>
      <c r="E33" s="4">
        <v>50432</v>
      </c>
      <c r="F33" s="4" t="s">
        <v>21</v>
      </c>
      <c r="G33" s="4"/>
      <c r="H33" s="4" t="s">
        <v>21</v>
      </c>
      <c r="I33" s="4" t="s">
        <v>21</v>
      </c>
      <c r="J33" s="4">
        <v>51467</v>
      </c>
      <c r="K33" s="9"/>
    </row>
    <row r="34" spans="1:11" x14ac:dyDescent="0.25">
      <c r="A34" s="5">
        <v>1951</v>
      </c>
      <c r="B34" s="4">
        <v>60406</v>
      </c>
      <c r="C34" s="4">
        <v>3424</v>
      </c>
      <c r="D34" s="4">
        <v>56982</v>
      </c>
      <c r="E34" s="4">
        <v>55843</v>
      </c>
      <c r="F34" s="4" t="s">
        <v>21</v>
      </c>
      <c r="G34" s="4"/>
      <c r="H34" s="4" t="s">
        <v>21</v>
      </c>
      <c r="I34" s="4" t="s">
        <v>21</v>
      </c>
      <c r="J34" s="4">
        <v>56982</v>
      </c>
      <c r="K34" s="9"/>
    </row>
    <row r="35" spans="1:11" x14ac:dyDescent="0.25">
      <c r="A35" s="5">
        <v>1952</v>
      </c>
      <c r="B35" s="4">
        <v>62842</v>
      </c>
      <c r="C35" s="4">
        <v>3633</v>
      </c>
      <c r="D35" s="4">
        <v>59209</v>
      </c>
      <c r="E35" s="4">
        <v>57944</v>
      </c>
      <c r="F35" s="4" t="s">
        <v>21</v>
      </c>
      <c r="G35" s="4"/>
      <c r="H35" s="4" t="s">
        <v>21</v>
      </c>
      <c r="I35" s="4" t="s">
        <v>21</v>
      </c>
      <c r="J35" s="4">
        <v>59209</v>
      </c>
      <c r="K35" s="9"/>
    </row>
    <row r="36" spans="1:11" x14ac:dyDescent="0.25">
      <c r="A36" s="5">
        <v>1953</v>
      </c>
      <c r="B36" s="4">
        <v>66420</v>
      </c>
      <c r="C36" s="4">
        <v>3926</v>
      </c>
      <c r="D36" s="4">
        <v>62494</v>
      </c>
      <c r="E36" s="4">
        <v>61213</v>
      </c>
      <c r="F36" s="4" t="s">
        <v>21</v>
      </c>
      <c r="G36" s="4"/>
      <c r="H36" s="4" t="s">
        <v>21</v>
      </c>
      <c r="I36" s="4" t="s">
        <v>21</v>
      </c>
      <c r="J36" s="4">
        <v>62494</v>
      </c>
      <c r="K36" s="9"/>
    </row>
    <row r="37" spans="1:11" x14ac:dyDescent="0.25">
      <c r="A37" s="5">
        <v>1954</v>
      </c>
      <c r="B37" s="4">
        <v>73907</v>
      </c>
      <c r="C37" s="4">
        <v>4382</v>
      </c>
      <c r="D37" s="4">
        <v>69525</v>
      </c>
      <c r="E37" s="4">
        <v>67769</v>
      </c>
      <c r="F37" s="4" t="s">
        <v>21</v>
      </c>
      <c r="G37" s="4"/>
      <c r="H37" s="4" t="s">
        <v>21</v>
      </c>
      <c r="I37" s="4" t="s">
        <v>21</v>
      </c>
      <c r="J37" s="4">
        <v>69525</v>
      </c>
      <c r="K37" s="9"/>
    </row>
    <row r="38" spans="1:11" x14ac:dyDescent="0.25">
      <c r="A38" s="5">
        <v>1955</v>
      </c>
      <c r="B38" s="4">
        <v>81230</v>
      </c>
      <c r="C38" s="4">
        <v>4882</v>
      </c>
      <c r="D38" s="4">
        <v>76348</v>
      </c>
      <c r="E38" s="4">
        <v>75206</v>
      </c>
      <c r="F38" s="4" t="s">
        <v>21</v>
      </c>
      <c r="G38" s="4"/>
      <c r="H38" s="4" t="s">
        <v>21</v>
      </c>
      <c r="I38" s="4" t="s">
        <v>21</v>
      </c>
      <c r="J38" s="4">
        <v>76348</v>
      </c>
      <c r="K38" s="9"/>
    </row>
    <row r="39" spans="1:11" x14ac:dyDescent="0.25">
      <c r="A39" s="5">
        <v>1956</v>
      </c>
      <c r="B39" s="4">
        <v>88391</v>
      </c>
      <c r="C39" s="4">
        <v>5317</v>
      </c>
      <c r="D39" s="4">
        <v>83074</v>
      </c>
      <c r="E39" s="4">
        <v>81353</v>
      </c>
      <c r="F39" s="4">
        <v>58</v>
      </c>
      <c r="G39" s="4"/>
      <c r="H39" s="4" t="s">
        <v>21</v>
      </c>
      <c r="I39" s="4" t="s">
        <v>21</v>
      </c>
      <c r="J39" s="4">
        <v>83074</v>
      </c>
      <c r="K39" s="9"/>
    </row>
    <row r="40" spans="1:11" x14ac:dyDescent="0.25">
      <c r="A40" s="5">
        <v>1957</v>
      </c>
      <c r="B40" s="4">
        <v>92639</v>
      </c>
      <c r="C40" s="4">
        <v>5572</v>
      </c>
      <c r="D40" s="4">
        <v>87067</v>
      </c>
      <c r="E40" s="4">
        <v>84566</v>
      </c>
      <c r="F40" s="4">
        <v>409</v>
      </c>
      <c r="G40" s="4"/>
      <c r="H40" s="4" t="s">
        <v>21</v>
      </c>
      <c r="I40" s="4" t="s">
        <v>21</v>
      </c>
      <c r="J40" s="4">
        <v>87067</v>
      </c>
      <c r="K40" s="9"/>
    </row>
    <row r="41" spans="1:11" x14ac:dyDescent="0.25">
      <c r="A41" s="5">
        <v>1958</v>
      </c>
      <c r="B41" s="4">
        <v>100145</v>
      </c>
      <c r="C41" s="4">
        <v>5911</v>
      </c>
      <c r="D41" s="4">
        <v>94234</v>
      </c>
      <c r="E41" s="4">
        <v>91827</v>
      </c>
      <c r="F41" s="4">
        <v>305</v>
      </c>
      <c r="G41" s="4"/>
      <c r="H41" s="4" t="s">
        <v>21</v>
      </c>
      <c r="I41" s="4" t="s">
        <v>21</v>
      </c>
      <c r="J41" s="4">
        <v>94234</v>
      </c>
      <c r="K41" s="9"/>
    </row>
    <row r="42" spans="1:11" x14ac:dyDescent="0.25">
      <c r="A42" s="5">
        <v>1959</v>
      </c>
      <c r="B42" s="4">
        <v>107874</v>
      </c>
      <c r="C42" s="4">
        <v>6414</v>
      </c>
      <c r="D42" s="4">
        <v>101460</v>
      </c>
      <c r="E42" s="4">
        <v>98092</v>
      </c>
      <c r="F42" s="4">
        <v>1201</v>
      </c>
      <c r="G42" s="4"/>
      <c r="H42" s="4" t="s">
        <v>21</v>
      </c>
      <c r="I42" s="4" t="s">
        <v>21</v>
      </c>
      <c r="J42" s="4">
        <v>101460</v>
      </c>
      <c r="K42" s="11"/>
    </row>
    <row r="43" spans="1:11" x14ac:dyDescent="0.25">
      <c r="A43" s="5">
        <v>1960</v>
      </c>
      <c r="B43" s="4">
        <v>122748</v>
      </c>
      <c r="C43" s="4">
        <v>7242</v>
      </c>
      <c r="D43" s="4">
        <v>115506</v>
      </c>
      <c r="E43" s="4">
        <v>110898</v>
      </c>
      <c r="F43" s="4">
        <v>2079</v>
      </c>
      <c r="G43" s="4"/>
      <c r="H43" s="4" t="s">
        <v>21</v>
      </c>
      <c r="I43" s="4" t="s">
        <v>21</v>
      </c>
      <c r="J43" s="4">
        <v>115506</v>
      </c>
      <c r="K43" s="11"/>
    </row>
    <row r="44" spans="1:11" x14ac:dyDescent="0.25">
      <c r="A44" s="5">
        <v>1961</v>
      </c>
      <c r="B44" s="4">
        <v>132021</v>
      </c>
      <c r="C44" s="4">
        <v>7839</v>
      </c>
      <c r="D44" s="4">
        <v>124182</v>
      </c>
      <c r="E44" s="4">
        <v>118597</v>
      </c>
      <c r="F44" s="4">
        <v>2399</v>
      </c>
      <c r="G44" s="4"/>
      <c r="H44" s="4" t="s">
        <v>21</v>
      </c>
      <c r="I44" s="4" t="s">
        <v>21</v>
      </c>
      <c r="J44" s="4">
        <v>124182</v>
      </c>
      <c r="K44" s="11"/>
    </row>
    <row r="45" spans="1:11" x14ac:dyDescent="0.25">
      <c r="A45" s="5">
        <v>1962</v>
      </c>
      <c r="B45" s="4">
        <v>146540</v>
      </c>
      <c r="C45" s="4">
        <v>8863</v>
      </c>
      <c r="D45" s="4">
        <v>137677</v>
      </c>
      <c r="E45" s="4">
        <v>130960</v>
      </c>
      <c r="F45" s="4">
        <v>3477</v>
      </c>
      <c r="G45" s="4"/>
      <c r="H45" s="4"/>
      <c r="I45" s="4">
        <v>212</v>
      </c>
      <c r="J45" s="4">
        <v>137465</v>
      </c>
      <c r="K45" s="11"/>
    </row>
    <row r="46" spans="1:11" x14ac:dyDescent="0.25">
      <c r="A46" s="5">
        <v>1963</v>
      </c>
      <c r="B46" s="4">
        <v>159254</v>
      </c>
      <c r="C46" s="4">
        <v>9914</v>
      </c>
      <c r="D46" s="4">
        <v>149340</v>
      </c>
      <c r="E46" s="4">
        <v>140332</v>
      </c>
      <c r="F46" s="4">
        <v>5949</v>
      </c>
      <c r="G46" s="4"/>
      <c r="H46" s="4"/>
      <c r="I46" s="4">
        <v>488</v>
      </c>
      <c r="J46" s="4">
        <v>148852</v>
      </c>
      <c r="K46" s="11"/>
    </row>
    <row r="47" spans="1:11" x14ac:dyDescent="0.25">
      <c r="A47" s="5">
        <v>1964</v>
      </c>
      <c r="B47" s="4">
        <v>167872</v>
      </c>
      <c r="C47" s="4">
        <v>10630</v>
      </c>
      <c r="D47" s="4">
        <v>157242</v>
      </c>
      <c r="E47" s="4">
        <v>146207</v>
      </c>
      <c r="F47" s="4">
        <v>7629</v>
      </c>
      <c r="G47" s="4"/>
      <c r="H47" s="4"/>
      <c r="I47" s="4">
        <v>589</v>
      </c>
      <c r="J47" s="4">
        <v>156653</v>
      </c>
      <c r="K47" s="9"/>
    </row>
    <row r="48" spans="1:11" x14ac:dyDescent="0.25">
      <c r="A48" s="5">
        <v>1965</v>
      </c>
      <c r="B48" s="4">
        <v>180750</v>
      </c>
      <c r="C48" s="4">
        <v>11976</v>
      </c>
      <c r="D48" s="4">
        <v>168774</v>
      </c>
      <c r="E48" s="4">
        <v>150711</v>
      </c>
      <c r="F48" s="4">
        <v>14145</v>
      </c>
      <c r="G48" s="4"/>
      <c r="H48" s="4"/>
      <c r="I48" s="4">
        <v>616</v>
      </c>
      <c r="J48" s="4">
        <v>168158</v>
      </c>
      <c r="K48" s="11">
        <v>154.71</v>
      </c>
    </row>
    <row r="49" spans="1:11" x14ac:dyDescent="0.25">
      <c r="A49" s="5">
        <v>1966</v>
      </c>
      <c r="B49" s="4">
        <v>187858</v>
      </c>
      <c r="C49" s="4">
        <v>13047</v>
      </c>
      <c r="D49" s="4">
        <v>174811</v>
      </c>
      <c r="E49" s="4">
        <v>152063</v>
      </c>
      <c r="F49" s="4">
        <v>18894</v>
      </c>
      <c r="G49" s="4"/>
      <c r="H49" s="4"/>
      <c r="I49" s="4">
        <v>672</v>
      </c>
      <c r="J49" s="4">
        <v>174139</v>
      </c>
      <c r="K49" s="11">
        <v>160.65</v>
      </c>
    </row>
    <row r="50" spans="1:11" x14ac:dyDescent="0.25">
      <c r="A50" s="5">
        <v>1967</v>
      </c>
      <c r="B50" s="4">
        <v>194596</v>
      </c>
      <c r="C50" s="4">
        <v>13610</v>
      </c>
      <c r="D50" s="4">
        <v>180986</v>
      </c>
      <c r="E50" s="4">
        <v>154197</v>
      </c>
      <c r="F50" s="4">
        <v>21754</v>
      </c>
      <c r="G50" s="4"/>
      <c r="H50" s="4">
        <v>855</v>
      </c>
      <c r="I50" s="4">
        <v>1117</v>
      </c>
      <c r="J50" s="4">
        <v>179869</v>
      </c>
      <c r="K50" s="11">
        <v>165.75</v>
      </c>
    </row>
    <row r="51" spans="1:11" x14ac:dyDescent="0.25">
      <c r="A51" s="5">
        <v>1968</v>
      </c>
      <c r="B51" s="4">
        <v>208132</v>
      </c>
      <c r="C51" s="4">
        <v>14627</v>
      </c>
      <c r="D51" s="4">
        <v>193505</v>
      </c>
      <c r="E51" s="4">
        <v>165222</v>
      </c>
      <c r="F51" s="4">
        <v>24477</v>
      </c>
      <c r="G51" s="4"/>
      <c r="H51" s="4">
        <v>849</v>
      </c>
      <c r="I51" s="4">
        <v>1124</v>
      </c>
      <c r="J51" s="4">
        <v>192381</v>
      </c>
      <c r="K51" s="11">
        <v>178.2</v>
      </c>
    </row>
    <row r="52" spans="1:11" x14ac:dyDescent="0.25">
      <c r="A52" s="5">
        <v>1969</v>
      </c>
      <c r="B52" s="4">
        <v>222256</v>
      </c>
      <c r="C52" s="4">
        <v>15462</v>
      </c>
      <c r="D52" s="4">
        <v>206794</v>
      </c>
      <c r="E52" s="4">
        <v>177109</v>
      </c>
      <c r="F52" s="4">
        <v>25771</v>
      </c>
      <c r="G52" s="4"/>
      <c r="H52" s="4">
        <v>1120</v>
      </c>
      <c r="I52" s="4">
        <v>1513</v>
      </c>
      <c r="J52" s="4">
        <v>205281</v>
      </c>
      <c r="K52" s="11">
        <v>189.86</v>
      </c>
    </row>
    <row r="53" spans="1:11" x14ac:dyDescent="0.25">
      <c r="A53" s="5">
        <v>1970</v>
      </c>
      <c r="B53" s="4">
        <v>232378</v>
      </c>
      <c r="C53" s="4">
        <v>16429</v>
      </c>
      <c r="D53" s="4">
        <v>215949</v>
      </c>
      <c r="E53" s="4">
        <v>188175</v>
      </c>
      <c r="F53" s="4">
        <v>22805</v>
      </c>
      <c r="G53" s="4"/>
      <c r="H53" s="4">
        <v>1123</v>
      </c>
      <c r="I53" s="4">
        <v>1487</v>
      </c>
      <c r="J53" s="4">
        <v>214462</v>
      </c>
      <c r="K53" s="11">
        <v>199</v>
      </c>
    </row>
    <row r="54" spans="1:11" x14ac:dyDescent="0.25">
      <c r="A54" s="5">
        <v>1971</v>
      </c>
      <c r="B54" s="4">
        <v>240080</v>
      </c>
      <c r="C54" s="4">
        <v>17143</v>
      </c>
      <c r="D54" s="4">
        <v>222937</v>
      </c>
      <c r="E54" s="4">
        <v>195181</v>
      </c>
      <c r="F54" s="4">
        <v>24013</v>
      </c>
      <c r="G54" s="4"/>
      <c r="H54" s="4">
        <v>908</v>
      </c>
      <c r="I54" s="4">
        <v>1209</v>
      </c>
      <c r="J54" s="4">
        <v>221728</v>
      </c>
      <c r="K54" s="11">
        <v>204.56</v>
      </c>
    </row>
    <row r="55" spans="1:11" x14ac:dyDescent="0.25">
      <c r="A55" s="5">
        <v>1972</v>
      </c>
      <c r="B55" s="4">
        <v>246843</v>
      </c>
      <c r="C55" s="4">
        <v>17439</v>
      </c>
      <c r="D55" s="4">
        <v>229404</v>
      </c>
      <c r="E55" s="4">
        <v>200048</v>
      </c>
      <c r="F55" s="4">
        <v>25639</v>
      </c>
      <c r="G55" s="4"/>
      <c r="H55" s="4">
        <v>870</v>
      </c>
      <c r="I55" s="4">
        <v>1184</v>
      </c>
      <c r="J55" s="4">
        <v>228220</v>
      </c>
      <c r="K55" s="11">
        <v>211.55</v>
      </c>
    </row>
    <row r="56" spans="1:11" x14ac:dyDescent="0.25">
      <c r="A56" s="5">
        <v>1973</v>
      </c>
      <c r="B56" s="4">
        <v>263140</v>
      </c>
      <c r="C56" s="4">
        <v>18157</v>
      </c>
      <c r="D56" s="4">
        <v>244983</v>
      </c>
      <c r="E56" s="4">
        <v>216796</v>
      </c>
      <c r="F56" s="4">
        <v>24310</v>
      </c>
      <c r="G56" s="4"/>
      <c r="H56" s="4">
        <v>663</v>
      </c>
      <c r="I56" s="4">
        <v>882</v>
      </c>
      <c r="J56" s="4">
        <v>244101</v>
      </c>
      <c r="K56" s="11">
        <v>226.48</v>
      </c>
    </row>
    <row r="57" spans="1:11" x14ac:dyDescent="0.25">
      <c r="A57" s="5">
        <v>1974</v>
      </c>
      <c r="B57" s="4">
        <v>254688</v>
      </c>
      <c r="C57" s="4">
        <v>17763</v>
      </c>
      <c r="D57" s="4">
        <v>236925</v>
      </c>
      <c r="E57" s="4">
        <v>203478</v>
      </c>
      <c r="F57" s="4">
        <v>29232</v>
      </c>
      <c r="G57" s="4"/>
      <c r="H57" s="4">
        <v>695</v>
      </c>
      <c r="I57" s="4">
        <v>896</v>
      </c>
      <c r="J57" s="4">
        <v>236029</v>
      </c>
      <c r="K57" s="11">
        <v>219.64</v>
      </c>
    </row>
    <row r="58" spans="1:11" x14ac:dyDescent="0.25">
      <c r="A58" s="5">
        <v>1975</v>
      </c>
      <c r="B58" s="4">
        <v>255084</v>
      </c>
      <c r="C58" s="4">
        <v>17136</v>
      </c>
      <c r="D58" s="4">
        <v>237948</v>
      </c>
      <c r="E58" s="4">
        <v>207159</v>
      </c>
      <c r="F58" s="4">
        <v>26463</v>
      </c>
      <c r="G58" s="4"/>
      <c r="H58" s="4">
        <v>1140</v>
      </c>
      <c r="I58" s="4">
        <v>1430</v>
      </c>
      <c r="J58" s="4">
        <v>236518</v>
      </c>
      <c r="K58" s="11">
        <v>219.07</v>
      </c>
    </row>
    <row r="59" spans="1:11" x14ac:dyDescent="0.25">
      <c r="A59" s="5">
        <v>1976</v>
      </c>
      <c r="B59" s="4">
        <v>258656</v>
      </c>
      <c r="C59" s="4">
        <v>17962</v>
      </c>
      <c r="D59" s="4">
        <v>240694</v>
      </c>
      <c r="E59" s="4">
        <v>205048</v>
      </c>
      <c r="F59" s="4">
        <v>31153</v>
      </c>
      <c r="G59" s="4"/>
      <c r="H59" s="4">
        <v>1365</v>
      </c>
      <c r="I59" s="4">
        <v>1729</v>
      </c>
      <c r="J59" s="4">
        <v>238965</v>
      </c>
      <c r="K59" s="11">
        <v>222</v>
      </c>
    </row>
    <row r="60" spans="1:11" x14ac:dyDescent="0.25">
      <c r="A60" s="5">
        <v>1977</v>
      </c>
      <c r="B60" s="4">
        <v>265649</v>
      </c>
      <c r="C60" s="4">
        <v>18468</v>
      </c>
      <c r="D60" s="4">
        <v>247181</v>
      </c>
      <c r="E60" s="4">
        <v>207904</v>
      </c>
      <c r="F60" s="4">
        <v>34660</v>
      </c>
      <c r="G60" s="4"/>
      <c r="H60" s="4">
        <v>1297</v>
      </c>
      <c r="I60" s="4">
        <v>1608</v>
      </c>
      <c r="J60" s="4">
        <v>245573</v>
      </c>
      <c r="K60" s="11">
        <v>226.8</v>
      </c>
    </row>
    <row r="61" spans="1:11" x14ac:dyDescent="0.25">
      <c r="A61" s="5">
        <v>1978</v>
      </c>
      <c r="B61" s="4">
        <v>270677</v>
      </c>
      <c r="C61" s="4">
        <v>17907</v>
      </c>
      <c r="D61" s="4">
        <v>252770</v>
      </c>
      <c r="E61" s="4">
        <v>215761</v>
      </c>
      <c r="F61" s="4">
        <v>32462</v>
      </c>
      <c r="G61" s="4"/>
      <c r="H61" s="4">
        <v>1169</v>
      </c>
      <c r="I61" s="4">
        <v>1429</v>
      </c>
      <c r="J61" s="4">
        <v>251341</v>
      </c>
      <c r="K61" s="11">
        <v>231.42</v>
      </c>
    </row>
    <row r="62" spans="1:11" x14ac:dyDescent="0.25">
      <c r="A62" s="5">
        <v>1979</v>
      </c>
      <c r="B62" s="4">
        <v>283186</v>
      </c>
      <c r="C62" s="4">
        <v>18744</v>
      </c>
      <c r="D62" s="4">
        <v>264442</v>
      </c>
      <c r="E62" s="4">
        <v>226329</v>
      </c>
      <c r="F62" s="4">
        <v>33335</v>
      </c>
      <c r="G62" s="4"/>
      <c r="H62" s="4">
        <v>1161</v>
      </c>
      <c r="I62" s="4">
        <v>1424</v>
      </c>
      <c r="J62" s="4">
        <v>263018</v>
      </c>
      <c r="K62" s="11">
        <v>242</v>
      </c>
    </row>
    <row r="63" spans="1:11" x14ac:dyDescent="0.25">
      <c r="A63" s="5">
        <v>1980</v>
      </c>
      <c r="B63" s="4">
        <v>269945</v>
      </c>
      <c r="C63" s="4">
        <v>17765</v>
      </c>
      <c r="D63" s="4">
        <v>252180</v>
      </c>
      <c r="E63" s="4">
        <v>215418</v>
      </c>
      <c r="F63" s="4">
        <v>32291</v>
      </c>
      <c r="G63" s="4"/>
      <c r="H63" s="4">
        <v>1173</v>
      </c>
      <c r="I63" s="4">
        <v>1453</v>
      </c>
      <c r="J63" s="4">
        <v>250727</v>
      </c>
      <c r="K63" s="11">
        <v>231.11</v>
      </c>
    </row>
    <row r="64" spans="1:11" x14ac:dyDescent="0.25">
      <c r="A64" s="5">
        <v>1981</v>
      </c>
      <c r="B64" s="4">
        <v>263658</v>
      </c>
      <c r="C64" s="4">
        <v>16983</v>
      </c>
      <c r="D64" s="4">
        <v>246675</v>
      </c>
      <c r="E64" s="4">
        <v>208589</v>
      </c>
      <c r="F64" s="4">
        <v>33191</v>
      </c>
      <c r="G64" s="4"/>
      <c r="H64" s="4">
        <v>989</v>
      </c>
      <c r="I64" s="4">
        <v>1196</v>
      </c>
      <c r="J64" s="4">
        <v>245479</v>
      </c>
      <c r="K64" s="11">
        <v>227.21</v>
      </c>
    </row>
    <row r="65" spans="1:11" x14ac:dyDescent="0.25">
      <c r="A65" s="5">
        <v>1982</v>
      </c>
      <c r="B65" s="4">
        <v>259410</v>
      </c>
      <c r="C65" s="4">
        <v>16940</v>
      </c>
      <c r="D65" s="4">
        <v>242470</v>
      </c>
      <c r="E65" s="4">
        <v>198822</v>
      </c>
      <c r="F65" s="4">
        <v>38721</v>
      </c>
      <c r="G65" s="4"/>
      <c r="H65" s="4">
        <v>1054</v>
      </c>
      <c r="I65" s="4">
        <v>1272</v>
      </c>
      <c r="J65" s="4">
        <v>241198</v>
      </c>
      <c r="K65" s="11">
        <v>222.82</v>
      </c>
    </row>
    <row r="66" spans="1:11" x14ac:dyDescent="0.25">
      <c r="A66" s="5">
        <v>1983</v>
      </c>
      <c r="B66" s="4">
        <v>264589</v>
      </c>
      <c r="C66" s="4">
        <v>17380</v>
      </c>
      <c r="D66" s="4">
        <v>247209</v>
      </c>
      <c r="E66" s="4">
        <v>197600</v>
      </c>
      <c r="F66" s="4">
        <v>43911</v>
      </c>
      <c r="G66" s="4"/>
      <c r="H66" s="4">
        <v>1816</v>
      </c>
      <c r="I66" s="4">
        <v>2337</v>
      </c>
      <c r="J66" s="4">
        <v>244872</v>
      </c>
      <c r="K66" s="11">
        <v>226.09</v>
      </c>
    </row>
    <row r="67" spans="1:11" x14ac:dyDescent="0.25">
      <c r="A67" s="5">
        <v>1984</v>
      </c>
      <c r="B67" s="4">
        <v>270471</v>
      </c>
      <c r="C67" s="4">
        <v>17643</v>
      </c>
      <c r="D67" s="4">
        <v>252828</v>
      </c>
      <c r="E67" s="4">
        <v>200240</v>
      </c>
      <c r="F67" s="4">
        <v>47256</v>
      </c>
      <c r="G67" s="4"/>
      <c r="H67" s="4">
        <v>1974</v>
      </c>
      <c r="I67" s="4">
        <v>2613</v>
      </c>
      <c r="J67" s="4">
        <v>250215</v>
      </c>
      <c r="K67" s="11">
        <v>230.96</v>
      </c>
    </row>
    <row r="68" spans="1:11" x14ac:dyDescent="0.25">
      <c r="A68" s="5">
        <v>1985</v>
      </c>
      <c r="B68" s="4">
        <v>284712</v>
      </c>
      <c r="C68" s="4">
        <v>18903</v>
      </c>
      <c r="D68" s="4">
        <v>265809</v>
      </c>
      <c r="E68" s="4">
        <v>205906</v>
      </c>
      <c r="F68" s="4">
        <v>53767</v>
      </c>
      <c r="G68" s="4"/>
      <c r="H68" s="4">
        <v>2701</v>
      </c>
      <c r="I68" s="4">
        <v>3494</v>
      </c>
      <c r="J68" s="4">
        <v>262315</v>
      </c>
      <c r="K68" s="11">
        <v>241.85</v>
      </c>
    </row>
    <row r="69" spans="1:11" x14ac:dyDescent="0.25">
      <c r="A69" s="5">
        <v>1986</v>
      </c>
      <c r="B69" s="4">
        <v>287330</v>
      </c>
      <c r="C69" s="4">
        <v>18819</v>
      </c>
      <c r="D69" s="4">
        <v>268511</v>
      </c>
      <c r="E69" s="4">
        <v>210452</v>
      </c>
      <c r="F69" s="4">
        <v>51843</v>
      </c>
      <c r="G69" s="4"/>
      <c r="H69" s="4">
        <v>2129</v>
      </c>
      <c r="I69" s="4">
        <v>2993</v>
      </c>
      <c r="J69" s="4">
        <v>265518</v>
      </c>
      <c r="K69" s="9">
        <v>254.58</v>
      </c>
    </row>
    <row r="70" spans="1:11" x14ac:dyDescent="0.25">
      <c r="A70" s="5">
        <v>1987</v>
      </c>
      <c r="B70" s="4">
        <v>287701</v>
      </c>
      <c r="C70" s="4">
        <v>18740</v>
      </c>
      <c r="D70" s="4">
        <v>268961</v>
      </c>
      <c r="E70" s="4">
        <v>215290</v>
      </c>
      <c r="F70" s="4">
        <v>48205</v>
      </c>
      <c r="G70" s="4"/>
      <c r="H70" s="4">
        <v>2006</v>
      </c>
      <c r="I70" s="4">
        <v>2804</v>
      </c>
      <c r="J70" s="4">
        <v>266157</v>
      </c>
      <c r="K70" s="11">
        <v>268.38</v>
      </c>
    </row>
    <row r="71" spans="1:11" x14ac:dyDescent="0.25">
      <c r="A71" s="5">
        <v>1988</v>
      </c>
      <c r="B71" s="4">
        <v>293100</v>
      </c>
      <c r="C71" s="4">
        <v>19341</v>
      </c>
      <c r="D71" s="4">
        <v>273759</v>
      </c>
      <c r="E71" s="4">
        <v>211932</v>
      </c>
      <c r="F71" s="4">
        <v>55642</v>
      </c>
      <c r="G71" s="4"/>
      <c r="H71" s="4">
        <v>2025</v>
      </c>
      <c r="I71" s="4">
        <v>2888</v>
      </c>
      <c r="J71" s="4">
        <v>270871</v>
      </c>
      <c r="K71" s="11">
        <v>274.5</v>
      </c>
    </row>
    <row r="72" spans="1:11" x14ac:dyDescent="0.25">
      <c r="A72" s="5">
        <v>1989</v>
      </c>
      <c r="B72" s="4">
        <v>297890</v>
      </c>
      <c r="C72" s="4">
        <v>19315</v>
      </c>
      <c r="D72" s="4">
        <v>278575</v>
      </c>
      <c r="E72" s="4">
        <v>209169</v>
      </c>
      <c r="F72" s="4">
        <v>63602</v>
      </c>
      <c r="G72" s="4"/>
      <c r="H72" s="4">
        <v>1812</v>
      </c>
      <c r="I72" s="4">
        <v>2572</v>
      </c>
      <c r="J72" s="4">
        <v>276003</v>
      </c>
      <c r="K72" s="11">
        <v>279.39999999999998</v>
      </c>
    </row>
    <row r="73" spans="1:11" x14ac:dyDescent="0.25">
      <c r="A73" s="5">
        <v>1990</v>
      </c>
      <c r="B73" s="4">
        <v>302936</v>
      </c>
      <c r="C73" s="4">
        <v>18632</v>
      </c>
      <c r="D73" s="4">
        <v>284304</v>
      </c>
      <c r="E73" s="4">
        <v>219364</v>
      </c>
      <c r="F73" s="4">
        <v>58664</v>
      </c>
      <c r="G73" s="4"/>
      <c r="H73" s="4">
        <v>1892</v>
      </c>
      <c r="I73" s="4">
        <v>2626</v>
      </c>
      <c r="J73" s="4">
        <v>281678</v>
      </c>
      <c r="K73" s="11">
        <v>284.42</v>
      </c>
    </row>
    <row r="74" spans="1:11" x14ac:dyDescent="0.25">
      <c r="A74" s="5">
        <v>1991</v>
      </c>
      <c r="B74" s="4">
        <v>305704</v>
      </c>
      <c r="C74" s="4">
        <v>19142</v>
      </c>
      <c r="D74" s="4">
        <v>286562</v>
      </c>
      <c r="E74" s="4">
        <v>218260</v>
      </c>
      <c r="F74" s="4">
        <v>62761</v>
      </c>
      <c r="G74" s="4"/>
      <c r="H74" s="4">
        <v>1465</v>
      </c>
      <c r="I74" s="4">
        <v>2109</v>
      </c>
      <c r="J74" s="4">
        <v>284453</v>
      </c>
      <c r="K74" s="11">
        <v>290.83999999999997</v>
      </c>
    </row>
    <row r="75" spans="1:11" x14ac:dyDescent="0.25">
      <c r="A75" s="5">
        <v>1992</v>
      </c>
      <c r="B75" s="4">
        <v>303715</v>
      </c>
      <c r="C75" s="4">
        <v>19157</v>
      </c>
      <c r="D75" s="4">
        <v>284558</v>
      </c>
      <c r="E75" s="4">
        <v>206245</v>
      </c>
      <c r="F75" s="4">
        <v>69135</v>
      </c>
      <c r="G75" s="4"/>
      <c r="H75" s="4">
        <v>1635</v>
      </c>
      <c r="I75" s="4">
        <v>2257</v>
      </c>
      <c r="J75" s="4">
        <v>282301</v>
      </c>
      <c r="K75" s="11">
        <v>291.45</v>
      </c>
    </row>
    <row r="76" spans="1:11" x14ac:dyDescent="0.25">
      <c r="A76" s="5">
        <v>1993</v>
      </c>
      <c r="B76" s="4">
        <v>305433</v>
      </c>
      <c r="C76" s="4">
        <v>18170</v>
      </c>
      <c r="D76" s="4">
        <v>287264</v>
      </c>
      <c r="E76" s="4">
        <v>178773</v>
      </c>
      <c r="F76" s="4">
        <v>80979</v>
      </c>
      <c r="G76" s="4"/>
      <c r="H76" s="4">
        <v>1388</v>
      </c>
      <c r="I76" s="4">
        <v>1948</v>
      </c>
      <c r="J76" s="4">
        <v>285316</v>
      </c>
      <c r="K76" s="11">
        <v>295.75</v>
      </c>
    </row>
    <row r="77" spans="1:11" x14ac:dyDescent="0.25">
      <c r="A77" s="5">
        <v>1994</v>
      </c>
      <c r="B77" s="4">
        <v>307476</v>
      </c>
      <c r="C77" s="4">
        <v>16696</v>
      </c>
      <c r="D77" s="4">
        <v>290780</v>
      </c>
      <c r="E77" s="4">
        <v>168321</v>
      </c>
      <c r="F77" s="4">
        <v>79962</v>
      </c>
      <c r="G77" s="4"/>
      <c r="H77" s="4">
        <v>1417</v>
      </c>
      <c r="I77" s="4">
        <v>2051</v>
      </c>
      <c r="J77" s="4">
        <v>288729</v>
      </c>
      <c r="K77" s="11">
        <v>292.83</v>
      </c>
    </row>
    <row r="78" spans="1:11" x14ac:dyDescent="0.25">
      <c r="A78" s="5">
        <v>1995</v>
      </c>
      <c r="B78" s="4">
        <v>315510</v>
      </c>
      <c r="C78" s="4">
        <v>16510</v>
      </c>
      <c r="D78" s="4">
        <v>299000</v>
      </c>
      <c r="E78" s="4">
        <v>164324</v>
      </c>
      <c r="F78" s="4">
        <v>80598</v>
      </c>
      <c r="G78" s="4"/>
      <c r="H78" s="4">
        <v>1502</v>
      </c>
      <c r="I78" s="4">
        <v>2282</v>
      </c>
      <c r="J78" s="4">
        <v>296718</v>
      </c>
      <c r="K78" s="11">
        <v>303.92</v>
      </c>
    </row>
    <row r="79" spans="1:11" x14ac:dyDescent="0.25">
      <c r="A79" s="5">
        <v>1996</v>
      </c>
      <c r="B79" s="4">
        <v>326235</v>
      </c>
      <c r="C79" s="4">
        <v>14967</v>
      </c>
      <c r="D79" s="4">
        <v>311268</v>
      </c>
      <c r="E79" s="4">
        <v>155574</v>
      </c>
      <c r="F79" s="4">
        <v>85820</v>
      </c>
      <c r="G79" s="4"/>
      <c r="H79" s="4">
        <v>1507</v>
      </c>
      <c r="I79" s="4">
        <v>2430</v>
      </c>
      <c r="J79" s="4">
        <v>308838</v>
      </c>
      <c r="K79" s="11">
        <v>319.7781796218286</v>
      </c>
    </row>
    <row r="80" spans="1:11" x14ac:dyDescent="0.25">
      <c r="A80" s="5">
        <v>1997</v>
      </c>
      <c r="B80" s="4">
        <v>324133</v>
      </c>
      <c r="C80" s="4">
        <v>15411</v>
      </c>
      <c r="D80" s="4">
        <v>308722</v>
      </c>
      <c r="E80" s="4">
        <v>127961</v>
      </c>
      <c r="F80" s="4">
        <v>89341</v>
      </c>
      <c r="G80" s="4"/>
      <c r="H80" s="4">
        <v>1439</v>
      </c>
      <c r="I80" s="4">
        <v>2477</v>
      </c>
      <c r="J80" s="4">
        <v>306245</v>
      </c>
      <c r="K80" s="11">
        <v>321.065</v>
      </c>
    </row>
    <row r="81" spans="1:11" x14ac:dyDescent="0.25">
      <c r="A81" s="5">
        <v>1998</v>
      </c>
      <c r="B81" s="4">
        <v>333764</v>
      </c>
      <c r="C81" s="4">
        <v>16140</v>
      </c>
      <c r="D81" s="4">
        <v>317624</v>
      </c>
      <c r="E81" s="4">
        <v>128235</v>
      </c>
      <c r="F81" s="4">
        <v>90590</v>
      </c>
      <c r="G81" s="4"/>
      <c r="H81" s="4">
        <v>1569</v>
      </c>
      <c r="I81" s="4">
        <v>2594</v>
      </c>
      <c r="J81" s="4">
        <v>315030</v>
      </c>
      <c r="K81" s="11">
        <v>325.35000000000002</v>
      </c>
    </row>
    <row r="82" spans="1:11" x14ac:dyDescent="0.25">
      <c r="A82" s="5">
        <v>1999</v>
      </c>
      <c r="B82" s="4">
        <v>336608</v>
      </c>
      <c r="C82" s="4">
        <v>15461</v>
      </c>
      <c r="D82" s="4">
        <v>321147</v>
      </c>
      <c r="E82" s="4">
        <v>113492.568</v>
      </c>
      <c r="F82" s="4">
        <v>87672</v>
      </c>
      <c r="G82" s="4"/>
      <c r="H82" s="4">
        <v>2804</v>
      </c>
      <c r="I82" s="4">
        <v>3774</v>
      </c>
      <c r="J82" s="4">
        <v>317373</v>
      </c>
      <c r="K82" s="11">
        <v>332.0529075</v>
      </c>
    </row>
    <row r="83" spans="1:11" x14ac:dyDescent="0.25">
      <c r="A83" s="5">
        <v>2000</v>
      </c>
      <c r="B83" s="4">
        <v>341783</v>
      </c>
      <c r="C83" s="4">
        <v>14952</v>
      </c>
      <c r="D83" s="4">
        <v>326831</v>
      </c>
      <c r="E83" s="4">
        <v>125468</v>
      </c>
      <c r="F83" s="4">
        <v>78334</v>
      </c>
      <c r="G83" s="4"/>
      <c r="H83" s="4">
        <v>2603</v>
      </c>
      <c r="I83" s="4">
        <v>3499</v>
      </c>
      <c r="J83" s="4">
        <v>323332</v>
      </c>
      <c r="K83" s="11">
        <v>340.29599999999994</v>
      </c>
    </row>
    <row r="84" spans="1:11" x14ac:dyDescent="0.25">
      <c r="A84" s="5">
        <v>2001</v>
      </c>
      <c r="B84" s="4">
        <v>353057</v>
      </c>
      <c r="C84" s="4">
        <v>16066</v>
      </c>
      <c r="D84" s="4">
        <v>336991</v>
      </c>
      <c r="E84" s="4">
        <v>127118.56386900001</v>
      </c>
      <c r="F84" s="4">
        <v>82985</v>
      </c>
      <c r="G84" s="4"/>
      <c r="H84" s="4">
        <v>2340</v>
      </c>
      <c r="I84" s="4">
        <v>3210</v>
      </c>
      <c r="J84" s="4">
        <v>333781.09999999998</v>
      </c>
      <c r="K84" s="11">
        <v>342.50400000000002</v>
      </c>
    </row>
    <row r="85" spans="1:11" x14ac:dyDescent="0.25">
      <c r="A85" s="5">
        <v>2002</v>
      </c>
      <c r="B85" s="4">
        <v>353993.5193155898</v>
      </c>
      <c r="C85" s="4">
        <v>15746</v>
      </c>
      <c r="D85" s="4">
        <v>338247.5193155898</v>
      </c>
      <c r="E85" s="4">
        <v>128795.43516682638</v>
      </c>
      <c r="F85" s="4">
        <v>81090.312612903217</v>
      </c>
      <c r="G85" s="4"/>
      <c r="H85" s="4">
        <v>2561.985295</v>
      </c>
      <c r="I85" s="4">
        <v>3462.9181300000005</v>
      </c>
      <c r="J85" s="4">
        <v>334784.6011855898</v>
      </c>
      <c r="K85" s="11">
        <v>344.10899999999998</v>
      </c>
    </row>
    <row r="86" spans="1:11" x14ac:dyDescent="0.25">
      <c r="A86" s="5">
        <v>2003</v>
      </c>
      <c r="B86" s="4">
        <v>362600.3317241926</v>
      </c>
      <c r="C86" s="4">
        <v>16747</v>
      </c>
      <c r="D86" s="4">
        <v>345853.3317241926</v>
      </c>
      <c r="E86" s="4">
        <v>140195.78249819262</v>
      </c>
      <c r="F86" s="4">
        <v>81911.376000000004</v>
      </c>
      <c r="G86" s="4"/>
      <c r="H86" s="4">
        <v>2641.4283799999998</v>
      </c>
      <c r="I86" s="4">
        <v>3545.6808999999998</v>
      </c>
      <c r="J86" s="4">
        <v>342307.65082419262</v>
      </c>
      <c r="K86" s="11">
        <v>346.61700000000002</v>
      </c>
    </row>
    <row r="87" spans="1:11" x14ac:dyDescent="0.25">
      <c r="A87" s="5">
        <v>2004</v>
      </c>
      <c r="B87" s="4">
        <v>358313.19795431272</v>
      </c>
      <c r="C87" s="4">
        <v>15581.515878920613</v>
      </c>
      <c r="D87" s="4">
        <v>342731.68207539211</v>
      </c>
      <c r="E87" s="4">
        <v>133606.57323177884</v>
      </c>
      <c r="F87" s="4">
        <v>73681.641684210525</v>
      </c>
      <c r="G87" s="4"/>
      <c r="H87" s="4">
        <v>2558.9845706842102</v>
      </c>
      <c r="I87" s="4">
        <v>3497.1021796315795</v>
      </c>
      <c r="J87" s="4">
        <v>339234.57989576051</v>
      </c>
      <c r="K87" s="11">
        <v>347.714</v>
      </c>
    </row>
    <row r="88" spans="1:11" x14ac:dyDescent="0.25">
      <c r="A88" s="5">
        <v>2005</v>
      </c>
      <c r="B88" s="4">
        <v>362212.13258569757</v>
      </c>
      <c r="C88" s="4">
        <v>16264.932123615385</v>
      </c>
      <c r="D88" s="4">
        <v>345947.20046208217</v>
      </c>
      <c r="E88" s="4">
        <v>135999.09909809922</v>
      </c>
      <c r="F88" s="4">
        <v>75172.788</v>
      </c>
      <c r="G88" s="4"/>
      <c r="H88" s="4">
        <v>2776.2264999999998</v>
      </c>
      <c r="I88" s="4">
        <v>3706.8240499999997</v>
      </c>
      <c r="J88" s="4">
        <v>342240.37641208217</v>
      </c>
      <c r="K88" s="11">
        <v>357.19900000000001</v>
      </c>
    </row>
    <row r="89" spans="1:11" x14ac:dyDescent="0.25">
      <c r="A89" s="5">
        <v>2006</v>
      </c>
      <c r="B89" s="4">
        <v>361232.06520104746</v>
      </c>
      <c r="C89" s="4">
        <v>17031.469133103532</v>
      </c>
      <c r="D89" s="4">
        <v>344200.5960679439</v>
      </c>
      <c r="E89" s="4">
        <v>151865.79910000003</v>
      </c>
      <c r="F89" s="4">
        <v>69237.156000000003</v>
      </c>
      <c r="G89" s="4"/>
      <c r="H89" s="4">
        <v>3722.3209999999999</v>
      </c>
      <c r="I89" s="4">
        <v>4917.84</v>
      </c>
      <c r="J89" s="4">
        <v>339282.75606794388</v>
      </c>
      <c r="K89" s="11">
        <v>353.863</v>
      </c>
    </row>
    <row r="90" spans="1:11" x14ac:dyDescent="0.25">
      <c r="A90" s="5">
        <v>2007</v>
      </c>
      <c r="B90" s="4">
        <v>361317.21020398795</v>
      </c>
      <c r="C90" s="4">
        <v>16089.763010763321</v>
      </c>
      <c r="D90" s="4">
        <v>345227.44719322462</v>
      </c>
      <c r="E90" s="4">
        <v>138793.3504317698</v>
      </c>
      <c r="F90" s="4">
        <v>57248.895000000004</v>
      </c>
      <c r="G90" s="4">
        <v>3568.836785</v>
      </c>
      <c r="H90" s="4">
        <v>3845.7660000000001</v>
      </c>
      <c r="I90" s="4">
        <v>5071.2659999999996</v>
      </c>
      <c r="J90" s="4">
        <v>340156.18119322462</v>
      </c>
      <c r="K90" s="11">
        <v>351.44900000000001</v>
      </c>
    </row>
    <row r="91" spans="1:11" x14ac:dyDescent="0.25">
      <c r="A91" s="5">
        <v>2008</v>
      </c>
      <c r="B91" s="4">
        <v>355238.98502225155</v>
      </c>
      <c r="C91" s="4">
        <v>14662.016532791338</v>
      </c>
      <c r="D91" s="4">
        <v>340576.96848946024</v>
      </c>
      <c r="E91" s="4">
        <v>121815.78003620927</v>
      </c>
      <c r="F91" s="4">
        <v>47673.069000000003</v>
      </c>
      <c r="G91" s="4">
        <v>5387.6023351336671</v>
      </c>
      <c r="H91" s="4">
        <v>4074.68</v>
      </c>
      <c r="I91" s="4">
        <v>5371.3050000000003</v>
      </c>
      <c r="J91" s="4">
        <v>335205.66348946025</v>
      </c>
      <c r="K91" s="11">
        <v>349.53161080447069</v>
      </c>
    </row>
    <row r="92" spans="1:11" x14ac:dyDescent="0.25">
      <c r="A92" s="5">
        <v>2009</v>
      </c>
      <c r="B92" s="4">
        <v>342010.83935537451</v>
      </c>
      <c r="C92" s="4">
        <v>14750.393942309445</v>
      </c>
      <c r="D92" s="4">
        <v>327260.44541306508</v>
      </c>
      <c r="E92" s="4">
        <v>101099.62309307148</v>
      </c>
      <c r="F92" s="4">
        <v>62761.710000000006</v>
      </c>
      <c r="G92" s="4">
        <v>6540.1480124241543</v>
      </c>
      <c r="H92" s="4">
        <v>3672.4229999999998</v>
      </c>
      <c r="I92" s="4">
        <v>4843.0940000000001</v>
      </c>
      <c r="J92" s="4">
        <v>322417.3514130651</v>
      </c>
      <c r="K92" s="11">
        <v>329.41616448062859</v>
      </c>
    </row>
    <row r="93" spans="1:11" x14ac:dyDescent="0.25">
      <c r="A93" s="5">
        <v>2010</v>
      </c>
      <c r="B93" s="4">
        <v>347607.46679354098</v>
      </c>
      <c r="C93" s="4">
        <v>14402.546226829007</v>
      </c>
      <c r="D93" s="4">
        <v>333204.92056671198</v>
      </c>
      <c r="E93" s="4">
        <v>157818.35563090959</v>
      </c>
      <c r="F93" s="4">
        <v>56441.712999999996</v>
      </c>
      <c r="G93" s="4">
        <v>7969.5685396870003</v>
      </c>
      <c r="H93" s="4">
        <v>3139.4399999999996</v>
      </c>
      <c r="I93" s="4">
        <v>4212.0280000000002</v>
      </c>
      <c r="J93" s="4">
        <v>328992.89256671199</v>
      </c>
      <c r="K93" s="11">
        <v>337.51128171747797</v>
      </c>
    </row>
    <row r="94" spans="1:11" x14ac:dyDescent="0.25">
      <c r="A94" s="5">
        <v>2011</v>
      </c>
      <c r="B94" s="4">
        <v>332539.03041649587</v>
      </c>
      <c r="C94" s="4">
        <v>14478.771510239567</v>
      </c>
      <c r="D94" s="4">
        <v>318060.25890625629</v>
      </c>
      <c r="E94" s="4">
        <v>129668.59464370293</v>
      </c>
      <c r="F94" s="4">
        <v>62655.21699999999</v>
      </c>
      <c r="G94" s="4">
        <v>12917.768604163006</v>
      </c>
      <c r="H94" s="4">
        <v>2895.4269050000003</v>
      </c>
      <c r="I94" s="4">
        <v>3843.0971999999997</v>
      </c>
      <c r="J94" s="4">
        <v>314217.16170625627</v>
      </c>
      <c r="K94" s="11">
        <v>325.91907110947062</v>
      </c>
    </row>
    <row r="95" spans="1:11" x14ac:dyDescent="0.25">
      <c r="A95" s="5">
        <v>2012</v>
      </c>
      <c r="B95" s="4">
        <v>328291.20821368112</v>
      </c>
      <c r="C95" s="4">
        <v>15859.843408414727</v>
      </c>
      <c r="D95" s="4">
        <v>312431.36480526638</v>
      </c>
      <c r="E95" s="4">
        <v>139994.14395581506</v>
      </c>
      <c r="F95" s="4">
        <v>63949.204999999994</v>
      </c>
      <c r="G95" s="4">
        <v>17157.210539621159</v>
      </c>
      <c r="H95" s="4">
        <v>2956.1152049999996</v>
      </c>
      <c r="I95" s="4">
        <v>3977.7478000000006</v>
      </c>
      <c r="J95" s="4">
        <v>308453.61700526637</v>
      </c>
      <c r="K95" s="11">
        <v>325.4818778970004</v>
      </c>
    </row>
    <row r="96" spans="1:11" x14ac:dyDescent="0.25">
      <c r="A96" s="5">
        <v>2013</v>
      </c>
      <c r="B96" s="4">
        <v>324622.51588203106</v>
      </c>
      <c r="C96" s="4">
        <v>15658.452880959987</v>
      </c>
      <c r="D96" s="4">
        <v>308964.0630010711</v>
      </c>
      <c r="E96" s="4">
        <v>133237.91311053638</v>
      </c>
      <c r="F96" s="4">
        <v>64132.508000000002</v>
      </c>
      <c r="G96" s="4">
        <v>23958.095338549127</v>
      </c>
      <c r="H96" s="4">
        <v>2893.7582141666671</v>
      </c>
      <c r="I96" s="4">
        <v>3929.5806000000002</v>
      </c>
      <c r="J96" s="4">
        <v>305034.48240107112</v>
      </c>
      <c r="K96" s="11">
        <v>324.38484633124494</v>
      </c>
    </row>
    <row r="97" spans="1:11" x14ac:dyDescent="0.25">
      <c r="A97" s="5">
        <v>2014</v>
      </c>
      <c r="B97" s="4">
        <v>300821.91920513718</v>
      </c>
      <c r="C97" s="4">
        <v>13957.499390334235</v>
      </c>
      <c r="D97" s="4">
        <v>286864.41981480294</v>
      </c>
      <c r="E97" s="4">
        <v>107945.06367493281</v>
      </c>
      <c r="F97" s="4">
        <v>57902.521000000001</v>
      </c>
      <c r="G97" s="4">
        <v>26762.265199082511</v>
      </c>
      <c r="H97" s="4">
        <v>2873.4265150000001</v>
      </c>
      <c r="I97" s="4">
        <v>3884.1986000000002</v>
      </c>
      <c r="J97" s="4">
        <v>282980.22121480294</v>
      </c>
      <c r="K97" s="11">
        <v>310.80443694204644</v>
      </c>
    </row>
    <row r="98" spans="1:11" x14ac:dyDescent="0.25">
      <c r="A98" s="5">
        <v>2015</v>
      </c>
      <c r="B98" s="4">
        <v>295990.67504291568</v>
      </c>
      <c r="C98" s="4">
        <v>13817.979536137249</v>
      </c>
      <c r="D98" s="4">
        <v>282172.69550677843</v>
      </c>
      <c r="E98" s="4">
        <v>88265.51964102796</v>
      </c>
      <c r="F98" s="4">
        <v>63894.555000000008</v>
      </c>
      <c r="G98" s="4">
        <v>34661.688488979846</v>
      </c>
      <c r="H98" s="4">
        <v>2729.8610000000003</v>
      </c>
      <c r="I98" s="4">
        <v>3710.569</v>
      </c>
      <c r="J98" s="4">
        <v>278462.12650677841</v>
      </c>
      <c r="K98" s="11">
        <v>311.42276089552985</v>
      </c>
    </row>
    <row r="99" spans="1:11" x14ac:dyDescent="0.25">
      <c r="A99" s="5">
        <v>2016</v>
      </c>
      <c r="B99" s="4">
        <v>292943.34515398851</v>
      </c>
      <c r="C99" s="4">
        <v>12346.688739217814</v>
      </c>
      <c r="D99" s="4">
        <v>280596.6564147707</v>
      </c>
      <c r="E99" s="4">
        <v>44537.200481142296</v>
      </c>
      <c r="F99" s="4">
        <v>65149.084999999999</v>
      </c>
      <c r="G99" s="4">
        <v>32747.921581944578</v>
      </c>
      <c r="H99" s="4">
        <v>2948.8942099999999</v>
      </c>
      <c r="I99" s="4">
        <v>4014.3399999999997</v>
      </c>
      <c r="J99" s="4">
        <v>276582.31641477067</v>
      </c>
      <c r="K99" s="11">
        <v>311.29688932830464</v>
      </c>
    </row>
    <row r="100" spans="1:11" x14ac:dyDescent="0.25">
      <c r="A100" s="5">
        <v>2017</v>
      </c>
      <c r="B100" s="4">
        <v>287744.23586162081</v>
      </c>
      <c r="C100" s="4">
        <v>11712.038324852352</v>
      </c>
      <c r="D100" s="4">
        <v>276032.19753676845</v>
      </c>
      <c r="E100" s="4">
        <v>37424.21904157105</v>
      </c>
      <c r="F100" s="4">
        <v>63886.856448923994</v>
      </c>
      <c r="G100" s="4">
        <v>43932.216212066145</v>
      </c>
      <c r="H100" s="4">
        <v>2862.0128300000001</v>
      </c>
      <c r="I100" s="4">
        <v>3859.1899999999996</v>
      </c>
      <c r="J100" s="4">
        <v>272173.00753676845</v>
      </c>
      <c r="K100" s="11">
        <v>306.79287935843939</v>
      </c>
    </row>
    <row r="101" spans="1:11" x14ac:dyDescent="0.25">
      <c r="A101" s="5">
        <v>2018</v>
      </c>
      <c r="B101" s="4">
        <v>281330.09916718653</v>
      </c>
      <c r="C101" s="4">
        <v>11090.212541025017</v>
      </c>
      <c r="D101" s="4">
        <v>270239.88662616152</v>
      </c>
      <c r="E101" s="4">
        <v>34151.197999158612</v>
      </c>
      <c r="F101" s="4">
        <v>59097.753420458997</v>
      </c>
      <c r="G101" s="4">
        <v>51835.90487379019</v>
      </c>
      <c r="H101" s="4">
        <v>2489.7361289999999</v>
      </c>
      <c r="I101" s="4">
        <v>3390.866</v>
      </c>
      <c r="J101" s="4">
        <v>266849.02062616154</v>
      </c>
      <c r="K101" s="11">
        <v>307.37459679360495</v>
      </c>
    </row>
    <row r="102" spans="1:11" x14ac:dyDescent="0.25">
      <c r="A102" s="5">
        <v>2019</v>
      </c>
      <c r="B102" s="4">
        <v>269192.07641376217</v>
      </c>
      <c r="C102" s="4">
        <v>9848.9508751139037</v>
      </c>
      <c r="D102" s="4">
        <v>259343.12553864828</v>
      </c>
      <c r="E102" s="4">
        <v>25402.977513281716</v>
      </c>
      <c r="F102" s="4">
        <v>51032.091013407997</v>
      </c>
      <c r="G102" s="4">
        <v>58934.064640050463</v>
      </c>
      <c r="H102" s="4">
        <v>1750.2851292999999</v>
      </c>
      <c r="I102" s="4">
        <v>2360.4514600000002</v>
      </c>
      <c r="J102" s="4">
        <v>256982.67407864827</v>
      </c>
      <c r="K102" s="9">
        <v>302.00488582335998</v>
      </c>
    </row>
    <row r="104" spans="1:11" x14ac:dyDescent="0.25">
      <c r="A104" t="s">
        <v>33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B470D-E3DC-4970-8132-B9D0E7C4EF26}">
  <sheetPr codeName="Sheet3"/>
  <dimension ref="A1:B73"/>
  <sheetViews>
    <sheetView topLeftCell="A4" workbookViewId="0">
      <selection activeCell="J48" sqref="J48"/>
    </sheetView>
  </sheetViews>
  <sheetFormatPr defaultRowHeight="15" x14ac:dyDescent="0.25"/>
  <cols>
    <col min="2" max="2" width="9.28515625" customWidth="1"/>
  </cols>
  <sheetData>
    <row r="1" spans="1:2" ht="23.25" x14ac:dyDescent="0.35">
      <c r="A1" s="7" t="s">
        <v>25</v>
      </c>
    </row>
    <row r="2" spans="1:2" x14ac:dyDescent="0.25">
      <c r="A2" t="s">
        <v>0</v>
      </c>
      <c r="B2" t="s">
        <v>24</v>
      </c>
    </row>
    <row r="3" spans="1:2" x14ac:dyDescent="0.25">
      <c r="A3">
        <v>1920</v>
      </c>
      <c r="B3" s="8"/>
    </row>
    <row r="4" spans="1:2" x14ac:dyDescent="0.25">
      <c r="A4">
        <v>1921</v>
      </c>
      <c r="B4" s="8">
        <v>1.0333333333333334</v>
      </c>
    </row>
    <row r="5" spans="1:2" x14ac:dyDescent="0.25">
      <c r="A5">
        <v>1922</v>
      </c>
      <c r="B5" s="8">
        <v>0.86250000000000004</v>
      </c>
    </row>
    <row r="6" spans="1:2" x14ac:dyDescent="0.25">
      <c r="A6">
        <v>1923</v>
      </c>
      <c r="B6" s="8">
        <v>0.77500000000000002</v>
      </c>
    </row>
    <row r="7" spans="1:2" x14ac:dyDescent="0.25">
      <c r="A7">
        <v>1924</v>
      </c>
      <c r="B7" s="8">
        <v>0.72791666666666677</v>
      </c>
    </row>
    <row r="8" spans="1:2" x14ac:dyDescent="0.25">
      <c r="A8">
        <v>1925</v>
      </c>
      <c r="B8" s="8">
        <v>0.68708333333333338</v>
      </c>
    </row>
    <row r="9" spans="1:2" x14ac:dyDescent="0.25">
      <c r="A9">
        <v>1926</v>
      </c>
      <c r="B9" s="8">
        <v>0.73291666666666655</v>
      </c>
    </row>
    <row r="10" spans="1:2" x14ac:dyDescent="0.25">
      <c r="A10">
        <v>1927</v>
      </c>
      <c r="B10" s="8">
        <v>0.64749999999999996</v>
      </c>
    </row>
    <row r="11" spans="1:2" x14ac:dyDescent="0.25">
      <c r="A11">
        <v>1928</v>
      </c>
      <c r="B11" s="8">
        <v>0.60250000000000004</v>
      </c>
    </row>
    <row r="12" spans="1:2" x14ac:dyDescent="0.25">
      <c r="A12">
        <v>1929</v>
      </c>
      <c r="B12" s="8">
        <v>0.57625000000000004</v>
      </c>
    </row>
    <row r="13" spans="1:2" x14ac:dyDescent="0.25">
      <c r="A13">
        <v>1930</v>
      </c>
      <c r="B13" s="8">
        <v>0.57583333333333331</v>
      </c>
    </row>
    <row r="14" spans="1:2" x14ac:dyDescent="0.25">
      <c r="A14">
        <v>1931</v>
      </c>
      <c r="B14" s="8">
        <v>0.56874999999999998</v>
      </c>
    </row>
    <row r="15" spans="1:2" x14ac:dyDescent="0.25">
      <c r="A15">
        <v>1932</v>
      </c>
      <c r="B15" s="8">
        <v>0.55458333333333332</v>
      </c>
    </row>
    <row r="16" spans="1:2" x14ac:dyDescent="0.25">
      <c r="A16">
        <v>1933</v>
      </c>
      <c r="B16" s="8">
        <v>0.52583333333333337</v>
      </c>
    </row>
    <row r="17" spans="1:2" x14ac:dyDescent="0.25">
      <c r="A17">
        <v>1934</v>
      </c>
      <c r="B17" s="8">
        <v>0.49833333333333329</v>
      </c>
    </row>
    <row r="18" spans="1:2" x14ac:dyDescent="0.25">
      <c r="A18">
        <v>1935</v>
      </c>
      <c r="B18" s="8">
        <v>0.46875</v>
      </c>
    </row>
    <row r="19" spans="1:2" x14ac:dyDescent="0.25">
      <c r="A19">
        <v>1936</v>
      </c>
      <c r="B19" s="8">
        <v>0.45208333333333334</v>
      </c>
    </row>
    <row r="20" spans="1:2" x14ac:dyDescent="0.25">
      <c r="A20">
        <v>1937</v>
      </c>
      <c r="B20" s="8">
        <v>0.43625000000000003</v>
      </c>
    </row>
    <row r="21" spans="1:2" x14ac:dyDescent="0.25">
      <c r="A21">
        <v>1938</v>
      </c>
      <c r="B21" s="8">
        <v>0.43333333333333335</v>
      </c>
    </row>
    <row r="22" spans="1:2" x14ac:dyDescent="0.25">
      <c r="A22">
        <v>1939</v>
      </c>
      <c r="B22" s="8">
        <v>0.42041666666666661</v>
      </c>
    </row>
    <row r="23" spans="1:2" x14ac:dyDescent="0.25">
      <c r="A23">
        <v>1940</v>
      </c>
      <c r="B23" s="8">
        <v>0.43041666666666667</v>
      </c>
    </row>
    <row r="24" spans="1:2" x14ac:dyDescent="0.25">
      <c r="A24">
        <v>1941</v>
      </c>
      <c r="B24" s="8">
        <v>0.43083333333333335</v>
      </c>
    </row>
    <row r="25" spans="1:2" x14ac:dyDescent="0.25">
      <c r="A25">
        <v>1942</v>
      </c>
      <c r="B25" s="8">
        <v>0.42083333333333334</v>
      </c>
    </row>
    <row r="26" spans="1:2" x14ac:dyDescent="0.25">
      <c r="A26">
        <v>1943</v>
      </c>
      <c r="B26" s="8">
        <v>0.42208333333333325</v>
      </c>
    </row>
    <row r="27" spans="1:2" x14ac:dyDescent="0.25">
      <c r="A27">
        <v>1944</v>
      </c>
      <c r="B27" s="8">
        <v>0.44416666666666671</v>
      </c>
    </row>
    <row r="28" spans="1:2" x14ac:dyDescent="0.25">
      <c r="A28">
        <v>1945</v>
      </c>
      <c r="B28" s="8">
        <v>0.47</v>
      </c>
    </row>
    <row r="29" spans="1:2" x14ac:dyDescent="0.25">
      <c r="A29">
        <v>1946</v>
      </c>
      <c r="B29" s="8">
        <v>0.46708333333333329</v>
      </c>
    </row>
    <row r="30" spans="1:2" x14ac:dyDescent="0.25">
      <c r="A30">
        <v>1947</v>
      </c>
      <c r="B30" s="8">
        <v>0.46791666666666665</v>
      </c>
    </row>
    <row r="31" spans="1:2" x14ac:dyDescent="0.25">
      <c r="A31">
        <v>1948</v>
      </c>
      <c r="B31" s="8">
        <v>0.48499999999999999</v>
      </c>
    </row>
    <row r="32" spans="1:2" x14ac:dyDescent="0.25">
      <c r="A32">
        <v>1949</v>
      </c>
      <c r="B32" s="8">
        <v>0.49916666666666665</v>
      </c>
    </row>
    <row r="33" spans="1:2" x14ac:dyDescent="0.25">
      <c r="A33">
        <v>1950</v>
      </c>
      <c r="B33" s="8">
        <v>0.49416666666666664</v>
      </c>
    </row>
    <row r="34" spans="1:2" x14ac:dyDescent="0.25">
      <c r="A34">
        <v>1951</v>
      </c>
      <c r="B34" s="8"/>
    </row>
    <row r="35" spans="1:2" x14ac:dyDescent="0.25">
      <c r="A35">
        <v>1952</v>
      </c>
      <c r="B35" s="8"/>
    </row>
    <row r="36" spans="1:2" x14ac:dyDescent="0.25">
      <c r="A36">
        <v>1953</v>
      </c>
      <c r="B36" s="8"/>
    </row>
    <row r="37" spans="1:2" x14ac:dyDescent="0.25">
      <c r="A37">
        <v>1954</v>
      </c>
      <c r="B37" s="8"/>
    </row>
    <row r="38" spans="1:2" x14ac:dyDescent="0.25">
      <c r="A38">
        <v>1955</v>
      </c>
      <c r="B38" s="8">
        <v>0.57666666666666655</v>
      </c>
    </row>
    <row r="39" spans="1:2" x14ac:dyDescent="0.25">
      <c r="A39">
        <v>1956</v>
      </c>
      <c r="B39" s="8"/>
    </row>
    <row r="40" spans="1:2" x14ac:dyDescent="0.25">
      <c r="A40">
        <v>1957</v>
      </c>
      <c r="B40" s="8"/>
    </row>
    <row r="41" spans="1:2" x14ac:dyDescent="0.25">
      <c r="A41">
        <v>1958</v>
      </c>
      <c r="B41" s="8"/>
    </row>
    <row r="42" spans="1:2" x14ac:dyDescent="0.25">
      <c r="A42">
        <v>1959</v>
      </c>
      <c r="B42" s="8"/>
    </row>
    <row r="43" spans="1:2" x14ac:dyDescent="0.25">
      <c r="A43">
        <v>1960</v>
      </c>
      <c r="B43" s="8">
        <v>0.61958333333333337</v>
      </c>
    </row>
    <row r="44" spans="1:2" x14ac:dyDescent="0.25">
      <c r="A44">
        <v>1961</v>
      </c>
      <c r="B44" s="8"/>
    </row>
    <row r="45" spans="1:2" x14ac:dyDescent="0.25">
      <c r="A45">
        <v>1962</v>
      </c>
      <c r="B45" s="8">
        <v>0.65333333333333343</v>
      </c>
    </row>
    <row r="46" spans="1:2" x14ac:dyDescent="0.25">
      <c r="A46">
        <v>1963</v>
      </c>
      <c r="B46" s="8">
        <v>0.66958333333333331</v>
      </c>
    </row>
    <row r="47" spans="1:2" x14ac:dyDescent="0.25">
      <c r="A47">
        <v>1964</v>
      </c>
      <c r="B47" s="8">
        <v>0.68208333333333326</v>
      </c>
    </row>
    <row r="48" spans="1:2" x14ac:dyDescent="0.25">
      <c r="A48">
        <v>1965</v>
      </c>
      <c r="B48" s="8">
        <v>0.71083333333333332</v>
      </c>
    </row>
    <row r="49" spans="1:2" x14ac:dyDescent="0.25">
      <c r="A49">
        <v>1966</v>
      </c>
      <c r="B49" s="8">
        <v>0.73375000000000001</v>
      </c>
    </row>
    <row r="50" spans="1:2" x14ac:dyDescent="0.25">
      <c r="A50">
        <v>1967</v>
      </c>
      <c r="B50" s="8">
        <v>0.73875000000000002</v>
      </c>
    </row>
    <row r="51" spans="1:2" x14ac:dyDescent="0.25">
      <c r="A51">
        <v>1968</v>
      </c>
      <c r="B51" s="8">
        <v>0.79666666666666663</v>
      </c>
    </row>
    <row r="52" spans="1:2" x14ac:dyDescent="0.25">
      <c r="A52">
        <v>1969</v>
      </c>
      <c r="B52" s="8">
        <v>0.78300000000000003</v>
      </c>
    </row>
    <row r="53" spans="1:2" x14ac:dyDescent="0.25">
      <c r="A53">
        <v>1970</v>
      </c>
      <c r="B53" s="8">
        <v>0.78</v>
      </c>
    </row>
    <row r="54" spans="1:2" x14ac:dyDescent="0.25">
      <c r="A54">
        <v>1971</v>
      </c>
      <c r="B54" s="8">
        <v>0.84899999999999998</v>
      </c>
    </row>
    <row r="55" spans="1:2" x14ac:dyDescent="0.25">
      <c r="A55">
        <v>1972</v>
      </c>
      <c r="B55" s="8">
        <v>0.89400000000000002</v>
      </c>
    </row>
    <row r="56" spans="1:2" x14ac:dyDescent="0.25">
      <c r="A56">
        <v>1973</v>
      </c>
      <c r="B56" s="8">
        <v>0.90100000000000002</v>
      </c>
    </row>
    <row r="57" spans="1:2" x14ac:dyDescent="0.25">
      <c r="A57">
        <v>1974</v>
      </c>
      <c r="B57" s="8">
        <v>1.135</v>
      </c>
    </row>
    <row r="58" spans="1:2" x14ac:dyDescent="0.25">
      <c r="A58">
        <v>1975</v>
      </c>
      <c r="B58" s="8">
        <v>1.5629999999999999</v>
      </c>
    </row>
    <row r="59" spans="1:2" x14ac:dyDescent="0.25">
      <c r="A59">
        <v>1976</v>
      </c>
      <c r="B59" s="8">
        <v>1.899</v>
      </c>
    </row>
    <row r="60" spans="1:2" x14ac:dyDescent="0.25">
      <c r="A60">
        <v>1977</v>
      </c>
      <c r="B60" s="8">
        <v>2.1829999999999998</v>
      </c>
    </row>
    <row r="61" spans="1:2" x14ac:dyDescent="0.25">
      <c r="A61">
        <v>1978</v>
      </c>
      <c r="B61" s="8">
        <v>2.4140000000000001</v>
      </c>
    </row>
    <row r="62" spans="1:2" x14ac:dyDescent="0.25">
      <c r="A62">
        <v>1979</v>
      </c>
      <c r="B62" s="8">
        <v>2.633</v>
      </c>
    </row>
    <row r="63" spans="1:2" x14ac:dyDescent="0.25">
      <c r="A63">
        <v>1980</v>
      </c>
      <c r="B63" s="8">
        <v>3.319</v>
      </c>
    </row>
    <row r="64" spans="1:2" x14ac:dyDescent="0.25">
      <c r="A64">
        <v>1981</v>
      </c>
      <c r="B64" s="8">
        <v>3.93</v>
      </c>
    </row>
    <row r="65" spans="1:2" x14ac:dyDescent="0.25">
      <c r="A65">
        <v>1982</v>
      </c>
      <c r="B65" s="8">
        <v>4.3239999999999998</v>
      </c>
    </row>
    <row r="66" spans="1:2" x14ac:dyDescent="0.25">
      <c r="A66">
        <v>1983</v>
      </c>
      <c r="B66" s="8">
        <v>4.4400000000000004</v>
      </c>
    </row>
    <row r="67" spans="1:2" x14ac:dyDescent="0.25">
      <c r="A67">
        <v>1984</v>
      </c>
      <c r="B67" s="8">
        <v>4.4720000000000004</v>
      </c>
    </row>
    <row r="68" spans="1:2" x14ac:dyDescent="0.25">
      <c r="A68">
        <v>1985</v>
      </c>
      <c r="B68" s="8">
        <v>4.6020000000000003</v>
      </c>
    </row>
    <row r="69" spans="1:2" x14ac:dyDescent="0.25">
      <c r="A69">
        <v>1986</v>
      </c>
      <c r="B69" s="8">
        <v>4.6680000000000001</v>
      </c>
    </row>
    <row r="70" spans="1:2" x14ac:dyDescent="0.25">
      <c r="A70">
        <v>1987</v>
      </c>
      <c r="B70" s="8">
        <v>4.5919999999999996</v>
      </c>
    </row>
    <row r="71" spans="1:2" x14ac:dyDescent="0.25">
      <c r="A71">
        <v>1988</v>
      </c>
      <c r="B71" s="8">
        <v>4.8150000000000004</v>
      </c>
    </row>
    <row r="72" spans="1:2" x14ac:dyDescent="0.25">
      <c r="A72">
        <v>1989</v>
      </c>
      <c r="B72" s="8">
        <v>5.1420000000000003</v>
      </c>
    </row>
    <row r="73" spans="1:2" x14ac:dyDescent="0.25">
      <c r="A73">
        <v>1990</v>
      </c>
      <c r="B73" s="8">
        <v>5.3689999999999998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B1265-61FF-4512-8B25-78802D292CED}">
  <sheetPr codeName="Sheet4"/>
  <dimension ref="A1:AV102"/>
  <sheetViews>
    <sheetView zoomScaleNormal="100" workbookViewId="0">
      <selection activeCell="U48" sqref="U48"/>
    </sheetView>
  </sheetViews>
  <sheetFormatPr defaultRowHeight="15" x14ac:dyDescent="0.25"/>
  <cols>
    <col min="12" max="12" width="9.7109375" bestFit="1" customWidth="1"/>
    <col min="13" max="13" width="9.42578125" bestFit="1" customWidth="1"/>
    <col min="14" max="14" width="9.7109375" bestFit="1" customWidth="1"/>
    <col min="15" max="15" width="9.5703125" bestFit="1" customWidth="1"/>
    <col min="16" max="18" width="9.42578125" bestFit="1" customWidth="1"/>
    <col min="19" max="19" width="9.7109375" bestFit="1" customWidth="1"/>
    <col min="20" max="20" width="9.5703125" bestFit="1" customWidth="1"/>
    <col min="21" max="21" width="25.28515625" bestFit="1" customWidth="1"/>
    <col min="25" max="25" width="15" bestFit="1" customWidth="1"/>
    <col min="26" max="26" width="31.28515625" bestFit="1" customWidth="1"/>
    <col min="27" max="27" width="34.7109375" bestFit="1" customWidth="1"/>
    <col min="28" max="28" width="24" customWidth="1"/>
    <col min="29" max="29" width="25" customWidth="1"/>
    <col min="30" max="30" width="9.140625" customWidth="1"/>
    <col min="31" max="31" width="14.85546875" customWidth="1"/>
    <col min="32" max="32" width="25.42578125" customWidth="1"/>
    <col min="33" max="33" width="20.7109375" customWidth="1"/>
    <col min="34" max="34" width="23.42578125" customWidth="1"/>
    <col min="35" max="35" width="24.5703125" customWidth="1"/>
  </cols>
  <sheetData>
    <row r="1" spans="1:48" x14ac:dyDescent="0.25">
      <c r="A1" s="15" t="s">
        <v>29</v>
      </c>
      <c r="K1" s="15" t="s">
        <v>30</v>
      </c>
      <c r="W1" s="15" t="s">
        <v>31</v>
      </c>
      <c r="Z1" s="15" t="s">
        <v>39</v>
      </c>
      <c r="AF1" s="15" t="s">
        <v>40</v>
      </c>
      <c r="AL1" s="15" t="s">
        <v>38</v>
      </c>
      <c r="AR1" s="15"/>
    </row>
    <row r="2" spans="1:48" x14ac:dyDescent="0.25">
      <c r="A2" t="s">
        <v>0</v>
      </c>
      <c r="B2" t="s">
        <v>1</v>
      </c>
      <c r="C2" t="s">
        <v>26</v>
      </c>
      <c r="D2" t="s">
        <v>27</v>
      </c>
      <c r="E2" t="s">
        <v>28</v>
      </c>
      <c r="F2" t="s">
        <v>2</v>
      </c>
      <c r="G2" t="s">
        <v>3</v>
      </c>
      <c r="H2" t="s">
        <v>4</v>
      </c>
      <c r="I2" t="s">
        <v>5</v>
      </c>
      <c r="K2" t="s">
        <v>0</v>
      </c>
      <c r="L2" t="s">
        <v>13</v>
      </c>
      <c r="M2" t="s">
        <v>14</v>
      </c>
      <c r="N2" t="s">
        <v>15</v>
      </c>
      <c r="O2" t="s">
        <v>32</v>
      </c>
      <c r="P2" t="s">
        <v>16</v>
      </c>
      <c r="Q2" t="s">
        <v>18</v>
      </c>
      <c r="R2" t="s">
        <v>17</v>
      </c>
      <c r="S2" t="s">
        <v>20</v>
      </c>
      <c r="T2" s="3" t="s">
        <v>19</v>
      </c>
      <c r="U2" s="19" t="s">
        <v>77</v>
      </c>
      <c r="W2" t="s">
        <v>0</v>
      </c>
      <c r="X2" t="s">
        <v>24</v>
      </c>
      <c r="Z2" t="s">
        <v>0</v>
      </c>
      <c r="AA2" t="s">
        <v>34</v>
      </c>
      <c r="AB2" t="s">
        <v>35</v>
      </c>
      <c r="AC2" t="s">
        <v>36</v>
      </c>
      <c r="AD2" t="s">
        <v>37</v>
      </c>
      <c r="AF2" t="s">
        <v>0</v>
      </c>
      <c r="AG2" t="s">
        <v>34</v>
      </c>
      <c r="AH2" t="s">
        <v>35</v>
      </c>
      <c r="AI2" t="s">
        <v>36</v>
      </c>
      <c r="AJ2" t="s">
        <v>37</v>
      </c>
    </row>
    <row r="3" spans="1:48" x14ac:dyDescent="0.25">
      <c r="A3">
        <v>1920</v>
      </c>
      <c r="B3" s="9">
        <v>3.6825881033040004</v>
      </c>
      <c r="C3" s="11">
        <v>3.6663407739840004</v>
      </c>
      <c r="D3" s="11">
        <v>1.5215509319999999E-2</v>
      </c>
      <c r="E3" s="11">
        <v>0</v>
      </c>
      <c r="F3" s="11">
        <v>0</v>
      </c>
      <c r="G3" s="11">
        <v>1.0318200000000001E-3</v>
      </c>
      <c r="H3" s="11">
        <v>0</v>
      </c>
      <c r="I3" s="11"/>
      <c r="K3" s="5">
        <v>1920</v>
      </c>
      <c r="L3" s="9">
        <v>4275</v>
      </c>
      <c r="M3" s="9">
        <v>299</v>
      </c>
      <c r="N3" s="9">
        <v>3976</v>
      </c>
      <c r="O3" s="9">
        <v>3964</v>
      </c>
      <c r="P3" s="9" t="s">
        <v>21</v>
      </c>
      <c r="Q3" s="9"/>
      <c r="R3" s="9" t="s">
        <v>21</v>
      </c>
      <c r="S3" s="9" t="s">
        <v>21</v>
      </c>
      <c r="T3" s="9">
        <v>3976</v>
      </c>
      <c r="U3" s="4"/>
      <c r="W3">
        <v>1920</v>
      </c>
      <c r="X3" s="1"/>
      <c r="Z3">
        <v>1980</v>
      </c>
      <c r="AA3" s="1">
        <f t="shared" ref="AA3:AA12" si="0">C63+D63+E63</f>
        <v>59.1</v>
      </c>
      <c r="AB3" s="1">
        <f t="shared" ref="AB3:AB12" si="1">F63</f>
        <v>9.91</v>
      </c>
      <c r="AC3" s="3">
        <f t="shared" ref="AC3:AC12" si="2">O63</f>
        <v>215418</v>
      </c>
      <c r="AD3" s="3">
        <f t="shared" ref="AD3:AD12" si="3">P63</f>
        <v>32291</v>
      </c>
      <c r="AF3">
        <v>2010</v>
      </c>
      <c r="AG3" s="1">
        <f t="shared" ref="AG3:AG12" si="4">C93+D93+E93</f>
        <v>59.17</v>
      </c>
      <c r="AH3" s="1">
        <f t="shared" ref="AH3:AH12" si="5">F93</f>
        <v>13.93</v>
      </c>
      <c r="AI3" s="3">
        <f t="shared" ref="AI3:AI12" si="6">O93</f>
        <v>157818.35563090959</v>
      </c>
      <c r="AJ3" s="3">
        <f t="shared" ref="AJ3:AJ12" si="7">P93</f>
        <v>56441.712999999996</v>
      </c>
      <c r="AM3" s="1"/>
      <c r="AS3" s="1"/>
      <c r="AT3" s="3"/>
      <c r="AU3" s="1"/>
      <c r="AV3" s="3"/>
    </row>
    <row r="4" spans="1:48" x14ac:dyDescent="0.25">
      <c r="A4">
        <v>1921</v>
      </c>
      <c r="B4" s="9">
        <v>3.1895986480239999</v>
      </c>
      <c r="C4" s="11">
        <v>3.097445742104</v>
      </c>
      <c r="D4" s="11">
        <v>9.1293055919999991E-2</v>
      </c>
      <c r="E4" s="11">
        <v>0</v>
      </c>
      <c r="F4" s="11">
        <v>0</v>
      </c>
      <c r="G4" s="11">
        <v>8.5985E-4</v>
      </c>
      <c r="H4" s="11">
        <v>0</v>
      </c>
      <c r="I4" s="11"/>
      <c r="K4" s="5">
        <v>1921</v>
      </c>
      <c r="L4" s="9">
        <v>3890</v>
      </c>
      <c r="M4" s="9">
        <v>285</v>
      </c>
      <c r="N4" s="9">
        <v>3605</v>
      </c>
      <c r="O4" s="9">
        <v>3595</v>
      </c>
      <c r="P4" s="9" t="s">
        <v>21</v>
      </c>
      <c r="Q4" s="9"/>
      <c r="R4" s="9" t="s">
        <v>21</v>
      </c>
      <c r="S4" s="9" t="s">
        <v>21</v>
      </c>
      <c r="T4" s="9">
        <v>3605</v>
      </c>
      <c r="U4" s="4"/>
      <c r="W4">
        <v>1921</v>
      </c>
      <c r="X4" s="1">
        <v>1.0333333333333334</v>
      </c>
      <c r="Z4">
        <v>1981</v>
      </c>
      <c r="AA4" s="1">
        <f t="shared" si="0"/>
        <v>55.31</v>
      </c>
      <c r="AB4" s="1">
        <f t="shared" si="1"/>
        <v>10.18</v>
      </c>
      <c r="AC4" s="3">
        <f t="shared" si="2"/>
        <v>208589</v>
      </c>
      <c r="AD4" s="3">
        <f t="shared" si="3"/>
        <v>33191</v>
      </c>
      <c r="AF4">
        <v>2011</v>
      </c>
      <c r="AG4" s="1">
        <f t="shared" si="4"/>
        <v>53.39</v>
      </c>
      <c r="AH4" s="1">
        <f t="shared" si="5"/>
        <v>15.63</v>
      </c>
      <c r="AI4" s="3">
        <f t="shared" si="6"/>
        <v>129668.59464370293</v>
      </c>
      <c r="AJ4" s="3">
        <f t="shared" si="7"/>
        <v>62655.21699999999</v>
      </c>
      <c r="AM4" s="1"/>
      <c r="AS4" s="1"/>
      <c r="AT4" s="3"/>
      <c r="AU4" s="1"/>
      <c r="AV4" s="3"/>
    </row>
    <row r="5" spans="1:48" x14ac:dyDescent="0.25">
      <c r="A5">
        <v>1922</v>
      </c>
      <c r="B5" s="9">
        <v>3.2100752776320003</v>
      </c>
      <c r="C5" s="11">
        <v>3.1655976342480003</v>
      </c>
      <c r="D5" s="11">
        <v>4.3617793384E-2</v>
      </c>
      <c r="E5" s="11">
        <v>0</v>
      </c>
      <c r="F5" s="11">
        <v>0</v>
      </c>
      <c r="G5" s="11">
        <v>8.5985E-4</v>
      </c>
      <c r="H5" s="11">
        <v>0</v>
      </c>
      <c r="I5" s="11"/>
      <c r="K5" s="5">
        <v>1922</v>
      </c>
      <c r="L5" s="9">
        <v>4541</v>
      </c>
      <c r="M5" s="9">
        <v>315</v>
      </c>
      <c r="N5" s="9">
        <v>4226</v>
      </c>
      <c r="O5" s="9">
        <v>4216</v>
      </c>
      <c r="P5" s="9" t="s">
        <v>21</v>
      </c>
      <c r="Q5" s="9"/>
      <c r="R5" s="9" t="s">
        <v>21</v>
      </c>
      <c r="S5" s="9" t="s">
        <v>21</v>
      </c>
      <c r="T5" s="9">
        <v>4226</v>
      </c>
      <c r="U5" s="4"/>
      <c r="W5">
        <v>1922</v>
      </c>
      <c r="X5" s="1">
        <v>0.86250000000000004</v>
      </c>
      <c r="Z5">
        <v>1982</v>
      </c>
      <c r="AA5" s="1">
        <f t="shared" si="0"/>
        <v>53.6</v>
      </c>
      <c r="AB5" s="1">
        <f t="shared" si="1"/>
        <v>11.88</v>
      </c>
      <c r="AC5" s="3">
        <f t="shared" si="2"/>
        <v>198822</v>
      </c>
      <c r="AD5" s="3">
        <f t="shared" si="3"/>
        <v>38721</v>
      </c>
      <c r="AF5">
        <v>2012</v>
      </c>
      <c r="AG5" s="1">
        <f t="shared" si="4"/>
        <v>53.679999999999993</v>
      </c>
      <c r="AH5" s="1">
        <f t="shared" si="5"/>
        <v>15.21</v>
      </c>
      <c r="AI5" s="3">
        <f t="shared" si="6"/>
        <v>139994.14395581506</v>
      </c>
      <c r="AJ5" s="3">
        <f t="shared" si="7"/>
        <v>63949.204999999994</v>
      </c>
      <c r="AM5" s="1"/>
      <c r="AS5" s="1"/>
      <c r="AT5" s="3"/>
      <c r="AU5" s="1"/>
      <c r="AV5" s="3"/>
    </row>
    <row r="6" spans="1:48" x14ac:dyDescent="0.25">
      <c r="A6">
        <v>1923</v>
      </c>
      <c r="B6" s="9">
        <v>3.6186961476799997</v>
      </c>
      <c r="C6" s="11">
        <v>3.565845610992</v>
      </c>
      <c r="D6" s="11">
        <v>5.1732731688000001E-2</v>
      </c>
      <c r="E6" s="11">
        <v>0</v>
      </c>
      <c r="F6" s="11">
        <v>0</v>
      </c>
      <c r="G6" s="11">
        <v>1.1178050000000001E-3</v>
      </c>
      <c r="H6" s="11">
        <v>0</v>
      </c>
      <c r="I6" s="11"/>
      <c r="K6" s="5">
        <v>1923</v>
      </c>
      <c r="L6" s="9">
        <v>5289</v>
      </c>
      <c r="M6" s="9">
        <v>361</v>
      </c>
      <c r="N6" s="9">
        <v>4928</v>
      </c>
      <c r="O6" s="9">
        <v>4915</v>
      </c>
      <c r="P6" s="9" t="s">
        <v>21</v>
      </c>
      <c r="Q6" s="9"/>
      <c r="R6" s="9" t="s">
        <v>21</v>
      </c>
      <c r="S6" s="9" t="s">
        <v>21</v>
      </c>
      <c r="T6" s="9">
        <v>4928</v>
      </c>
      <c r="U6" s="4"/>
      <c r="W6">
        <v>1923</v>
      </c>
      <c r="X6" s="1">
        <v>0.77500000000000002</v>
      </c>
      <c r="Z6">
        <v>1983</v>
      </c>
      <c r="AA6" s="1">
        <f t="shared" si="0"/>
        <v>52.51</v>
      </c>
      <c r="AB6" s="1">
        <f t="shared" si="1"/>
        <v>13.47</v>
      </c>
      <c r="AC6" s="3">
        <f t="shared" si="2"/>
        <v>197600</v>
      </c>
      <c r="AD6" s="3">
        <f t="shared" si="3"/>
        <v>43911</v>
      </c>
      <c r="AF6">
        <v>2013</v>
      </c>
      <c r="AG6" s="1">
        <f t="shared" si="4"/>
        <v>49.62</v>
      </c>
      <c r="AH6" s="1">
        <f t="shared" si="5"/>
        <v>15.44</v>
      </c>
      <c r="AI6" s="3">
        <f t="shared" si="6"/>
        <v>133237.91311053638</v>
      </c>
      <c r="AJ6" s="3">
        <f t="shared" si="7"/>
        <v>64132.508000000002</v>
      </c>
      <c r="AM6" s="1"/>
      <c r="AS6" s="1"/>
      <c r="AT6" s="3"/>
      <c r="AU6" s="1"/>
      <c r="AV6" s="3"/>
    </row>
    <row r="7" spans="1:48" x14ac:dyDescent="0.25">
      <c r="A7">
        <v>1924</v>
      </c>
      <c r="B7" s="9">
        <v>3.9011534296640002</v>
      </c>
      <c r="C7" s="11">
        <v>3.8471165556880003</v>
      </c>
      <c r="D7" s="11">
        <v>5.2747098975999995E-2</v>
      </c>
      <c r="E7" s="11">
        <v>0</v>
      </c>
      <c r="F7" s="11">
        <v>0</v>
      </c>
      <c r="G7" s="11">
        <v>1.2897750000000002E-3</v>
      </c>
      <c r="H7" s="11">
        <v>0</v>
      </c>
      <c r="I7" s="11"/>
      <c r="K7" s="5">
        <v>1924</v>
      </c>
      <c r="L7" s="9">
        <v>6022</v>
      </c>
      <c r="M7" s="9">
        <v>395</v>
      </c>
      <c r="N7" s="9">
        <v>5627</v>
      </c>
      <c r="O7" s="9">
        <v>5612</v>
      </c>
      <c r="P7" s="9" t="s">
        <v>21</v>
      </c>
      <c r="Q7" s="9"/>
      <c r="R7" s="9" t="s">
        <v>21</v>
      </c>
      <c r="S7" s="9" t="s">
        <v>21</v>
      </c>
      <c r="T7" s="9">
        <v>5627</v>
      </c>
      <c r="U7" s="4"/>
      <c r="W7">
        <v>1924</v>
      </c>
      <c r="X7" s="1">
        <v>0.72791666666666677</v>
      </c>
      <c r="Z7">
        <v>1984</v>
      </c>
      <c r="AA7" s="1">
        <f t="shared" si="0"/>
        <v>54.290000000000006</v>
      </c>
      <c r="AB7" s="1">
        <f t="shared" si="1"/>
        <v>14.5</v>
      </c>
      <c r="AC7" s="3">
        <f t="shared" si="2"/>
        <v>200240</v>
      </c>
      <c r="AD7" s="3">
        <f t="shared" si="3"/>
        <v>47256</v>
      </c>
      <c r="AF7">
        <v>2014</v>
      </c>
      <c r="AG7" s="1">
        <f t="shared" si="4"/>
        <v>43.290000000000006</v>
      </c>
      <c r="AH7" s="1">
        <f t="shared" si="5"/>
        <v>13.85</v>
      </c>
      <c r="AI7" s="3">
        <f t="shared" si="6"/>
        <v>107945.06367493281</v>
      </c>
      <c r="AJ7" s="3">
        <f t="shared" si="7"/>
        <v>57902.521000000001</v>
      </c>
      <c r="AM7" s="1"/>
      <c r="AS7" s="1"/>
      <c r="AT7" s="3"/>
      <c r="AU7" s="1"/>
      <c r="AV7" s="3"/>
    </row>
    <row r="8" spans="1:48" x14ac:dyDescent="0.25">
      <c r="A8">
        <v>1925</v>
      </c>
      <c r="B8" s="9">
        <v>4.0810119127199993</v>
      </c>
      <c r="C8" s="11">
        <v>4.0411761807759996</v>
      </c>
      <c r="D8" s="11">
        <v>3.8545956943999996E-2</v>
      </c>
      <c r="E8" s="11">
        <v>0</v>
      </c>
      <c r="F8" s="11">
        <v>0</v>
      </c>
      <c r="G8" s="11">
        <v>1.2897750000000002E-3</v>
      </c>
      <c r="H8" s="11">
        <v>0</v>
      </c>
      <c r="I8" s="11"/>
      <c r="K8" s="5">
        <v>1925</v>
      </c>
      <c r="L8" s="9">
        <v>6619</v>
      </c>
      <c r="M8" s="9">
        <v>435</v>
      </c>
      <c r="N8" s="9">
        <v>6184</v>
      </c>
      <c r="O8" s="9">
        <v>6169</v>
      </c>
      <c r="P8" s="9" t="s">
        <v>21</v>
      </c>
      <c r="Q8" s="9"/>
      <c r="R8" s="9" t="s">
        <v>21</v>
      </c>
      <c r="S8" s="9" t="s">
        <v>21</v>
      </c>
      <c r="T8" s="9">
        <v>6184</v>
      </c>
      <c r="U8" s="4"/>
      <c r="W8">
        <v>1925</v>
      </c>
      <c r="X8" s="1">
        <v>0.68708333333333338</v>
      </c>
      <c r="Z8">
        <v>1985</v>
      </c>
      <c r="AA8" s="1">
        <f t="shared" si="0"/>
        <v>54.7</v>
      </c>
      <c r="AB8" s="1">
        <f t="shared" si="1"/>
        <v>16.5</v>
      </c>
      <c r="AC8" s="3">
        <f t="shared" si="2"/>
        <v>205906</v>
      </c>
      <c r="AD8" s="3">
        <f t="shared" si="3"/>
        <v>53767</v>
      </c>
      <c r="AF8">
        <v>2015</v>
      </c>
      <c r="AG8" s="1">
        <f t="shared" si="4"/>
        <v>37.230000000000004</v>
      </c>
      <c r="AH8" s="1">
        <f t="shared" si="5"/>
        <v>15.48</v>
      </c>
      <c r="AI8" s="3">
        <f t="shared" si="6"/>
        <v>88265.51964102796</v>
      </c>
      <c r="AJ8" s="3">
        <f t="shared" si="7"/>
        <v>63894.555000000008</v>
      </c>
      <c r="AM8" s="1"/>
      <c r="AS8" s="1"/>
      <c r="AT8" s="3"/>
      <c r="AU8" s="1"/>
      <c r="AV8" s="3"/>
    </row>
    <row r="9" spans="1:48" x14ac:dyDescent="0.25">
      <c r="A9">
        <v>1926</v>
      </c>
      <c r="B9" s="9">
        <v>4.1438881242800001</v>
      </c>
      <c r="C9" s="11">
        <v>4.0452190896319999</v>
      </c>
      <c r="D9" s="11">
        <v>9.7379259647999983E-2</v>
      </c>
      <c r="E9" s="11">
        <v>0</v>
      </c>
      <c r="F9" s="11">
        <v>0</v>
      </c>
      <c r="G9" s="11">
        <v>1.2897750000000002E-3</v>
      </c>
      <c r="H9" s="11">
        <v>0</v>
      </c>
      <c r="I9" s="11"/>
      <c r="K9" s="5">
        <v>1926</v>
      </c>
      <c r="L9" s="9">
        <v>6992</v>
      </c>
      <c r="M9" s="9">
        <v>466</v>
      </c>
      <c r="N9" s="9">
        <v>6526</v>
      </c>
      <c r="O9" s="9">
        <v>6511</v>
      </c>
      <c r="P9" s="9" t="s">
        <v>21</v>
      </c>
      <c r="Q9" s="9"/>
      <c r="R9" s="9" t="s">
        <v>21</v>
      </c>
      <c r="S9" s="9" t="s">
        <v>21</v>
      </c>
      <c r="T9" s="9">
        <v>6526</v>
      </c>
      <c r="U9" s="4"/>
      <c r="W9">
        <v>1926</v>
      </c>
      <c r="X9" s="1">
        <v>0.73291666666666655</v>
      </c>
      <c r="Z9">
        <v>1986</v>
      </c>
      <c r="AA9" s="1">
        <f t="shared" si="0"/>
        <v>54.599999999999994</v>
      </c>
      <c r="AB9" s="1">
        <f t="shared" si="1"/>
        <v>15.44</v>
      </c>
      <c r="AC9" s="3">
        <f t="shared" si="2"/>
        <v>210452</v>
      </c>
      <c r="AD9" s="3">
        <f t="shared" si="3"/>
        <v>51843</v>
      </c>
      <c r="AF9">
        <v>2016</v>
      </c>
      <c r="AG9" s="1">
        <f t="shared" si="4"/>
        <v>33.749110292886186</v>
      </c>
      <c r="AH9" s="1">
        <f t="shared" si="5"/>
        <v>15.413826590139106</v>
      </c>
      <c r="AI9" s="3">
        <f t="shared" si="6"/>
        <v>44537.200481142296</v>
      </c>
      <c r="AJ9" s="3">
        <f t="shared" si="7"/>
        <v>65149.084999999999</v>
      </c>
      <c r="AM9" s="1"/>
      <c r="AS9" s="1"/>
      <c r="AT9" s="3"/>
      <c r="AU9" s="1"/>
      <c r="AV9" s="3"/>
    </row>
    <row r="10" spans="1:48" x14ac:dyDescent="0.25">
      <c r="A10">
        <v>1927</v>
      </c>
      <c r="B10" s="9">
        <v>4.6287288060960003</v>
      </c>
      <c r="C10" s="11">
        <v>4.5956322524560003</v>
      </c>
      <c r="D10" s="11">
        <v>3.0431018639999998E-2</v>
      </c>
      <c r="E10" s="11">
        <v>0</v>
      </c>
      <c r="F10" s="11">
        <v>0</v>
      </c>
      <c r="G10" s="11">
        <v>2.6655350000000001E-3</v>
      </c>
      <c r="H10" s="11">
        <v>0</v>
      </c>
      <c r="I10" s="11"/>
      <c r="K10" s="5">
        <v>1927</v>
      </c>
      <c r="L10" s="9">
        <v>8452</v>
      </c>
      <c r="M10" s="9">
        <v>526</v>
      </c>
      <c r="N10" s="9">
        <v>7926</v>
      </c>
      <c r="O10" s="9">
        <v>7895</v>
      </c>
      <c r="P10" s="9" t="s">
        <v>21</v>
      </c>
      <c r="Q10" s="9"/>
      <c r="R10" s="9" t="s">
        <v>21</v>
      </c>
      <c r="S10" s="9" t="s">
        <v>21</v>
      </c>
      <c r="T10" s="9">
        <v>7926</v>
      </c>
      <c r="U10" s="4"/>
      <c r="W10">
        <v>1927</v>
      </c>
      <c r="X10" s="1">
        <v>0.64749999999999996</v>
      </c>
      <c r="Z10">
        <v>1987</v>
      </c>
      <c r="AA10" s="1">
        <f t="shared" si="0"/>
        <v>57.244999999999997</v>
      </c>
      <c r="AB10" s="1">
        <f t="shared" si="1"/>
        <v>14.44</v>
      </c>
      <c r="AC10" s="3">
        <f t="shared" si="2"/>
        <v>215290</v>
      </c>
      <c r="AD10" s="3">
        <f t="shared" si="3"/>
        <v>48205</v>
      </c>
      <c r="AF10">
        <v>2017</v>
      </c>
      <c r="AG10" s="1">
        <f t="shared" si="4"/>
        <v>30.693317457573997</v>
      </c>
      <c r="AH10" s="1">
        <f t="shared" si="5"/>
        <v>15.123807762776165</v>
      </c>
      <c r="AI10" s="3">
        <f t="shared" si="6"/>
        <v>37424.21904157105</v>
      </c>
      <c r="AJ10" s="3">
        <f t="shared" si="7"/>
        <v>63886.856448923994</v>
      </c>
      <c r="AM10" s="1"/>
      <c r="AS10" s="1"/>
      <c r="AT10" s="3"/>
      <c r="AU10" s="1"/>
      <c r="AV10" s="3"/>
    </row>
    <row r="11" spans="1:48" x14ac:dyDescent="0.25">
      <c r="A11">
        <v>1928</v>
      </c>
      <c r="B11" s="9">
        <v>4.7934599053600007</v>
      </c>
      <c r="C11" s="11">
        <v>4.7527281394320005</v>
      </c>
      <c r="D11" s="11">
        <v>3.1445385928000003E-2</v>
      </c>
      <c r="E11" s="11">
        <v>0</v>
      </c>
      <c r="F11" s="11">
        <v>0</v>
      </c>
      <c r="G11" s="11">
        <v>9.2863800000000003E-3</v>
      </c>
      <c r="H11" s="11">
        <v>0</v>
      </c>
      <c r="I11" s="11"/>
      <c r="K11" s="5">
        <v>1928</v>
      </c>
      <c r="L11" s="9">
        <v>9324</v>
      </c>
      <c r="M11" s="9">
        <v>574</v>
      </c>
      <c r="N11" s="9">
        <v>8750</v>
      </c>
      <c r="O11" s="9">
        <v>8642</v>
      </c>
      <c r="P11" s="9" t="s">
        <v>21</v>
      </c>
      <c r="Q11" s="9"/>
      <c r="R11" s="9" t="s">
        <v>21</v>
      </c>
      <c r="S11" s="9" t="s">
        <v>21</v>
      </c>
      <c r="T11" s="9">
        <v>8750</v>
      </c>
      <c r="U11" s="4"/>
      <c r="W11">
        <v>1928</v>
      </c>
      <c r="X11" s="1">
        <v>0.60250000000000004</v>
      </c>
      <c r="Z11">
        <v>1988</v>
      </c>
      <c r="AA11" s="1">
        <f t="shared" si="0"/>
        <v>57.809999999999995</v>
      </c>
      <c r="AB11" s="1">
        <f t="shared" si="1"/>
        <v>16.57</v>
      </c>
      <c r="AC11" s="3">
        <f t="shared" si="2"/>
        <v>211932</v>
      </c>
      <c r="AD11" s="3">
        <f t="shared" si="3"/>
        <v>55642</v>
      </c>
      <c r="AF11">
        <v>2018</v>
      </c>
      <c r="AG11" s="1">
        <f t="shared" si="4"/>
        <v>28.239634909133514</v>
      </c>
      <c r="AH11" s="1">
        <f t="shared" si="5"/>
        <v>14.060726509556844</v>
      </c>
      <c r="AI11" s="3">
        <f t="shared" si="6"/>
        <v>34151.197999158612</v>
      </c>
      <c r="AJ11" s="3">
        <f t="shared" si="7"/>
        <v>59097.753420458997</v>
      </c>
      <c r="AM11" s="1"/>
      <c r="AS11" s="1"/>
      <c r="AT11" s="3"/>
      <c r="AU11" s="1"/>
      <c r="AV11" s="3"/>
    </row>
    <row r="12" spans="1:48" x14ac:dyDescent="0.25">
      <c r="A12">
        <v>1929</v>
      </c>
      <c r="B12" s="9">
        <v>5.1741682426000013</v>
      </c>
      <c r="C12" s="11">
        <v>5.1310288966720012</v>
      </c>
      <c r="D12" s="11">
        <v>3.1445385928000003E-2</v>
      </c>
      <c r="E12" s="11">
        <v>0</v>
      </c>
      <c r="F12" s="11">
        <v>0</v>
      </c>
      <c r="G12" s="11">
        <v>1.169396E-2</v>
      </c>
      <c r="H12" s="11">
        <v>0</v>
      </c>
      <c r="I12" s="11"/>
      <c r="K12" s="5">
        <v>1929</v>
      </c>
      <c r="L12" s="9">
        <v>10401</v>
      </c>
      <c r="M12" s="9">
        <v>644</v>
      </c>
      <c r="N12" s="9">
        <v>9757</v>
      </c>
      <c r="O12" s="9">
        <v>9621</v>
      </c>
      <c r="P12" s="9" t="s">
        <v>21</v>
      </c>
      <c r="Q12" s="9"/>
      <c r="R12" s="9" t="s">
        <v>21</v>
      </c>
      <c r="S12" s="9" t="s">
        <v>21</v>
      </c>
      <c r="T12" s="9">
        <v>9757</v>
      </c>
      <c r="U12" s="4"/>
      <c r="W12">
        <v>1929</v>
      </c>
      <c r="X12" s="1">
        <v>0.57625000000000004</v>
      </c>
      <c r="Z12">
        <v>1989</v>
      </c>
      <c r="AA12" s="1">
        <f t="shared" si="0"/>
        <v>56.24</v>
      </c>
      <c r="AB12" s="1">
        <f t="shared" si="1"/>
        <v>17.739999999999998</v>
      </c>
      <c r="AC12" s="3">
        <f t="shared" si="2"/>
        <v>209169</v>
      </c>
      <c r="AD12" s="3">
        <f t="shared" si="3"/>
        <v>63602</v>
      </c>
      <c r="AF12">
        <v>2019</v>
      </c>
      <c r="AG12" s="1">
        <f t="shared" si="4"/>
        <v>25.65866354949161</v>
      </c>
      <c r="AH12" s="1">
        <f t="shared" si="5"/>
        <v>13.252523095864882</v>
      </c>
      <c r="AI12" s="3">
        <f t="shared" si="6"/>
        <v>25402.977513281716</v>
      </c>
      <c r="AJ12" s="3">
        <f t="shared" si="7"/>
        <v>51032.091013407997</v>
      </c>
      <c r="AM12" s="1"/>
      <c r="AS12" s="1"/>
      <c r="AT12" s="3"/>
      <c r="AU12" s="1"/>
      <c r="AV12" s="3"/>
    </row>
    <row r="13" spans="1:48" x14ac:dyDescent="0.25">
      <c r="A13">
        <v>1930</v>
      </c>
      <c r="B13" s="9">
        <v>5.7846513849679999</v>
      </c>
      <c r="C13" s="11">
        <v>5.588455155808</v>
      </c>
      <c r="D13" s="11">
        <v>3.0431018639999998E-2</v>
      </c>
      <c r="E13" s="11">
        <v>0</v>
      </c>
      <c r="F13" s="11">
        <v>0</v>
      </c>
      <c r="G13" s="11">
        <v>2.75152E-2</v>
      </c>
      <c r="H13" s="11">
        <v>0</v>
      </c>
      <c r="I13" s="11"/>
      <c r="K13" s="5">
        <v>1930</v>
      </c>
      <c r="L13" s="9">
        <v>10917</v>
      </c>
      <c r="M13" s="9">
        <v>711</v>
      </c>
      <c r="N13" s="9">
        <v>10206</v>
      </c>
      <c r="O13" s="9">
        <v>9886</v>
      </c>
      <c r="P13" s="9" t="s">
        <v>21</v>
      </c>
      <c r="Q13" s="9"/>
      <c r="R13" s="9" t="s">
        <v>21</v>
      </c>
      <c r="S13" s="9" t="s">
        <v>21</v>
      </c>
      <c r="T13" s="9">
        <v>10206</v>
      </c>
      <c r="U13" s="4"/>
      <c r="W13">
        <v>1930</v>
      </c>
      <c r="X13" s="1">
        <v>0.57583333333333331</v>
      </c>
      <c r="AM13" s="1"/>
      <c r="AS13" s="1"/>
      <c r="AT13" s="3"/>
      <c r="AU13" s="1"/>
      <c r="AV13" s="3"/>
    </row>
    <row r="14" spans="1:48" x14ac:dyDescent="0.25">
      <c r="A14">
        <v>1931</v>
      </c>
      <c r="B14" s="9">
        <v>5.7595774274240004</v>
      </c>
      <c r="C14" s="11">
        <v>5.551491417696</v>
      </c>
      <c r="D14" s="11">
        <v>3.1445385928000003E-2</v>
      </c>
      <c r="E14" s="11">
        <v>0</v>
      </c>
      <c r="F14" s="11">
        <v>0</v>
      </c>
      <c r="G14" s="11">
        <v>3.5769760000000005E-2</v>
      </c>
      <c r="H14" s="11">
        <v>0</v>
      </c>
      <c r="I14" s="11"/>
      <c r="K14" s="5">
        <v>1931</v>
      </c>
      <c r="L14" s="9">
        <v>11417</v>
      </c>
      <c r="M14" s="9">
        <v>719</v>
      </c>
      <c r="N14" s="9">
        <v>10698</v>
      </c>
      <c r="O14" s="9">
        <v>10282</v>
      </c>
      <c r="P14" s="9" t="s">
        <v>21</v>
      </c>
      <c r="Q14" s="9"/>
      <c r="R14" s="9" t="s">
        <v>21</v>
      </c>
      <c r="S14" s="9" t="s">
        <v>21</v>
      </c>
      <c r="T14" s="9">
        <v>10698</v>
      </c>
      <c r="U14" s="4"/>
      <c r="W14">
        <v>1931</v>
      </c>
      <c r="X14" s="1">
        <v>0.56874999999999998</v>
      </c>
      <c r="AM14" s="1"/>
      <c r="AS14" s="1"/>
      <c r="AT14" s="3"/>
      <c r="AU14" s="1"/>
      <c r="AV14" s="3"/>
    </row>
    <row r="15" spans="1:48" x14ac:dyDescent="0.25">
      <c r="A15">
        <v>1932</v>
      </c>
      <c r="B15" s="9">
        <v>5.8963257257919999</v>
      </c>
      <c r="C15" s="11">
        <v>5.6652704240719993</v>
      </c>
      <c r="D15" s="11">
        <v>3.550285508E-2</v>
      </c>
      <c r="E15" s="11">
        <v>0</v>
      </c>
      <c r="F15" s="11">
        <v>0</v>
      </c>
      <c r="G15" s="11">
        <v>3.0438690000000001E-2</v>
      </c>
      <c r="H15" s="11">
        <v>0</v>
      </c>
      <c r="I15" s="11"/>
      <c r="K15" s="5">
        <v>1932</v>
      </c>
      <c r="L15" s="9">
        <v>12248</v>
      </c>
      <c r="M15" s="9">
        <v>769</v>
      </c>
      <c r="N15" s="9">
        <v>11479</v>
      </c>
      <c r="O15" s="9">
        <v>11125</v>
      </c>
      <c r="P15" s="9" t="s">
        <v>21</v>
      </c>
      <c r="Q15" s="9"/>
      <c r="R15" s="9" t="s">
        <v>21</v>
      </c>
      <c r="S15" s="9" t="s">
        <v>21</v>
      </c>
      <c r="T15" s="9">
        <v>11479</v>
      </c>
      <c r="U15" s="4"/>
      <c r="W15">
        <v>1932</v>
      </c>
      <c r="X15" s="1">
        <v>0.55458333333333332</v>
      </c>
    </row>
    <row r="16" spans="1:48" x14ac:dyDescent="0.25">
      <c r="A16">
        <v>1933</v>
      </c>
      <c r="B16" s="9">
        <v>6.1765716649360005</v>
      </c>
      <c r="C16" s="11">
        <v>5.9644456794160003</v>
      </c>
      <c r="D16" s="11">
        <v>3.0431018639999998E-2</v>
      </c>
      <c r="E16" s="11">
        <v>0</v>
      </c>
      <c r="F16" s="11">
        <v>0</v>
      </c>
      <c r="G16" s="11">
        <v>2.8375050000000002E-2</v>
      </c>
      <c r="H16" s="11">
        <v>0</v>
      </c>
      <c r="I16" s="11"/>
      <c r="K16" s="5">
        <v>1933</v>
      </c>
      <c r="L16" s="9">
        <v>13558</v>
      </c>
      <c r="M16" s="9">
        <v>834</v>
      </c>
      <c r="N16" s="9">
        <v>12724</v>
      </c>
      <c r="O16" s="9">
        <v>12394</v>
      </c>
      <c r="P16" s="9" t="s">
        <v>21</v>
      </c>
      <c r="Q16" s="9"/>
      <c r="R16" s="9" t="s">
        <v>21</v>
      </c>
      <c r="S16" s="9" t="s">
        <v>21</v>
      </c>
      <c r="T16" s="9">
        <v>12724</v>
      </c>
      <c r="U16" s="4"/>
      <c r="W16">
        <v>1933</v>
      </c>
      <c r="X16" s="1">
        <v>0.52583333333333337</v>
      </c>
    </row>
    <row r="17" spans="1:24" x14ac:dyDescent="0.25">
      <c r="A17">
        <v>1934</v>
      </c>
      <c r="B17" s="9">
        <v>6.647563208943998</v>
      </c>
      <c r="C17" s="11">
        <v>6.451327417359999</v>
      </c>
      <c r="D17" s="11">
        <v>2.3330447624000002E-2</v>
      </c>
      <c r="E17" s="11">
        <v>0</v>
      </c>
      <c r="F17" s="11">
        <v>0</v>
      </c>
      <c r="G17" s="11">
        <v>3.9897040000000002E-2</v>
      </c>
      <c r="H17" s="11">
        <v>0</v>
      </c>
      <c r="I17" s="11"/>
      <c r="K17" s="5">
        <v>1934</v>
      </c>
      <c r="L17" s="9">
        <v>15462</v>
      </c>
      <c r="M17" s="9">
        <v>937</v>
      </c>
      <c r="N17" s="9">
        <v>14525</v>
      </c>
      <c r="O17" s="9">
        <v>14061</v>
      </c>
      <c r="P17" s="9" t="s">
        <v>21</v>
      </c>
      <c r="Q17" s="9"/>
      <c r="R17" s="9" t="s">
        <v>21</v>
      </c>
      <c r="S17" s="9" t="s">
        <v>21</v>
      </c>
      <c r="T17" s="9">
        <v>14525</v>
      </c>
      <c r="U17" s="4"/>
      <c r="W17">
        <v>1934</v>
      </c>
      <c r="X17" s="1">
        <v>0.49833333333333329</v>
      </c>
    </row>
    <row r="18" spans="1:24" x14ac:dyDescent="0.25">
      <c r="A18">
        <v>1935</v>
      </c>
      <c r="B18" s="9">
        <v>7.2597524512000007</v>
      </c>
      <c r="C18" s="11">
        <v>7.0670046802880009</v>
      </c>
      <c r="D18" s="11">
        <v>2.4344814911999996E-2</v>
      </c>
      <c r="E18" s="11">
        <v>0</v>
      </c>
      <c r="F18" s="11">
        <v>0</v>
      </c>
      <c r="G18" s="11">
        <v>5.3740625E-2</v>
      </c>
      <c r="H18" s="11">
        <v>0</v>
      </c>
      <c r="I18" s="11"/>
      <c r="K18" s="5">
        <v>1935</v>
      </c>
      <c r="L18" s="9">
        <v>17569</v>
      </c>
      <c r="M18" s="9">
        <v>1031</v>
      </c>
      <c r="N18" s="9">
        <v>16538</v>
      </c>
      <c r="O18" s="9">
        <v>15913</v>
      </c>
      <c r="P18" s="9" t="s">
        <v>21</v>
      </c>
      <c r="Q18" s="9"/>
      <c r="R18" s="9" t="s">
        <v>21</v>
      </c>
      <c r="S18" s="9" t="s">
        <v>21</v>
      </c>
      <c r="T18" s="9">
        <v>16538</v>
      </c>
      <c r="U18" s="4"/>
      <c r="W18">
        <v>1935</v>
      </c>
      <c r="X18" s="1">
        <v>0.46875</v>
      </c>
    </row>
    <row r="19" spans="1:24" x14ac:dyDescent="0.25">
      <c r="A19">
        <v>1936</v>
      </c>
      <c r="B19" s="9">
        <v>8.0483856566960004</v>
      </c>
      <c r="C19" s="11">
        <v>7.8565270240240004</v>
      </c>
      <c r="D19" s="11">
        <v>2.4344814911999996E-2</v>
      </c>
      <c r="E19" s="11">
        <v>0</v>
      </c>
      <c r="F19" s="11">
        <v>0</v>
      </c>
      <c r="G19" s="11">
        <v>5.7437980000000007E-2</v>
      </c>
      <c r="H19" s="11">
        <v>0</v>
      </c>
      <c r="I19" s="11"/>
      <c r="K19" s="5">
        <v>1936</v>
      </c>
      <c r="L19" s="9">
        <v>20222</v>
      </c>
      <c r="M19" s="9">
        <v>1114</v>
      </c>
      <c r="N19" s="9">
        <v>19108</v>
      </c>
      <c r="O19" s="9">
        <v>18440</v>
      </c>
      <c r="P19" s="9" t="s">
        <v>21</v>
      </c>
      <c r="Q19" s="9"/>
      <c r="R19" s="9" t="s">
        <v>21</v>
      </c>
      <c r="S19" s="9" t="s">
        <v>21</v>
      </c>
      <c r="T19" s="9">
        <v>19108</v>
      </c>
      <c r="U19" s="4"/>
      <c r="W19">
        <v>1936</v>
      </c>
      <c r="X19" s="1">
        <v>0.45208333333333334</v>
      </c>
    </row>
    <row r="20" spans="1:24" x14ac:dyDescent="0.25">
      <c r="A20">
        <v>1937</v>
      </c>
      <c r="B20" s="9">
        <v>8.7553187043760001</v>
      </c>
      <c r="C20" s="11">
        <v>8.5264947773040003</v>
      </c>
      <c r="D20" s="11">
        <v>2.4344814911999996E-2</v>
      </c>
      <c r="E20" s="11">
        <v>0</v>
      </c>
      <c r="F20" s="11">
        <v>0</v>
      </c>
      <c r="G20" s="11">
        <v>6.4918675000000009E-2</v>
      </c>
      <c r="H20" s="11">
        <v>0</v>
      </c>
      <c r="I20" s="11"/>
      <c r="K20" s="5">
        <v>1937</v>
      </c>
      <c r="L20" s="9">
        <v>22905</v>
      </c>
      <c r="M20" s="9">
        <v>1292</v>
      </c>
      <c r="N20" s="9">
        <v>21613</v>
      </c>
      <c r="O20" s="9">
        <v>20858</v>
      </c>
      <c r="P20" s="9" t="s">
        <v>21</v>
      </c>
      <c r="Q20" s="9"/>
      <c r="R20" s="9" t="s">
        <v>21</v>
      </c>
      <c r="S20" s="9" t="s">
        <v>21</v>
      </c>
      <c r="T20" s="9">
        <v>21613</v>
      </c>
      <c r="U20" s="4"/>
      <c r="W20">
        <v>1937</v>
      </c>
      <c r="X20" s="1">
        <v>0.43625000000000003</v>
      </c>
    </row>
    <row r="21" spans="1:24" x14ac:dyDescent="0.25">
      <c r="A21">
        <v>1938</v>
      </c>
      <c r="B21" s="9">
        <v>8.846358919535998</v>
      </c>
      <c r="C21" s="11">
        <v>8.6212143562159991</v>
      </c>
      <c r="D21" s="11">
        <v>2.0287345760000002E-2</v>
      </c>
      <c r="E21" s="11">
        <v>0</v>
      </c>
      <c r="F21" s="11">
        <v>0</v>
      </c>
      <c r="G21" s="11">
        <v>8.4953180000000003E-2</v>
      </c>
      <c r="H21" s="11">
        <v>0</v>
      </c>
      <c r="I21" s="11"/>
      <c r="K21" s="5">
        <v>1938</v>
      </c>
      <c r="L21" s="9">
        <v>24372</v>
      </c>
      <c r="M21" s="9">
        <v>1342</v>
      </c>
      <c r="N21" s="9">
        <v>23030</v>
      </c>
      <c r="O21" s="9">
        <v>22042</v>
      </c>
      <c r="P21" s="9" t="s">
        <v>21</v>
      </c>
      <c r="Q21" s="9"/>
      <c r="R21" s="9" t="s">
        <v>21</v>
      </c>
      <c r="S21" s="9" t="s">
        <v>21</v>
      </c>
      <c r="T21" s="9">
        <v>23030</v>
      </c>
      <c r="U21" s="4"/>
      <c r="W21">
        <v>1938</v>
      </c>
      <c r="X21" s="1">
        <v>0.43333333333333335</v>
      </c>
    </row>
    <row r="22" spans="1:24" x14ac:dyDescent="0.25">
      <c r="A22">
        <v>1939</v>
      </c>
      <c r="B22" s="9">
        <v>9.4553030260719986</v>
      </c>
      <c r="C22" s="11">
        <v>9.1976176473999995</v>
      </c>
      <c r="D22" s="11">
        <v>1.9272978471999998E-2</v>
      </c>
      <c r="E22" s="11">
        <v>0</v>
      </c>
      <c r="F22" s="11">
        <v>0</v>
      </c>
      <c r="G22" s="11">
        <v>8.4437270000000009E-2</v>
      </c>
      <c r="H22" s="11">
        <v>0</v>
      </c>
      <c r="I22" s="11"/>
      <c r="K22" s="5">
        <v>1939</v>
      </c>
      <c r="L22" s="9">
        <v>26409</v>
      </c>
      <c r="M22" s="9">
        <v>1452</v>
      </c>
      <c r="N22" s="9">
        <v>24957</v>
      </c>
      <c r="O22" s="9">
        <v>23975</v>
      </c>
      <c r="P22" s="9" t="s">
        <v>21</v>
      </c>
      <c r="Q22" s="9"/>
      <c r="R22" s="9" t="s">
        <v>21</v>
      </c>
      <c r="S22" s="9" t="s">
        <v>21</v>
      </c>
      <c r="T22" s="9">
        <v>24957</v>
      </c>
      <c r="U22" s="4"/>
      <c r="W22">
        <v>1939</v>
      </c>
      <c r="X22" s="1">
        <v>0.42041666666666661</v>
      </c>
    </row>
    <row r="23" spans="1:24" x14ac:dyDescent="0.25">
      <c r="A23">
        <v>1940</v>
      </c>
      <c r="B23" s="9">
        <v>10.724944471744001</v>
      </c>
      <c r="C23" s="11">
        <v>10.460737885696002</v>
      </c>
      <c r="D23" s="11">
        <v>2.6373549487999998E-2</v>
      </c>
      <c r="E23" s="11">
        <v>0</v>
      </c>
      <c r="F23" s="11">
        <v>0</v>
      </c>
      <c r="G23" s="11">
        <v>6.8788000000000016E-2</v>
      </c>
      <c r="H23" s="11">
        <v>0</v>
      </c>
      <c r="I23" s="11"/>
      <c r="K23" s="5">
        <v>1940</v>
      </c>
      <c r="L23" s="9">
        <v>28773</v>
      </c>
      <c r="M23" s="9">
        <v>1622</v>
      </c>
      <c r="N23" s="9">
        <v>27151</v>
      </c>
      <c r="O23" s="9">
        <v>26351</v>
      </c>
      <c r="P23" s="9" t="s">
        <v>21</v>
      </c>
      <c r="Q23" s="9"/>
      <c r="R23" s="9" t="s">
        <v>21</v>
      </c>
      <c r="S23" s="9" t="s">
        <v>21</v>
      </c>
      <c r="T23" s="9">
        <v>27151</v>
      </c>
      <c r="U23" s="4"/>
      <c r="W23">
        <v>1940</v>
      </c>
      <c r="X23" s="1">
        <v>0.43041666666666667</v>
      </c>
    </row>
    <row r="24" spans="1:24" x14ac:dyDescent="0.25">
      <c r="A24">
        <v>1941</v>
      </c>
      <c r="B24" s="9">
        <v>12.074330611239999</v>
      </c>
      <c r="C24" s="11">
        <v>11.80240606748</v>
      </c>
      <c r="D24" s="11">
        <v>2.0287345760000002E-2</v>
      </c>
      <c r="E24" s="11">
        <v>0</v>
      </c>
      <c r="F24" s="11">
        <v>0</v>
      </c>
      <c r="G24" s="11">
        <v>7.1453534999999999E-2</v>
      </c>
      <c r="H24" s="11">
        <v>0</v>
      </c>
      <c r="I24" s="11"/>
      <c r="K24" s="5">
        <v>1941</v>
      </c>
      <c r="L24" s="9">
        <v>32360</v>
      </c>
      <c r="M24" s="9">
        <v>1827</v>
      </c>
      <c r="N24" s="9">
        <v>30533</v>
      </c>
      <c r="O24" s="9">
        <v>29702</v>
      </c>
      <c r="P24" s="9" t="s">
        <v>21</v>
      </c>
      <c r="Q24" s="9"/>
      <c r="R24" s="9" t="s">
        <v>21</v>
      </c>
      <c r="S24" s="9" t="s">
        <v>21</v>
      </c>
      <c r="T24" s="9">
        <v>30533</v>
      </c>
      <c r="U24" s="4"/>
      <c r="W24">
        <v>1941</v>
      </c>
      <c r="X24" s="1">
        <v>0.43083333333333335</v>
      </c>
    </row>
    <row r="25" spans="1:24" x14ac:dyDescent="0.25">
      <c r="A25">
        <v>1942</v>
      </c>
      <c r="B25" s="9">
        <v>13.191986424048002</v>
      </c>
      <c r="C25" s="11">
        <v>12.869734005464002</v>
      </c>
      <c r="D25" s="11">
        <v>1.8258611184E-2</v>
      </c>
      <c r="E25" s="11">
        <v>0</v>
      </c>
      <c r="F25" s="11">
        <v>0</v>
      </c>
      <c r="G25" s="11">
        <v>9.4325545000000011E-2</v>
      </c>
      <c r="H25" s="11">
        <v>0</v>
      </c>
      <c r="I25" s="11"/>
      <c r="K25" s="5">
        <v>1942</v>
      </c>
      <c r="L25" s="9">
        <v>35654</v>
      </c>
      <c r="M25" s="9">
        <v>2022</v>
      </c>
      <c r="N25" s="9">
        <v>33632</v>
      </c>
      <c r="O25" s="9">
        <v>32535</v>
      </c>
      <c r="P25" s="9" t="s">
        <v>21</v>
      </c>
      <c r="Q25" s="9"/>
      <c r="R25" s="9" t="s">
        <v>21</v>
      </c>
      <c r="S25" s="9" t="s">
        <v>21</v>
      </c>
      <c r="T25" s="9">
        <v>33632</v>
      </c>
      <c r="U25" s="4"/>
      <c r="W25">
        <v>1942</v>
      </c>
      <c r="X25" s="1">
        <v>0.42083333333333334</v>
      </c>
    </row>
    <row r="26" spans="1:24" x14ac:dyDescent="0.25">
      <c r="A26">
        <v>1943</v>
      </c>
      <c r="B26" s="9">
        <v>13.389075505184</v>
      </c>
      <c r="C26" s="11">
        <v>13.052242462392</v>
      </c>
      <c r="D26" s="11">
        <v>1.4201142031999998E-2</v>
      </c>
      <c r="E26" s="11">
        <v>0</v>
      </c>
      <c r="F26" s="11">
        <v>0</v>
      </c>
      <c r="G26" s="11">
        <v>0.11427406500000001</v>
      </c>
      <c r="H26" s="11">
        <v>0</v>
      </c>
      <c r="I26" s="11"/>
      <c r="K26" s="5">
        <v>1943</v>
      </c>
      <c r="L26" s="9">
        <v>36951</v>
      </c>
      <c r="M26" s="9">
        <v>2101</v>
      </c>
      <c r="N26" s="9">
        <v>34850</v>
      </c>
      <c r="O26" s="9">
        <v>33521</v>
      </c>
      <c r="P26" s="9" t="s">
        <v>21</v>
      </c>
      <c r="Q26" s="9"/>
      <c r="R26" s="9" t="s">
        <v>21</v>
      </c>
      <c r="S26" s="9" t="s">
        <v>21</v>
      </c>
      <c r="T26" s="9">
        <v>34850</v>
      </c>
      <c r="U26" s="4"/>
      <c r="W26">
        <v>1943</v>
      </c>
      <c r="X26" s="1">
        <v>0.42208333333333325</v>
      </c>
    </row>
    <row r="27" spans="1:24" x14ac:dyDescent="0.25">
      <c r="A27">
        <v>1944</v>
      </c>
      <c r="B27" s="9">
        <v>14.244324974216001</v>
      </c>
      <c r="C27" s="11">
        <v>13.904141114192001</v>
      </c>
      <c r="D27" s="11">
        <v>1.8258611184E-2</v>
      </c>
      <c r="E27" s="11">
        <v>0</v>
      </c>
      <c r="F27" s="11">
        <v>0</v>
      </c>
      <c r="G27" s="11">
        <v>0.10111836</v>
      </c>
      <c r="H27" s="11">
        <v>0</v>
      </c>
      <c r="I27" s="11"/>
      <c r="K27" s="5">
        <v>1944</v>
      </c>
      <c r="L27" s="9">
        <v>38363</v>
      </c>
      <c r="M27" s="9">
        <v>2236</v>
      </c>
      <c r="N27" s="9">
        <v>36127</v>
      </c>
      <c r="O27" s="9">
        <v>34951</v>
      </c>
      <c r="P27" s="9" t="s">
        <v>21</v>
      </c>
      <c r="Q27" s="9"/>
      <c r="R27" s="9" t="s">
        <v>21</v>
      </c>
      <c r="S27" s="9" t="s">
        <v>21</v>
      </c>
      <c r="T27" s="9">
        <v>36127</v>
      </c>
      <c r="U27" s="4"/>
      <c r="W27">
        <v>1944</v>
      </c>
      <c r="X27" s="1">
        <v>0.44416666666666671</v>
      </c>
    </row>
    <row r="28" spans="1:24" x14ac:dyDescent="0.25">
      <c r="A28">
        <v>1945</v>
      </c>
      <c r="B28" s="9">
        <v>13.903454260504002</v>
      </c>
      <c r="C28" s="11">
        <v>13.568579679144001</v>
      </c>
      <c r="D28" s="11">
        <v>2.0287345760000002E-2</v>
      </c>
      <c r="E28" s="11">
        <v>0</v>
      </c>
      <c r="F28" s="11">
        <v>0</v>
      </c>
      <c r="G28" s="11">
        <v>9.8366840000000011E-2</v>
      </c>
      <c r="H28" s="11">
        <v>0</v>
      </c>
      <c r="I28" s="11"/>
      <c r="K28" s="5">
        <v>1945</v>
      </c>
      <c r="L28" s="9">
        <v>37284</v>
      </c>
      <c r="M28" s="9">
        <v>2207</v>
      </c>
      <c r="N28" s="9">
        <v>35077</v>
      </c>
      <c r="O28" s="9">
        <v>33933</v>
      </c>
      <c r="P28" s="9" t="s">
        <v>21</v>
      </c>
      <c r="Q28" s="9"/>
      <c r="R28" s="9" t="s">
        <v>21</v>
      </c>
      <c r="S28" s="9" t="s">
        <v>21</v>
      </c>
      <c r="T28" s="9">
        <v>35077</v>
      </c>
      <c r="U28" s="4"/>
      <c r="W28">
        <v>1945</v>
      </c>
      <c r="X28" s="1">
        <v>0.47</v>
      </c>
    </row>
    <row r="29" spans="1:24" x14ac:dyDescent="0.25">
      <c r="A29">
        <v>1946</v>
      </c>
      <c r="B29" s="9">
        <v>15.512703885760002</v>
      </c>
      <c r="C29" s="11">
        <v>15.132607848008002</v>
      </c>
      <c r="D29" s="11">
        <v>3.4488487791999992E-2</v>
      </c>
      <c r="E29" s="11">
        <v>0</v>
      </c>
      <c r="F29" s="11">
        <v>0</v>
      </c>
      <c r="G29" s="11">
        <v>9.7936915000000013E-2</v>
      </c>
      <c r="H29" s="11">
        <v>0</v>
      </c>
      <c r="I29" s="11"/>
      <c r="K29" s="5">
        <v>1946</v>
      </c>
      <c r="L29" s="9">
        <v>41253</v>
      </c>
      <c r="M29" s="9">
        <v>2399</v>
      </c>
      <c r="N29" s="9">
        <v>38854</v>
      </c>
      <c r="O29" s="9">
        <v>37715</v>
      </c>
      <c r="P29" s="9" t="s">
        <v>21</v>
      </c>
      <c r="Q29" s="9"/>
      <c r="R29" s="9" t="s">
        <v>21</v>
      </c>
      <c r="S29" s="9" t="s">
        <v>21</v>
      </c>
      <c r="T29" s="9">
        <v>38854</v>
      </c>
      <c r="U29" s="4"/>
      <c r="W29">
        <v>1946</v>
      </c>
      <c r="X29" s="1">
        <v>0.46708333333333329</v>
      </c>
    </row>
    <row r="30" spans="1:24" x14ac:dyDescent="0.25">
      <c r="A30">
        <v>1947</v>
      </c>
      <c r="B30" s="9">
        <v>15.931788616336</v>
      </c>
      <c r="C30" s="11">
        <v>15.62006714436</v>
      </c>
      <c r="D30" s="11">
        <v>6.7962608295999996E-2</v>
      </c>
      <c r="E30" s="11">
        <v>0</v>
      </c>
      <c r="F30" s="11">
        <v>0</v>
      </c>
      <c r="G30" s="11">
        <v>9.6991080000000007E-2</v>
      </c>
      <c r="H30" s="11">
        <v>0</v>
      </c>
      <c r="I30" s="11"/>
      <c r="K30" s="5">
        <v>1947</v>
      </c>
      <c r="L30" s="9">
        <v>42580</v>
      </c>
      <c r="M30" s="9">
        <v>2484</v>
      </c>
      <c r="N30" s="9">
        <v>40096</v>
      </c>
      <c r="O30" s="9">
        <v>38968</v>
      </c>
      <c r="P30" s="9" t="s">
        <v>21</v>
      </c>
      <c r="Q30" s="9"/>
      <c r="R30" s="9" t="s">
        <v>21</v>
      </c>
      <c r="S30" s="9" t="s">
        <v>21</v>
      </c>
      <c r="T30" s="9">
        <v>40096</v>
      </c>
      <c r="U30" s="4"/>
      <c r="W30">
        <v>1947</v>
      </c>
      <c r="X30" s="1">
        <v>0.46791666666666665</v>
      </c>
    </row>
    <row r="31" spans="1:24" x14ac:dyDescent="0.25">
      <c r="A31">
        <v>1948</v>
      </c>
      <c r="B31" s="9">
        <v>17.009580877143996</v>
      </c>
      <c r="C31" s="11">
        <v>16.584589685719997</v>
      </c>
      <c r="D31" s="11">
        <v>7.4048812024000002E-2</v>
      </c>
      <c r="E31" s="11">
        <v>0</v>
      </c>
      <c r="F31" s="11">
        <v>0</v>
      </c>
      <c r="G31" s="11">
        <v>7.5752785000000003E-2</v>
      </c>
      <c r="H31" s="11">
        <v>0</v>
      </c>
      <c r="I31" s="11"/>
      <c r="K31" s="5">
        <v>1948</v>
      </c>
      <c r="L31" s="9">
        <v>46029</v>
      </c>
      <c r="M31" s="9">
        <v>2715</v>
      </c>
      <c r="N31" s="9">
        <v>43314</v>
      </c>
      <c r="O31" s="9">
        <v>42433</v>
      </c>
      <c r="P31" s="9" t="s">
        <v>21</v>
      </c>
      <c r="Q31" s="9"/>
      <c r="R31" s="9" t="s">
        <v>21</v>
      </c>
      <c r="S31" s="9" t="s">
        <v>21</v>
      </c>
      <c r="T31" s="9">
        <v>43314</v>
      </c>
      <c r="U31" s="4"/>
      <c r="W31">
        <v>1948</v>
      </c>
      <c r="X31" s="1">
        <v>0.48499999999999999</v>
      </c>
    </row>
    <row r="32" spans="1:24" x14ac:dyDescent="0.25">
      <c r="A32">
        <v>1949</v>
      </c>
      <c r="B32" s="9">
        <v>17.915794066296002</v>
      </c>
      <c r="C32" s="11">
        <v>17.259177906264</v>
      </c>
      <c r="D32" s="11">
        <v>9.0278688632000004E-2</v>
      </c>
      <c r="E32" s="11">
        <v>0</v>
      </c>
      <c r="F32" s="11">
        <v>0</v>
      </c>
      <c r="G32" s="11">
        <v>6.1823215000000008E-2</v>
      </c>
      <c r="H32" s="11">
        <v>0</v>
      </c>
      <c r="I32" s="11"/>
      <c r="K32" s="5">
        <v>1949</v>
      </c>
      <c r="L32" s="9">
        <v>48605</v>
      </c>
      <c r="M32" s="9">
        <v>2879</v>
      </c>
      <c r="N32" s="9">
        <v>45726</v>
      </c>
      <c r="O32" s="9">
        <v>45007</v>
      </c>
      <c r="P32" s="9" t="s">
        <v>21</v>
      </c>
      <c r="Q32" s="9"/>
      <c r="R32" s="9" t="s">
        <v>21</v>
      </c>
      <c r="S32" s="9" t="s">
        <v>21</v>
      </c>
      <c r="T32" s="9">
        <v>45726</v>
      </c>
      <c r="U32" s="4"/>
      <c r="W32">
        <v>1949</v>
      </c>
      <c r="X32" s="1">
        <v>0.49916666666666665</v>
      </c>
    </row>
    <row r="33" spans="1:28" x14ac:dyDescent="0.25">
      <c r="A33" t="s">
        <v>12</v>
      </c>
      <c r="B33" s="9">
        <v>19.05695901296</v>
      </c>
      <c r="C33" s="11">
        <v>18.318997584944</v>
      </c>
      <c r="D33" s="11">
        <v>7.3034444736000001E-2</v>
      </c>
      <c r="E33" s="11">
        <v>0</v>
      </c>
      <c r="F33" s="11">
        <v>0</v>
      </c>
      <c r="G33" s="11">
        <v>8.8994475000000003E-2</v>
      </c>
      <c r="H33" s="11">
        <v>0</v>
      </c>
      <c r="I33" s="11"/>
      <c r="K33" s="5">
        <v>1950</v>
      </c>
      <c r="L33" s="9">
        <v>54521</v>
      </c>
      <c r="M33" s="9">
        <v>3054</v>
      </c>
      <c r="N33" s="9">
        <v>51467</v>
      </c>
      <c r="O33" s="9">
        <v>50432</v>
      </c>
      <c r="P33" s="9" t="s">
        <v>21</v>
      </c>
      <c r="Q33" s="9"/>
      <c r="R33" s="9" t="s">
        <v>21</v>
      </c>
      <c r="S33" s="9" t="s">
        <v>21</v>
      </c>
      <c r="T33" s="9">
        <v>51467</v>
      </c>
      <c r="U33" s="4"/>
      <c r="W33">
        <v>1950</v>
      </c>
      <c r="X33" s="1">
        <v>0.49416666666666664</v>
      </c>
    </row>
    <row r="34" spans="1:28" x14ac:dyDescent="0.25">
      <c r="A34">
        <v>1951</v>
      </c>
      <c r="B34" s="9">
        <v>20.471074601175999</v>
      </c>
      <c r="C34" s="11">
        <v>19.740946385439997</v>
      </c>
      <c r="D34" s="11">
        <v>8.3178117615999997E-2</v>
      </c>
      <c r="E34" s="11">
        <v>0</v>
      </c>
      <c r="F34" s="11">
        <v>0</v>
      </c>
      <c r="G34" s="11">
        <v>0.14505669500000001</v>
      </c>
      <c r="H34" s="11">
        <v>0</v>
      </c>
      <c r="I34" s="11"/>
      <c r="K34" s="5">
        <v>1951</v>
      </c>
      <c r="L34" s="9">
        <v>60406</v>
      </c>
      <c r="M34" s="9">
        <v>3424</v>
      </c>
      <c r="N34" s="9">
        <v>56982</v>
      </c>
      <c r="O34" s="9">
        <v>55843</v>
      </c>
      <c r="P34" s="9" t="s">
        <v>21</v>
      </c>
      <c r="Q34" s="9"/>
      <c r="R34" s="9" t="s">
        <v>21</v>
      </c>
      <c r="S34" s="9" t="s">
        <v>21</v>
      </c>
      <c r="T34" s="9">
        <v>56982</v>
      </c>
      <c r="U34" s="4"/>
      <c r="W34">
        <v>1951</v>
      </c>
      <c r="X34" s="1">
        <v>0</v>
      </c>
    </row>
    <row r="35" spans="1:28" x14ac:dyDescent="0.25">
      <c r="A35">
        <v>1952</v>
      </c>
      <c r="B35" s="9">
        <v>20.680954257136005</v>
      </c>
      <c r="C35" s="11">
        <v>19.903817856496005</v>
      </c>
      <c r="D35" s="11">
        <v>7.1005710159999999E-2</v>
      </c>
      <c r="E35" s="11">
        <v>0</v>
      </c>
      <c r="F35" s="11">
        <v>0</v>
      </c>
      <c r="G35" s="11">
        <v>0.15640671500000003</v>
      </c>
      <c r="H35" s="11">
        <v>0</v>
      </c>
      <c r="I35" s="11"/>
      <c r="K35" s="5">
        <v>1952</v>
      </c>
      <c r="L35" s="9">
        <v>62842</v>
      </c>
      <c r="M35" s="9">
        <v>3633</v>
      </c>
      <c r="N35" s="9">
        <v>59209</v>
      </c>
      <c r="O35" s="9">
        <v>57944</v>
      </c>
      <c r="P35" s="9" t="s">
        <v>21</v>
      </c>
      <c r="Q35" s="9"/>
      <c r="R35" s="9" t="s">
        <v>21</v>
      </c>
      <c r="S35" s="9" t="s">
        <v>21</v>
      </c>
      <c r="T35" s="9">
        <v>59209</v>
      </c>
      <c r="U35" s="4"/>
      <c r="W35">
        <v>1952</v>
      </c>
      <c r="X35" s="1">
        <v>0</v>
      </c>
    </row>
    <row r="36" spans="1:28" x14ac:dyDescent="0.25">
      <c r="A36">
        <v>1953</v>
      </c>
      <c r="B36" s="9">
        <v>21.412581427968004</v>
      </c>
      <c r="C36" s="11">
        <v>20.560501766392004</v>
      </c>
      <c r="D36" s="11">
        <v>9.8393626935999998E-2</v>
      </c>
      <c r="E36" s="11">
        <v>0</v>
      </c>
      <c r="F36" s="11">
        <v>0</v>
      </c>
      <c r="G36" s="11">
        <v>0.16268362000000003</v>
      </c>
      <c r="H36" s="11">
        <v>0</v>
      </c>
      <c r="I36" s="11"/>
      <c r="K36" s="5">
        <v>1953</v>
      </c>
      <c r="L36" s="9">
        <v>66420</v>
      </c>
      <c r="M36" s="9">
        <v>3926</v>
      </c>
      <c r="N36" s="9">
        <v>62494</v>
      </c>
      <c r="O36" s="9">
        <v>61213</v>
      </c>
      <c r="P36" s="9" t="s">
        <v>21</v>
      </c>
      <c r="Q36" s="9"/>
      <c r="R36" s="9" t="s">
        <v>21</v>
      </c>
      <c r="S36" s="9" t="s">
        <v>21</v>
      </c>
      <c r="T36" s="9">
        <v>62494</v>
      </c>
      <c r="U36" s="4"/>
      <c r="W36">
        <v>1953</v>
      </c>
      <c r="X36" s="1">
        <v>0</v>
      </c>
    </row>
    <row r="37" spans="1:28" x14ac:dyDescent="0.25">
      <c r="A37">
        <v>1954</v>
      </c>
      <c r="B37" s="9">
        <v>23.408868064304002</v>
      </c>
      <c r="C37" s="11">
        <v>22.300685249696002</v>
      </c>
      <c r="D37" s="11">
        <v>0.17852864268799998</v>
      </c>
      <c r="E37" s="11">
        <v>0</v>
      </c>
      <c r="F37" s="11">
        <v>0</v>
      </c>
      <c r="G37" s="11">
        <v>0.20498824000000002</v>
      </c>
      <c r="H37" s="11">
        <v>0</v>
      </c>
      <c r="I37" s="11"/>
      <c r="K37" s="5">
        <v>1954</v>
      </c>
      <c r="L37" s="9">
        <v>73907</v>
      </c>
      <c r="M37" s="9">
        <v>4382</v>
      </c>
      <c r="N37" s="9">
        <v>69525</v>
      </c>
      <c r="O37" s="9">
        <v>67769</v>
      </c>
      <c r="P37" s="9" t="s">
        <v>21</v>
      </c>
      <c r="Q37" s="9"/>
      <c r="R37" s="9" t="s">
        <v>21</v>
      </c>
      <c r="S37" s="9" t="s">
        <v>21</v>
      </c>
      <c r="T37" s="9">
        <v>69525</v>
      </c>
      <c r="U37" s="4"/>
      <c r="W37">
        <v>1954</v>
      </c>
      <c r="X37" s="1">
        <v>0</v>
      </c>
    </row>
    <row r="38" spans="1:28" x14ac:dyDescent="0.25">
      <c r="A38">
        <v>1955</v>
      </c>
      <c r="B38" s="9">
        <v>25.232446772432002</v>
      </c>
      <c r="C38" s="11">
        <v>24.195076827936003</v>
      </c>
      <c r="D38" s="11">
        <v>0.22011770149600002</v>
      </c>
      <c r="E38" s="11">
        <v>0</v>
      </c>
      <c r="F38" s="11">
        <v>0</v>
      </c>
      <c r="G38" s="11">
        <v>0.14565859</v>
      </c>
      <c r="H38" s="11">
        <v>0</v>
      </c>
      <c r="I38" s="11"/>
      <c r="K38" s="5">
        <v>1955</v>
      </c>
      <c r="L38" s="9">
        <v>81230</v>
      </c>
      <c r="M38" s="9">
        <v>4882</v>
      </c>
      <c r="N38" s="9">
        <v>76348</v>
      </c>
      <c r="O38" s="9">
        <v>75206</v>
      </c>
      <c r="P38" s="9" t="s">
        <v>21</v>
      </c>
      <c r="Q38" s="9"/>
      <c r="R38" s="9" t="s">
        <v>21</v>
      </c>
      <c r="S38" s="9" t="s">
        <v>21</v>
      </c>
      <c r="T38" s="9">
        <v>76348</v>
      </c>
      <c r="U38" s="4"/>
      <c r="W38">
        <v>1955</v>
      </c>
      <c r="X38" s="1">
        <v>0.57666666666666655</v>
      </c>
    </row>
    <row r="39" spans="1:28" x14ac:dyDescent="0.25">
      <c r="A39">
        <v>1956</v>
      </c>
      <c r="B39" s="9">
        <v>27.05611272235782</v>
      </c>
      <c r="C39" s="11">
        <v>25.874616678400002</v>
      </c>
      <c r="D39" s="11">
        <v>0.37734463113599997</v>
      </c>
      <c r="E39" s="11">
        <v>0</v>
      </c>
      <c r="F39" s="11">
        <v>1.8135018181818181E-2</v>
      </c>
      <c r="G39" s="11">
        <v>0.19501398</v>
      </c>
      <c r="H39" s="11">
        <v>0</v>
      </c>
      <c r="I39" s="11"/>
      <c r="K39" s="5">
        <v>1956</v>
      </c>
      <c r="L39" s="9">
        <v>88391</v>
      </c>
      <c r="M39" s="9">
        <v>5317</v>
      </c>
      <c r="N39" s="9">
        <v>83074</v>
      </c>
      <c r="O39" s="9">
        <v>81353</v>
      </c>
      <c r="P39" s="9">
        <v>58</v>
      </c>
      <c r="Q39" s="9"/>
      <c r="R39" s="9" t="s">
        <v>21</v>
      </c>
      <c r="S39" s="9" t="s">
        <v>21</v>
      </c>
      <c r="T39" s="9">
        <v>83074</v>
      </c>
      <c r="U39" s="4"/>
      <c r="W39">
        <v>1956</v>
      </c>
      <c r="X39" s="1">
        <v>0</v>
      </c>
    </row>
    <row r="40" spans="1:28" x14ac:dyDescent="0.25">
      <c r="A40">
        <v>1957</v>
      </c>
      <c r="B40" s="9">
        <v>27.860696079646548</v>
      </c>
      <c r="C40" s="11">
        <v>26.336663404799999</v>
      </c>
      <c r="D40" s="11">
        <v>0.60253416907199997</v>
      </c>
      <c r="E40" s="11">
        <v>0</v>
      </c>
      <c r="F40" s="11">
        <v>0.12788314545454543</v>
      </c>
      <c r="G40" s="11">
        <v>0.23602882500000003</v>
      </c>
      <c r="H40" s="11">
        <v>0</v>
      </c>
      <c r="I40" s="11"/>
      <c r="K40" s="5">
        <v>1957</v>
      </c>
      <c r="L40" s="9">
        <v>92639</v>
      </c>
      <c r="M40" s="9">
        <v>5572</v>
      </c>
      <c r="N40" s="9">
        <v>87067</v>
      </c>
      <c r="O40" s="9">
        <v>84566</v>
      </c>
      <c r="P40" s="9">
        <v>409</v>
      </c>
      <c r="Q40" s="9"/>
      <c r="R40" s="9" t="s">
        <v>21</v>
      </c>
      <c r="S40" s="9" t="s">
        <v>21</v>
      </c>
      <c r="T40" s="9">
        <v>87067</v>
      </c>
      <c r="U40" s="4"/>
      <c r="W40">
        <v>1957</v>
      </c>
      <c r="X40" s="1">
        <v>0</v>
      </c>
    </row>
    <row r="41" spans="1:28" x14ac:dyDescent="0.25">
      <c r="A41">
        <v>1958</v>
      </c>
      <c r="B41" s="9">
        <v>29.768502811778184</v>
      </c>
      <c r="C41" s="11">
        <v>26.180722634640002</v>
      </c>
      <c r="D41" s="11">
        <v>2.6018520937200003</v>
      </c>
      <c r="E41" s="11">
        <v>0</v>
      </c>
      <c r="F41" s="11">
        <v>9.5365181818181807E-2</v>
      </c>
      <c r="G41" s="11">
        <v>0.23207351500000001</v>
      </c>
      <c r="H41" s="11">
        <v>0</v>
      </c>
      <c r="I41" s="11"/>
      <c r="K41" s="5">
        <v>1958</v>
      </c>
      <c r="L41" s="9">
        <v>100145</v>
      </c>
      <c r="M41" s="9">
        <v>5911</v>
      </c>
      <c r="N41" s="9">
        <v>94234</v>
      </c>
      <c r="O41" s="9">
        <v>91827</v>
      </c>
      <c r="P41" s="9">
        <v>305</v>
      </c>
      <c r="Q41" s="9"/>
      <c r="R41" s="9" t="s">
        <v>21</v>
      </c>
      <c r="S41" s="9" t="s">
        <v>21</v>
      </c>
      <c r="T41" s="9">
        <v>94234</v>
      </c>
      <c r="U41" s="4"/>
      <c r="W41">
        <v>1958</v>
      </c>
      <c r="X41" s="1"/>
    </row>
    <row r="42" spans="1:28" x14ac:dyDescent="0.25">
      <c r="A42">
        <v>1959</v>
      </c>
      <c r="B42" s="9">
        <v>31.824549134718552</v>
      </c>
      <c r="C42" s="11">
        <v>26.213643463896005</v>
      </c>
      <c r="D42" s="11">
        <v>4.251213304008</v>
      </c>
      <c r="E42" s="11">
        <v>0</v>
      </c>
      <c r="F42" s="11">
        <v>0.37551994545454542</v>
      </c>
      <c r="G42" s="11">
        <v>0.23198753000000003</v>
      </c>
      <c r="H42" s="11">
        <v>0</v>
      </c>
      <c r="I42" s="11"/>
      <c r="K42" s="5">
        <v>1959</v>
      </c>
      <c r="L42" s="9">
        <v>107874</v>
      </c>
      <c r="M42" s="9">
        <v>6414</v>
      </c>
      <c r="N42" s="9">
        <v>101460</v>
      </c>
      <c r="O42" s="9">
        <v>98092</v>
      </c>
      <c r="P42" s="9">
        <v>1201</v>
      </c>
      <c r="Q42" s="9"/>
      <c r="R42" s="9" t="s">
        <v>21</v>
      </c>
      <c r="S42" s="9" t="s">
        <v>21</v>
      </c>
      <c r="T42" s="9">
        <v>101460</v>
      </c>
      <c r="U42" s="20"/>
      <c r="W42">
        <v>1959</v>
      </c>
      <c r="X42" s="1">
        <v>0</v>
      </c>
    </row>
    <row r="43" spans="1:28" x14ac:dyDescent="0.25">
      <c r="A43">
        <v>1960</v>
      </c>
      <c r="B43" s="9">
        <v>37.308577755000002</v>
      </c>
      <c r="C43" s="11">
        <v>30.07</v>
      </c>
      <c r="D43" s="11">
        <v>5.78</v>
      </c>
      <c r="E43" s="11">
        <v>0</v>
      </c>
      <c r="F43" s="11">
        <v>0.65004660000000003</v>
      </c>
      <c r="G43" s="11">
        <v>0.26853115500000002</v>
      </c>
      <c r="H43" s="11">
        <v>0</v>
      </c>
      <c r="I43" s="11"/>
      <c r="K43" s="5">
        <v>1960</v>
      </c>
      <c r="L43" s="9">
        <v>122748</v>
      </c>
      <c r="M43" s="9">
        <v>7242</v>
      </c>
      <c r="N43" s="9">
        <v>115506</v>
      </c>
      <c r="O43" s="9">
        <v>110898</v>
      </c>
      <c r="P43" s="9">
        <v>2079</v>
      </c>
      <c r="Q43" s="9"/>
      <c r="R43" s="9" t="s">
        <v>21</v>
      </c>
      <c r="S43" s="9" t="s">
        <v>21</v>
      </c>
      <c r="T43" s="9">
        <v>115506</v>
      </c>
      <c r="U43" s="20"/>
      <c r="W43">
        <v>1960</v>
      </c>
      <c r="X43" s="1">
        <v>0.61958333333333337</v>
      </c>
    </row>
    <row r="44" spans="1:28" x14ac:dyDescent="0.25">
      <c r="A44">
        <v>1961</v>
      </c>
      <c r="B44" s="9">
        <v>40.232735459475272</v>
      </c>
      <c r="C44" s="11">
        <v>32.966199138336002</v>
      </c>
      <c r="D44" s="11">
        <v>5.6023505316239994</v>
      </c>
      <c r="E44" s="11">
        <v>0</v>
      </c>
      <c r="F44" s="11">
        <v>0.75010187272727269</v>
      </c>
      <c r="G44" s="11">
        <v>0.33035437000000001</v>
      </c>
      <c r="H44" s="11">
        <v>0</v>
      </c>
      <c r="I44" s="11"/>
      <c r="K44" s="5">
        <v>1961</v>
      </c>
      <c r="L44" s="9">
        <v>132021</v>
      </c>
      <c r="M44" s="9">
        <v>7839</v>
      </c>
      <c r="N44" s="9">
        <v>124182</v>
      </c>
      <c r="O44" s="9">
        <v>118597</v>
      </c>
      <c r="P44" s="9">
        <v>2399</v>
      </c>
      <c r="Q44" s="9"/>
      <c r="R44" s="9" t="s">
        <v>21</v>
      </c>
      <c r="S44" s="9" t="s">
        <v>21</v>
      </c>
      <c r="T44" s="9">
        <v>124182</v>
      </c>
      <c r="U44" s="20"/>
      <c r="W44">
        <v>1961</v>
      </c>
      <c r="X44" s="1">
        <v>0</v>
      </c>
    </row>
    <row r="45" spans="1:28" x14ac:dyDescent="0.25">
      <c r="A45">
        <v>1962</v>
      </c>
      <c r="B45" s="9">
        <v>44.221819126603272</v>
      </c>
      <c r="C45" s="11">
        <v>36.346653353792007</v>
      </c>
      <c r="D45" s="11">
        <v>5.8457986807439992</v>
      </c>
      <c r="E45" s="11">
        <v>0</v>
      </c>
      <c r="F45" s="11">
        <v>1.0871630727272728</v>
      </c>
      <c r="G45" s="11">
        <v>0.33645930500000004</v>
      </c>
      <c r="H45" s="11">
        <v>0</v>
      </c>
      <c r="I45" s="11"/>
      <c r="K45" s="5">
        <v>1962</v>
      </c>
      <c r="L45" s="9">
        <v>146540</v>
      </c>
      <c r="M45" s="9">
        <v>8863</v>
      </c>
      <c r="N45" s="9">
        <v>137677</v>
      </c>
      <c r="O45" s="9">
        <v>130960</v>
      </c>
      <c r="P45" s="9">
        <v>3477</v>
      </c>
      <c r="Q45" s="9"/>
      <c r="R45" s="9"/>
      <c r="S45" s="9">
        <v>212</v>
      </c>
      <c r="T45" s="9">
        <v>137465</v>
      </c>
      <c r="U45" s="20"/>
      <c r="W45">
        <v>1962</v>
      </c>
      <c r="X45" s="1">
        <v>0.65333333333333343</v>
      </c>
    </row>
    <row r="46" spans="1:28" x14ac:dyDescent="0.25">
      <c r="A46">
        <v>1963</v>
      </c>
      <c r="B46" s="9">
        <v>47.866743492217459</v>
      </c>
      <c r="C46" s="11">
        <v>40.118896014016002</v>
      </c>
      <c r="D46" s="11">
        <v>5.1316841099920003</v>
      </c>
      <c r="E46" s="11">
        <v>0</v>
      </c>
      <c r="F46" s="11">
        <v>1.8600900545454548</v>
      </c>
      <c r="G46" s="11">
        <v>0.31367328000000005</v>
      </c>
      <c r="H46" s="11">
        <v>0</v>
      </c>
      <c r="I46" s="11"/>
      <c r="K46" s="5">
        <v>1963</v>
      </c>
      <c r="L46" s="9">
        <v>159254</v>
      </c>
      <c r="M46" s="9">
        <v>9914</v>
      </c>
      <c r="N46" s="9">
        <v>149340</v>
      </c>
      <c r="O46" s="9">
        <v>140332</v>
      </c>
      <c r="P46" s="9">
        <v>5949</v>
      </c>
      <c r="Q46" s="9"/>
      <c r="R46" s="9"/>
      <c r="S46" s="9">
        <v>488</v>
      </c>
      <c r="T46" s="9">
        <v>148852</v>
      </c>
      <c r="U46" s="20"/>
      <c r="W46">
        <v>1963</v>
      </c>
      <c r="X46" s="1">
        <v>0.66958333333333331</v>
      </c>
      <c r="AA46" s="1"/>
      <c r="AB46" s="1"/>
    </row>
    <row r="47" spans="1:28" x14ac:dyDescent="0.25">
      <c r="A47">
        <v>1964</v>
      </c>
      <c r="B47" s="9">
        <v>49.751938037263642</v>
      </c>
      <c r="C47" s="11">
        <v>40.825439230848005</v>
      </c>
      <c r="D47" s="11">
        <v>5.7453763192319993</v>
      </c>
      <c r="E47" s="11">
        <v>0</v>
      </c>
      <c r="F47" s="11">
        <v>2.3853802363636367</v>
      </c>
      <c r="G47" s="11">
        <v>0.34462788</v>
      </c>
      <c r="H47" s="11">
        <v>0</v>
      </c>
      <c r="I47" s="11"/>
      <c r="K47" s="5">
        <v>1964</v>
      </c>
      <c r="L47" s="9">
        <v>167872</v>
      </c>
      <c r="M47" s="9">
        <v>10630</v>
      </c>
      <c r="N47" s="9">
        <v>157242</v>
      </c>
      <c r="O47" s="9">
        <v>146207</v>
      </c>
      <c r="P47" s="9">
        <v>7629</v>
      </c>
      <c r="Q47" s="9"/>
      <c r="R47" s="9"/>
      <c r="S47" s="9">
        <v>589</v>
      </c>
      <c r="T47" s="9">
        <v>156653</v>
      </c>
      <c r="U47" s="4"/>
      <c r="W47">
        <v>1964</v>
      </c>
      <c r="X47" s="1">
        <v>0.68208333333333326</v>
      </c>
      <c r="AA47" s="1"/>
      <c r="AB47" s="1"/>
    </row>
    <row r="48" spans="1:28" x14ac:dyDescent="0.25">
      <c r="A48">
        <v>1965</v>
      </c>
      <c r="B48" s="9">
        <v>51.72</v>
      </c>
      <c r="C48" s="11">
        <v>40.03</v>
      </c>
      <c r="D48" s="11">
        <v>6.74</v>
      </c>
      <c r="E48" s="11">
        <v>0</v>
      </c>
      <c r="F48" s="11">
        <v>4.34</v>
      </c>
      <c r="G48" s="11">
        <v>0.39656282000000004</v>
      </c>
      <c r="H48" s="11">
        <v>0</v>
      </c>
      <c r="I48" s="11"/>
      <c r="K48" s="5">
        <v>1965</v>
      </c>
      <c r="L48" s="9">
        <v>180750</v>
      </c>
      <c r="M48" s="9">
        <v>11976</v>
      </c>
      <c r="N48" s="9">
        <v>168774</v>
      </c>
      <c r="O48" s="9">
        <v>150711</v>
      </c>
      <c r="P48" s="9">
        <v>14145</v>
      </c>
      <c r="Q48" s="9"/>
      <c r="R48" s="9"/>
      <c r="S48" s="9">
        <v>616</v>
      </c>
      <c r="T48" s="9">
        <v>168158</v>
      </c>
      <c r="U48" s="11">
        <v>154.71</v>
      </c>
      <c r="W48">
        <v>1965</v>
      </c>
      <c r="X48" s="1">
        <v>0.71083333333333332</v>
      </c>
      <c r="AA48" s="1"/>
      <c r="AB48" s="1"/>
    </row>
    <row r="49" spans="1:28" x14ac:dyDescent="0.25">
      <c r="A49">
        <v>1966</v>
      </c>
      <c r="B49" s="9">
        <v>54.41</v>
      </c>
      <c r="C49" s="11">
        <v>40.090000000000003</v>
      </c>
      <c r="D49" s="11">
        <v>7.81</v>
      </c>
      <c r="E49" s="11">
        <v>0</v>
      </c>
      <c r="F49" s="11">
        <v>5.8</v>
      </c>
      <c r="G49" s="11">
        <v>0.39</v>
      </c>
      <c r="H49" s="11">
        <v>0</v>
      </c>
      <c r="I49" s="11"/>
      <c r="K49" s="5">
        <v>1966</v>
      </c>
      <c r="L49" s="9">
        <v>187858</v>
      </c>
      <c r="M49" s="9">
        <v>13047</v>
      </c>
      <c r="N49" s="9">
        <v>174811</v>
      </c>
      <c r="O49" s="9">
        <v>152063</v>
      </c>
      <c r="P49" s="9">
        <v>18894</v>
      </c>
      <c r="Q49" s="9"/>
      <c r="R49" s="9"/>
      <c r="S49" s="9">
        <v>672</v>
      </c>
      <c r="T49" s="9">
        <v>174139</v>
      </c>
      <c r="U49" s="11">
        <v>160.65</v>
      </c>
      <c r="W49">
        <v>1966</v>
      </c>
      <c r="X49" s="1">
        <v>0.73375000000000001</v>
      </c>
      <c r="AA49" s="1"/>
      <c r="AB49" s="1"/>
    </row>
    <row r="50" spans="1:28" x14ac:dyDescent="0.25">
      <c r="A50">
        <v>1967</v>
      </c>
      <c r="B50" s="9">
        <v>55.05</v>
      </c>
      <c r="C50" s="11">
        <v>39.61</v>
      </c>
      <c r="D50" s="11">
        <v>7.92</v>
      </c>
      <c r="E50" s="11">
        <v>0</v>
      </c>
      <c r="F50" s="11">
        <v>6.68</v>
      </c>
      <c r="G50" s="11">
        <v>0.42</v>
      </c>
      <c r="H50" s="11">
        <v>0</v>
      </c>
      <c r="I50" s="11"/>
      <c r="K50" s="5">
        <v>1967</v>
      </c>
      <c r="L50" s="9">
        <v>194596</v>
      </c>
      <c r="M50" s="9">
        <v>13610</v>
      </c>
      <c r="N50" s="9">
        <v>180986</v>
      </c>
      <c r="O50" s="9">
        <v>154197</v>
      </c>
      <c r="P50" s="9">
        <v>21754</v>
      </c>
      <c r="Q50" s="9"/>
      <c r="R50" s="9">
        <v>855</v>
      </c>
      <c r="S50" s="9">
        <v>1117</v>
      </c>
      <c r="T50" s="9">
        <v>179869</v>
      </c>
      <c r="U50" s="11">
        <v>165.75</v>
      </c>
      <c r="W50">
        <v>1967</v>
      </c>
      <c r="X50" s="1">
        <v>0.73875000000000002</v>
      </c>
      <c r="AA50" s="1"/>
      <c r="AB50" s="1"/>
    </row>
    <row r="51" spans="1:28" x14ac:dyDescent="0.25">
      <c r="A51">
        <v>1968</v>
      </c>
      <c r="B51" s="9">
        <v>58.22</v>
      </c>
      <c r="C51" s="11">
        <v>43.33</v>
      </c>
      <c r="D51" s="11">
        <v>6.85</v>
      </c>
      <c r="E51" s="11">
        <v>0</v>
      </c>
      <c r="F51" s="11">
        <v>7.51</v>
      </c>
      <c r="G51" s="11">
        <v>0.32</v>
      </c>
      <c r="H51" s="11">
        <v>0</v>
      </c>
      <c r="I51" s="11"/>
      <c r="K51" s="5">
        <v>1968</v>
      </c>
      <c r="L51" s="9">
        <v>208132</v>
      </c>
      <c r="M51" s="9">
        <v>14627</v>
      </c>
      <c r="N51" s="9">
        <v>193505</v>
      </c>
      <c r="O51" s="9">
        <v>165222</v>
      </c>
      <c r="P51" s="9">
        <v>24477</v>
      </c>
      <c r="Q51" s="9"/>
      <c r="R51" s="9">
        <v>849</v>
      </c>
      <c r="S51" s="9">
        <v>1124</v>
      </c>
      <c r="T51" s="9">
        <v>192381</v>
      </c>
      <c r="U51" s="11">
        <v>178.2</v>
      </c>
      <c r="W51">
        <v>1968</v>
      </c>
      <c r="X51" s="1">
        <v>0.79666666666666663</v>
      </c>
      <c r="AA51" s="16"/>
      <c r="AB51" s="16"/>
    </row>
    <row r="52" spans="1:28" x14ac:dyDescent="0.25">
      <c r="A52">
        <v>1969</v>
      </c>
      <c r="B52" s="9">
        <v>62.04</v>
      </c>
      <c r="C52" s="11">
        <v>44.74</v>
      </c>
      <c r="D52" s="11">
        <v>8.89</v>
      </c>
      <c r="E52" s="11">
        <v>0.11</v>
      </c>
      <c r="F52" s="11">
        <v>7.91</v>
      </c>
      <c r="G52" s="11">
        <v>0.28000000000000003</v>
      </c>
      <c r="H52" s="11">
        <v>0</v>
      </c>
      <c r="I52" s="11"/>
      <c r="K52" s="5">
        <v>1969</v>
      </c>
      <c r="L52" s="9">
        <v>222256</v>
      </c>
      <c r="M52" s="9">
        <v>15462</v>
      </c>
      <c r="N52" s="9">
        <v>206794</v>
      </c>
      <c r="O52" s="9">
        <v>177109</v>
      </c>
      <c r="P52" s="9">
        <v>25771</v>
      </c>
      <c r="Q52" s="9"/>
      <c r="R52" s="9">
        <v>1120</v>
      </c>
      <c r="S52" s="9">
        <v>1513</v>
      </c>
      <c r="T52" s="9">
        <v>205281</v>
      </c>
      <c r="U52" s="11">
        <v>189.86</v>
      </c>
      <c r="W52">
        <v>1969</v>
      </c>
      <c r="X52" s="1">
        <v>0.78300000000000003</v>
      </c>
    </row>
    <row r="53" spans="1:28" x14ac:dyDescent="0.25">
      <c r="A53">
        <v>1970</v>
      </c>
      <c r="B53" s="9">
        <v>63.84</v>
      </c>
      <c r="C53" s="11">
        <v>43.07</v>
      </c>
      <c r="D53" s="11">
        <v>13.27</v>
      </c>
      <c r="E53" s="11">
        <v>0.11</v>
      </c>
      <c r="F53" s="11">
        <v>7</v>
      </c>
      <c r="G53" s="11">
        <v>0.39</v>
      </c>
      <c r="H53" s="11">
        <v>0</v>
      </c>
      <c r="I53" s="11"/>
      <c r="K53" s="5">
        <v>1970</v>
      </c>
      <c r="L53" s="9">
        <v>232378</v>
      </c>
      <c r="M53" s="9">
        <v>16429</v>
      </c>
      <c r="N53" s="9">
        <v>215949</v>
      </c>
      <c r="O53" s="9">
        <v>188175</v>
      </c>
      <c r="P53" s="9">
        <v>22805</v>
      </c>
      <c r="Q53" s="9"/>
      <c r="R53" s="9">
        <v>1123</v>
      </c>
      <c r="S53" s="9">
        <v>1487</v>
      </c>
      <c r="T53" s="9">
        <v>214462</v>
      </c>
      <c r="U53" s="11">
        <v>199</v>
      </c>
      <c r="W53">
        <v>1970</v>
      </c>
      <c r="X53" s="1">
        <v>0.78</v>
      </c>
    </row>
    <row r="54" spans="1:28" x14ac:dyDescent="0.25">
      <c r="A54">
        <v>1971</v>
      </c>
      <c r="B54" s="9">
        <v>66.459999999999994</v>
      </c>
      <c r="C54" s="11">
        <v>42.42</v>
      </c>
      <c r="D54" s="11">
        <v>15.63</v>
      </c>
      <c r="E54" s="11">
        <v>0.64</v>
      </c>
      <c r="F54" s="11">
        <v>7.37</v>
      </c>
      <c r="G54" s="11">
        <v>0.28999999999999998</v>
      </c>
      <c r="H54" s="11">
        <v>0</v>
      </c>
      <c r="I54" s="11"/>
      <c r="K54" s="5">
        <v>1971</v>
      </c>
      <c r="L54" s="9">
        <v>240080</v>
      </c>
      <c r="M54" s="9">
        <v>17143</v>
      </c>
      <c r="N54" s="9">
        <v>222937</v>
      </c>
      <c r="O54" s="9">
        <v>195181</v>
      </c>
      <c r="P54" s="9">
        <v>24013</v>
      </c>
      <c r="Q54" s="9"/>
      <c r="R54" s="9">
        <v>908</v>
      </c>
      <c r="S54" s="9">
        <v>1209</v>
      </c>
      <c r="T54" s="9">
        <v>221728</v>
      </c>
      <c r="U54" s="11">
        <v>204.56</v>
      </c>
      <c r="W54">
        <v>1971</v>
      </c>
      <c r="X54" s="1">
        <v>0.84899999999999998</v>
      </c>
    </row>
    <row r="55" spans="1:28" x14ac:dyDescent="0.25">
      <c r="A55">
        <v>1972</v>
      </c>
      <c r="B55" s="9">
        <v>68.37</v>
      </c>
      <c r="C55" s="11">
        <v>38.47</v>
      </c>
      <c r="D55" s="11">
        <v>20.13</v>
      </c>
      <c r="E55" s="11">
        <v>1.61</v>
      </c>
      <c r="F55" s="11">
        <v>7.87</v>
      </c>
      <c r="G55" s="11">
        <v>0.28999999999999998</v>
      </c>
      <c r="H55" s="11">
        <v>0</v>
      </c>
      <c r="I55" s="11"/>
      <c r="K55" s="5">
        <v>1972</v>
      </c>
      <c r="L55" s="9">
        <v>246843</v>
      </c>
      <c r="M55" s="9">
        <v>17439</v>
      </c>
      <c r="N55" s="9">
        <v>229404</v>
      </c>
      <c r="O55" s="9">
        <v>200048</v>
      </c>
      <c r="P55" s="9">
        <v>25639</v>
      </c>
      <c r="Q55" s="9"/>
      <c r="R55" s="9">
        <v>870</v>
      </c>
      <c r="S55" s="9">
        <v>1184</v>
      </c>
      <c r="T55" s="9">
        <v>228220</v>
      </c>
      <c r="U55" s="11">
        <v>211.55</v>
      </c>
      <c r="W55">
        <v>1972</v>
      </c>
      <c r="X55" s="1">
        <v>0.89400000000000002</v>
      </c>
    </row>
    <row r="56" spans="1:28" x14ac:dyDescent="0.25">
      <c r="A56">
        <v>1973</v>
      </c>
      <c r="B56" s="9">
        <v>70.930000000000007</v>
      </c>
      <c r="C56" s="11">
        <v>44.3</v>
      </c>
      <c r="D56" s="11">
        <v>18.09</v>
      </c>
      <c r="E56" s="11">
        <v>0.64</v>
      </c>
      <c r="F56" s="11">
        <v>7.46</v>
      </c>
      <c r="G56" s="11">
        <v>0.33</v>
      </c>
      <c r="H56" s="11">
        <v>0</v>
      </c>
      <c r="I56" s="11"/>
      <c r="K56" s="5">
        <v>1973</v>
      </c>
      <c r="L56" s="9">
        <v>263140</v>
      </c>
      <c r="M56" s="9">
        <v>18157</v>
      </c>
      <c r="N56" s="9">
        <v>244983</v>
      </c>
      <c r="O56" s="9">
        <v>216796</v>
      </c>
      <c r="P56" s="9">
        <v>24310</v>
      </c>
      <c r="Q56" s="9"/>
      <c r="R56" s="9">
        <v>663</v>
      </c>
      <c r="S56" s="9">
        <v>882</v>
      </c>
      <c r="T56" s="9">
        <v>244101</v>
      </c>
      <c r="U56" s="11">
        <v>226.48</v>
      </c>
      <c r="W56">
        <v>1973</v>
      </c>
      <c r="X56" s="1">
        <v>0.90100000000000002</v>
      </c>
    </row>
    <row r="57" spans="1:28" x14ac:dyDescent="0.25">
      <c r="A57">
        <v>1974</v>
      </c>
      <c r="B57" s="9">
        <v>69.010000000000005</v>
      </c>
      <c r="C57" s="11">
        <v>38.71</v>
      </c>
      <c r="D57" s="11">
        <v>18.41</v>
      </c>
      <c r="E57" s="11">
        <v>2.46</v>
      </c>
      <c r="F57" s="11">
        <v>8.9700000000000006</v>
      </c>
      <c r="G57" s="11">
        <v>0.35</v>
      </c>
      <c r="H57" s="11">
        <v>0</v>
      </c>
      <c r="I57" s="11"/>
      <c r="K57" s="5">
        <v>1974</v>
      </c>
      <c r="L57" s="9">
        <v>254688</v>
      </c>
      <c r="M57" s="9">
        <v>17763</v>
      </c>
      <c r="N57" s="9">
        <v>236925</v>
      </c>
      <c r="O57" s="9">
        <v>203478</v>
      </c>
      <c r="P57" s="9">
        <v>29232</v>
      </c>
      <c r="Q57" s="9"/>
      <c r="R57" s="9">
        <v>695</v>
      </c>
      <c r="S57" s="9">
        <v>896</v>
      </c>
      <c r="T57" s="9">
        <v>236029</v>
      </c>
      <c r="U57" s="11">
        <v>219.64</v>
      </c>
      <c r="W57">
        <v>1974</v>
      </c>
      <c r="X57" s="1">
        <v>1.135</v>
      </c>
    </row>
    <row r="58" spans="1:28" x14ac:dyDescent="0.25">
      <c r="A58">
        <v>1975</v>
      </c>
      <c r="B58" s="9">
        <v>66.25</v>
      </c>
      <c r="C58" s="11">
        <v>41.85</v>
      </c>
      <c r="D58" s="11">
        <v>13.7</v>
      </c>
      <c r="E58" s="11">
        <v>2.14</v>
      </c>
      <c r="F58" s="11">
        <v>8.1199999999999992</v>
      </c>
      <c r="G58" s="11">
        <v>0.33</v>
      </c>
      <c r="H58" s="11">
        <v>0</v>
      </c>
      <c r="I58" s="11"/>
      <c r="K58" s="5">
        <v>1975</v>
      </c>
      <c r="L58" s="9">
        <v>255084</v>
      </c>
      <c r="M58" s="9">
        <v>17136</v>
      </c>
      <c r="N58" s="9">
        <v>237948</v>
      </c>
      <c r="O58" s="9">
        <v>207159</v>
      </c>
      <c r="P58" s="9">
        <v>26463</v>
      </c>
      <c r="Q58" s="9"/>
      <c r="R58" s="9">
        <v>1140</v>
      </c>
      <c r="S58" s="9">
        <v>1430</v>
      </c>
      <c r="T58" s="9">
        <v>236518</v>
      </c>
      <c r="U58" s="11">
        <v>219.07</v>
      </c>
      <c r="W58">
        <v>1975</v>
      </c>
      <c r="X58" s="1">
        <v>1.5629999999999999</v>
      </c>
    </row>
    <row r="59" spans="1:28" x14ac:dyDescent="0.25">
      <c r="A59">
        <v>1976</v>
      </c>
      <c r="B59" s="9">
        <v>66.97</v>
      </c>
      <c r="C59" s="11">
        <v>44.49</v>
      </c>
      <c r="D59" s="11">
        <v>10.92</v>
      </c>
      <c r="E59" s="11">
        <v>1.61</v>
      </c>
      <c r="F59" s="11">
        <v>9.56</v>
      </c>
      <c r="G59" s="11">
        <v>0.39</v>
      </c>
      <c r="H59" s="11">
        <v>0</v>
      </c>
      <c r="I59" s="11"/>
      <c r="K59" s="5">
        <v>1976</v>
      </c>
      <c r="L59" s="9">
        <v>258656</v>
      </c>
      <c r="M59" s="9">
        <v>17962</v>
      </c>
      <c r="N59" s="9">
        <v>240694</v>
      </c>
      <c r="O59" s="9">
        <v>205048</v>
      </c>
      <c r="P59" s="9">
        <v>31153</v>
      </c>
      <c r="Q59" s="9"/>
      <c r="R59" s="9">
        <v>1365</v>
      </c>
      <c r="S59" s="9">
        <v>1729</v>
      </c>
      <c r="T59" s="9">
        <v>238965</v>
      </c>
      <c r="U59" s="11">
        <v>222</v>
      </c>
      <c r="W59">
        <v>1976</v>
      </c>
      <c r="X59" s="1">
        <v>1.899</v>
      </c>
    </row>
    <row r="60" spans="1:28" x14ac:dyDescent="0.25">
      <c r="A60">
        <v>1977</v>
      </c>
      <c r="B60" s="9">
        <v>69.319999999999993</v>
      </c>
      <c r="C60" s="11">
        <v>45.71</v>
      </c>
      <c r="D60" s="11">
        <v>11.35</v>
      </c>
      <c r="E60" s="11">
        <v>1.28</v>
      </c>
      <c r="F60" s="11">
        <v>10.64</v>
      </c>
      <c r="G60" s="11">
        <v>0.34</v>
      </c>
      <c r="H60" s="11">
        <v>0</v>
      </c>
      <c r="I60" s="11"/>
      <c r="K60" s="5">
        <v>1977</v>
      </c>
      <c r="L60" s="9">
        <v>265649</v>
      </c>
      <c r="M60" s="9">
        <v>18468</v>
      </c>
      <c r="N60" s="9">
        <v>247181</v>
      </c>
      <c r="O60" s="9">
        <v>207904</v>
      </c>
      <c r="P60" s="9">
        <v>34660</v>
      </c>
      <c r="Q60" s="9"/>
      <c r="R60" s="9">
        <v>1297</v>
      </c>
      <c r="S60" s="9">
        <v>1608</v>
      </c>
      <c r="T60" s="9">
        <v>245573</v>
      </c>
      <c r="U60" s="11">
        <v>226.8</v>
      </c>
      <c r="W60">
        <v>1977</v>
      </c>
      <c r="X60" s="1">
        <v>2.1829999999999998</v>
      </c>
    </row>
    <row r="61" spans="1:28" x14ac:dyDescent="0.25">
      <c r="A61">
        <v>1978</v>
      </c>
      <c r="B61" s="9">
        <v>69.64</v>
      </c>
      <c r="C61" s="11">
        <v>46.05</v>
      </c>
      <c r="D61" s="11">
        <v>12.31</v>
      </c>
      <c r="E61" s="11">
        <v>0.86</v>
      </c>
      <c r="F61" s="11">
        <v>9.9600000000000009</v>
      </c>
      <c r="G61" s="11">
        <v>0.35</v>
      </c>
      <c r="H61" s="11">
        <v>0</v>
      </c>
      <c r="I61" s="11"/>
      <c r="K61" s="5">
        <v>1978</v>
      </c>
      <c r="L61" s="9">
        <v>270677</v>
      </c>
      <c r="M61" s="9">
        <v>17907</v>
      </c>
      <c r="N61" s="9">
        <v>252770</v>
      </c>
      <c r="O61" s="9">
        <v>215761</v>
      </c>
      <c r="P61" s="9">
        <v>32462</v>
      </c>
      <c r="Q61" s="9"/>
      <c r="R61" s="9">
        <v>1169</v>
      </c>
      <c r="S61" s="9">
        <v>1429</v>
      </c>
      <c r="T61" s="9">
        <v>251341</v>
      </c>
      <c r="U61" s="11">
        <v>231.42</v>
      </c>
      <c r="W61">
        <v>1978</v>
      </c>
      <c r="X61" s="1">
        <v>2.4140000000000001</v>
      </c>
    </row>
    <row r="62" spans="1:28" x14ac:dyDescent="0.25">
      <c r="A62">
        <v>1979</v>
      </c>
      <c r="B62" s="9">
        <v>72.8</v>
      </c>
      <c r="C62" s="11">
        <v>50.1</v>
      </c>
      <c r="D62" s="11">
        <v>11.45</v>
      </c>
      <c r="E62" s="11">
        <v>0.54</v>
      </c>
      <c r="F62" s="11">
        <v>10.23</v>
      </c>
      <c r="G62" s="11">
        <v>0.37</v>
      </c>
      <c r="H62" s="11">
        <v>0</v>
      </c>
      <c r="I62" s="11"/>
      <c r="K62" s="5">
        <v>1979</v>
      </c>
      <c r="L62" s="9">
        <v>283186</v>
      </c>
      <c r="M62" s="9">
        <v>18744</v>
      </c>
      <c r="N62" s="9">
        <v>264442</v>
      </c>
      <c r="O62" s="9">
        <v>226329</v>
      </c>
      <c r="P62" s="9">
        <v>33335</v>
      </c>
      <c r="Q62" s="9"/>
      <c r="R62" s="9">
        <v>1161</v>
      </c>
      <c r="S62" s="9">
        <v>1424</v>
      </c>
      <c r="T62" s="9">
        <v>263018</v>
      </c>
      <c r="U62" s="11">
        <v>242</v>
      </c>
      <c r="W62">
        <v>1979</v>
      </c>
      <c r="X62" s="1">
        <v>2.633</v>
      </c>
    </row>
    <row r="63" spans="1:28" x14ac:dyDescent="0.25">
      <c r="A63">
        <v>1980</v>
      </c>
      <c r="B63" s="9">
        <v>69.459999999999994</v>
      </c>
      <c r="C63" s="11">
        <v>51.01</v>
      </c>
      <c r="D63" s="11">
        <v>7.67</v>
      </c>
      <c r="E63" s="11">
        <v>0.42</v>
      </c>
      <c r="F63" s="11">
        <v>9.91</v>
      </c>
      <c r="G63" s="11">
        <v>0.34</v>
      </c>
      <c r="H63" s="11">
        <v>0</v>
      </c>
      <c r="I63" s="11"/>
      <c r="K63" s="5">
        <v>1980</v>
      </c>
      <c r="L63" s="9">
        <v>269945</v>
      </c>
      <c r="M63" s="9">
        <v>17765</v>
      </c>
      <c r="N63" s="9">
        <v>252180</v>
      </c>
      <c r="O63" s="9">
        <v>215418</v>
      </c>
      <c r="P63" s="9">
        <v>32291</v>
      </c>
      <c r="Q63" s="9"/>
      <c r="R63" s="9">
        <v>1173</v>
      </c>
      <c r="S63" s="9">
        <v>1453</v>
      </c>
      <c r="T63" s="9">
        <v>250727</v>
      </c>
      <c r="U63" s="11">
        <v>231.11</v>
      </c>
      <c r="W63">
        <v>1980</v>
      </c>
      <c r="X63" s="1">
        <v>3.319</v>
      </c>
    </row>
    <row r="64" spans="1:28" x14ac:dyDescent="0.25">
      <c r="A64">
        <v>1981</v>
      </c>
      <c r="B64" s="9">
        <v>65.98</v>
      </c>
      <c r="C64" s="11">
        <v>49.64</v>
      </c>
      <c r="D64" s="11">
        <v>5.46</v>
      </c>
      <c r="E64" s="11">
        <v>0.21</v>
      </c>
      <c r="F64" s="11">
        <v>10.18</v>
      </c>
      <c r="G64" s="11">
        <v>0.38</v>
      </c>
      <c r="H64" s="11">
        <v>0</v>
      </c>
      <c r="I64" s="11"/>
      <c r="K64" s="5">
        <v>1981</v>
      </c>
      <c r="L64" s="9">
        <v>263658</v>
      </c>
      <c r="M64" s="9">
        <v>16983</v>
      </c>
      <c r="N64" s="9">
        <v>246675</v>
      </c>
      <c r="O64" s="9">
        <v>208589</v>
      </c>
      <c r="P64" s="9">
        <v>33191</v>
      </c>
      <c r="Q64" s="9"/>
      <c r="R64" s="9">
        <v>989</v>
      </c>
      <c r="S64" s="9">
        <v>1196</v>
      </c>
      <c r="T64" s="9">
        <v>245479</v>
      </c>
      <c r="U64" s="11">
        <v>227.21</v>
      </c>
      <c r="W64">
        <v>1981</v>
      </c>
      <c r="X64" s="1">
        <v>3.93</v>
      </c>
    </row>
    <row r="65" spans="1:24" x14ac:dyDescent="0.25">
      <c r="A65">
        <v>1982</v>
      </c>
      <c r="B65" s="9">
        <v>65.98</v>
      </c>
      <c r="C65" s="11">
        <v>46.75</v>
      </c>
      <c r="D65" s="11">
        <v>6.64</v>
      </c>
      <c r="E65" s="11">
        <v>0.21</v>
      </c>
      <c r="F65" s="11">
        <v>11.88</v>
      </c>
      <c r="G65" s="11">
        <v>0.39</v>
      </c>
      <c r="H65" s="11">
        <v>0</v>
      </c>
      <c r="I65" s="11"/>
      <c r="K65" s="5">
        <v>1982</v>
      </c>
      <c r="L65" s="9">
        <v>259410</v>
      </c>
      <c r="M65" s="9">
        <v>16940</v>
      </c>
      <c r="N65" s="9">
        <v>242470</v>
      </c>
      <c r="O65" s="9">
        <v>198822</v>
      </c>
      <c r="P65" s="9">
        <v>38721</v>
      </c>
      <c r="Q65" s="9"/>
      <c r="R65" s="9">
        <v>1054</v>
      </c>
      <c r="S65" s="9">
        <v>1272</v>
      </c>
      <c r="T65" s="9">
        <v>241198</v>
      </c>
      <c r="U65" s="11">
        <v>222.82</v>
      </c>
      <c r="W65">
        <v>1982</v>
      </c>
      <c r="X65" s="1">
        <v>4.3239999999999998</v>
      </c>
    </row>
    <row r="66" spans="1:24" x14ac:dyDescent="0.25">
      <c r="A66">
        <v>1983</v>
      </c>
      <c r="B66" s="9">
        <v>66.37</v>
      </c>
      <c r="C66" s="11">
        <v>47.16</v>
      </c>
      <c r="D66" s="11">
        <v>5.14</v>
      </c>
      <c r="E66" s="11">
        <v>0.21</v>
      </c>
      <c r="F66" s="11">
        <v>13.47</v>
      </c>
      <c r="G66" s="11">
        <v>0.39</v>
      </c>
      <c r="H66" s="11">
        <v>0</v>
      </c>
      <c r="I66" s="11"/>
      <c r="K66" s="5">
        <v>1983</v>
      </c>
      <c r="L66" s="9">
        <v>264589</v>
      </c>
      <c r="M66" s="9">
        <v>17380</v>
      </c>
      <c r="N66" s="9">
        <v>247209</v>
      </c>
      <c r="O66" s="9">
        <v>197600</v>
      </c>
      <c r="P66" s="9">
        <v>43911</v>
      </c>
      <c r="Q66" s="9"/>
      <c r="R66" s="9">
        <v>1816</v>
      </c>
      <c r="S66" s="9">
        <v>2337</v>
      </c>
      <c r="T66" s="9">
        <v>244872</v>
      </c>
      <c r="U66" s="11">
        <v>226.09</v>
      </c>
      <c r="W66">
        <v>1983</v>
      </c>
      <c r="X66" s="1">
        <v>4.4400000000000004</v>
      </c>
    </row>
    <row r="67" spans="1:24" x14ac:dyDescent="0.25">
      <c r="A67">
        <v>1984</v>
      </c>
      <c r="B67" s="9">
        <v>69.180000000000007</v>
      </c>
      <c r="C67" s="11">
        <v>31.07</v>
      </c>
      <c r="D67" s="11">
        <v>22.8</v>
      </c>
      <c r="E67" s="11">
        <v>0.42</v>
      </c>
      <c r="F67" s="11">
        <v>14.5</v>
      </c>
      <c r="G67" s="11">
        <v>0.39</v>
      </c>
      <c r="H67" s="11">
        <v>0</v>
      </c>
      <c r="I67" s="11"/>
      <c r="K67" s="5">
        <v>1984</v>
      </c>
      <c r="L67" s="9">
        <v>270471</v>
      </c>
      <c r="M67" s="9">
        <v>17643</v>
      </c>
      <c r="N67" s="9">
        <v>252828</v>
      </c>
      <c r="O67" s="9">
        <v>200240</v>
      </c>
      <c r="P67" s="9">
        <v>47256</v>
      </c>
      <c r="Q67" s="9"/>
      <c r="R67" s="9">
        <v>1974</v>
      </c>
      <c r="S67" s="9">
        <v>2613</v>
      </c>
      <c r="T67" s="9">
        <v>250215</v>
      </c>
      <c r="U67" s="11">
        <v>230.96</v>
      </c>
      <c r="W67">
        <v>1984</v>
      </c>
      <c r="X67" s="1">
        <v>4.4720000000000004</v>
      </c>
    </row>
    <row r="68" spans="1:24" x14ac:dyDescent="0.25">
      <c r="A68">
        <v>1985</v>
      </c>
      <c r="B68" s="9">
        <v>71.540000000000006</v>
      </c>
      <c r="C68" s="11">
        <v>42.81</v>
      </c>
      <c r="D68" s="11">
        <v>11.35</v>
      </c>
      <c r="E68" s="11">
        <v>0.54</v>
      </c>
      <c r="F68" s="11">
        <v>16.5</v>
      </c>
      <c r="G68" s="11">
        <v>0.34</v>
      </c>
      <c r="H68" s="11">
        <v>0</v>
      </c>
      <c r="I68" s="11"/>
      <c r="K68" s="5">
        <v>1985</v>
      </c>
      <c r="L68" s="9">
        <v>284712</v>
      </c>
      <c r="M68" s="9">
        <v>18903</v>
      </c>
      <c r="N68" s="9">
        <v>265809</v>
      </c>
      <c r="O68" s="9">
        <v>205906</v>
      </c>
      <c r="P68" s="9">
        <v>53767</v>
      </c>
      <c r="Q68" s="9"/>
      <c r="R68" s="9">
        <v>2701</v>
      </c>
      <c r="S68" s="9">
        <v>3494</v>
      </c>
      <c r="T68" s="9">
        <v>262315</v>
      </c>
      <c r="U68" s="11">
        <v>241.85</v>
      </c>
      <c r="W68">
        <v>1985</v>
      </c>
      <c r="X68" s="1">
        <v>4.6020000000000003</v>
      </c>
    </row>
    <row r="69" spans="1:24" x14ac:dyDescent="0.25">
      <c r="A69">
        <v>1986</v>
      </c>
      <c r="B69" s="9">
        <v>70.459999999999994</v>
      </c>
      <c r="C69" s="11">
        <v>47.91</v>
      </c>
      <c r="D69" s="11">
        <v>6.51</v>
      </c>
      <c r="E69" s="11">
        <v>0.18</v>
      </c>
      <c r="F69" s="11">
        <v>15.44</v>
      </c>
      <c r="G69" s="11">
        <v>0.41</v>
      </c>
      <c r="H69" s="11">
        <v>0</v>
      </c>
      <c r="I69" s="11"/>
      <c r="K69" s="5">
        <v>1986</v>
      </c>
      <c r="L69" s="9">
        <v>287330</v>
      </c>
      <c r="M69" s="9">
        <v>18819</v>
      </c>
      <c r="N69" s="9">
        <v>268511</v>
      </c>
      <c r="O69" s="9">
        <v>210452</v>
      </c>
      <c r="P69" s="9">
        <v>51843</v>
      </c>
      <c r="Q69" s="9"/>
      <c r="R69" s="9">
        <v>2129</v>
      </c>
      <c r="S69" s="9">
        <v>2993</v>
      </c>
      <c r="T69" s="9">
        <v>265518</v>
      </c>
      <c r="U69" s="9">
        <v>254.58</v>
      </c>
      <c r="W69">
        <v>1986</v>
      </c>
      <c r="X69" s="1">
        <v>4.6680000000000001</v>
      </c>
    </row>
    <row r="70" spans="1:24" x14ac:dyDescent="0.25">
      <c r="A70" t="s">
        <v>6</v>
      </c>
      <c r="B70" s="9">
        <v>72.400000000000006</v>
      </c>
      <c r="C70" s="11">
        <v>50.975000000000001</v>
      </c>
      <c r="D70" s="9">
        <v>5.72</v>
      </c>
      <c r="E70" s="9">
        <v>0.55000000000000004</v>
      </c>
      <c r="F70" s="9">
        <v>14.44</v>
      </c>
      <c r="G70" s="9">
        <v>0.36</v>
      </c>
      <c r="H70" s="11">
        <v>0</v>
      </c>
      <c r="I70" s="9">
        <v>0.72</v>
      </c>
      <c r="K70" s="5">
        <v>1987</v>
      </c>
      <c r="L70" s="9">
        <v>287701</v>
      </c>
      <c r="M70" s="9">
        <v>18740</v>
      </c>
      <c r="N70" s="9">
        <v>268961</v>
      </c>
      <c r="O70" s="9">
        <v>215290</v>
      </c>
      <c r="P70" s="9">
        <v>48205</v>
      </c>
      <c r="Q70" s="9"/>
      <c r="R70" s="9">
        <v>2006</v>
      </c>
      <c r="S70" s="9">
        <v>2804</v>
      </c>
      <c r="T70" s="9">
        <v>266157</v>
      </c>
      <c r="U70" s="11">
        <v>268.38</v>
      </c>
      <c r="W70">
        <v>1987</v>
      </c>
      <c r="X70" s="1">
        <v>4.5919999999999996</v>
      </c>
    </row>
    <row r="71" spans="1:24" x14ac:dyDescent="0.25">
      <c r="A71">
        <v>1988</v>
      </c>
      <c r="B71" s="9">
        <v>75.569999999999993</v>
      </c>
      <c r="C71" s="11">
        <v>49.83</v>
      </c>
      <c r="D71" s="11">
        <v>7.01</v>
      </c>
      <c r="E71" s="11">
        <v>0.97</v>
      </c>
      <c r="F71" s="11">
        <v>16.57</v>
      </c>
      <c r="G71" s="11">
        <v>0.42</v>
      </c>
      <c r="H71" s="11">
        <v>0</v>
      </c>
      <c r="I71" s="11">
        <v>0.77</v>
      </c>
      <c r="K71" s="5">
        <v>1988</v>
      </c>
      <c r="L71" s="9">
        <v>293100</v>
      </c>
      <c r="M71" s="9">
        <v>19341</v>
      </c>
      <c r="N71" s="9">
        <v>273759</v>
      </c>
      <c r="O71" s="9">
        <v>211932</v>
      </c>
      <c r="P71" s="9">
        <v>55642</v>
      </c>
      <c r="Q71" s="9"/>
      <c r="R71" s="9">
        <v>2025</v>
      </c>
      <c r="S71" s="9">
        <v>2888</v>
      </c>
      <c r="T71" s="9">
        <v>270871</v>
      </c>
      <c r="U71" s="11">
        <v>274.5</v>
      </c>
      <c r="W71">
        <v>1988</v>
      </c>
      <c r="X71" s="1">
        <v>4.8150000000000004</v>
      </c>
    </row>
    <row r="72" spans="1:24" x14ac:dyDescent="0.25">
      <c r="A72">
        <v>1989</v>
      </c>
      <c r="B72" s="9">
        <v>75.27</v>
      </c>
      <c r="C72" s="11">
        <v>48.59</v>
      </c>
      <c r="D72" s="11">
        <v>7.11</v>
      </c>
      <c r="E72" s="11">
        <v>0.54</v>
      </c>
      <c r="F72" s="11">
        <v>17.739999999999998</v>
      </c>
      <c r="G72" s="11">
        <v>0.41</v>
      </c>
      <c r="H72" s="11">
        <v>0</v>
      </c>
      <c r="I72" s="11">
        <v>0.88</v>
      </c>
      <c r="K72" s="5">
        <v>1989</v>
      </c>
      <c r="L72" s="9">
        <v>297890</v>
      </c>
      <c r="M72" s="9">
        <v>19315</v>
      </c>
      <c r="N72" s="9">
        <v>278575</v>
      </c>
      <c r="O72" s="9">
        <v>209169</v>
      </c>
      <c r="P72" s="9">
        <v>63602</v>
      </c>
      <c r="Q72" s="9"/>
      <c r="R72" s="9">
        <v>1812</v>
      </c>
      <c r="S72" s="9">
        <v>2572</v>
      </c>
      <c r="T72" s="9">
        <v>276003</v>
      </c>
      <c r="U72" s="11">
        <v>279.39999999999998</v>
      </c>
      <c r="W72">
        <v>1989</v>
      </c>
      <c r="X72" s="1">
        <v>5.1420000000000003</v>
      </c>
    </row>
    <row r="73" spans="1:24" x14ac:dyDescent="0.25">
      <c r="A73">
        <v>1990</v>
      </c>
      <c r="B73" s="9">
        <v>76.34</v>
      </c>
      <c r="C73" s="11">
        <v>49.84</v>
      </c>
      <c r="D73" s="11">
        <v>8.4</v>
      </c>
      <c r="E73" s="11">
        <v>0.56000000000000005</v>
      </c>
      <c r="F73" s="11">
        <v>16.260000000000002</v>
      </c>
      <c r="G73" s="11">
        <v>0.44</v>
      </c>
      <c r="H73" s="11">
        <v>0</v>
      </c>
      <c r="I73" s="11">
        <v>0.84</v>
      </c>
      <c r="K73" s="5">
        <v>1990</v>
      </c>
      <c r="L73" s="9">
        <v>302936</v>
      </c>
      <c r="M73" s="9">
        <v>18632</v>
      </c>
      <c r="N73" s="9">
        <v>284304</v>
      </c>
      <c r="O73" s="9">
        <v>219364</v>
      </c>
      <c r="P73" s="9">
        <v>58664</v>
      </c>
      <c r="Q73" s="9"/>
      <c r="R73" s="9">
        <v>1892</v>
      </c>
      <c r="S73" s="9">
        <v>2626</v>
      </c>
      <c r="T73" s="9">
        <v>281678</v>
      </c>
      <c r="U73" s="11">
        <v>284.42</v>
      </c>
      <c r="W73">
        <v>1990</v>
      </c>
      <c r="X73" s="1">
        <v>5.3689999999999998</v>
      </c>
    </row>
    <row r="74" spans="1:24" x14ac:dyDescent="0.25">
      <c r="A74">
        <v>1991</v>
      </c>
      <c r="B74" s="9">
        <v>76.87</v>
      </c>
      <c r="C74" s="11">
        <v>49.98</v>
      </c>
      <c r="D74" s="11">
        <v>7.56</v>
      </c>
      <c r="E74" s="11">
        <v>0.56999999999999995</v>
      </c>
      <c r="F74" s="11">
        <v>17.43</v>
      </c>
      <c r="G74" s="11">
        <v>0.39</v>
      </c>
      <c r="H74" s="11">
        <v>0</v>
      </c>
      <c r="I74" s="11">
        <v>0.94</v>
      </c>
      <c r="K74" s="5">
        <v>1991</v>
      </c>
      <c r="L74" s="9">
        <v>305704</v>
      </c>
      <c r="M74" s="9">
        <v>19142</v>
      </c>
      <c r="N74" s="9">
        <v>286562</v>
      </c>
      <c r="O74" s="9">
        <v>218260</v>
      </c>
      <c r="P74" s="9">
        <v>62761</v>
      </c>
      <c r="Q74" s="9"/>
      <c r="R74" s="9">
        <v>1465</v>
      </c>
      <c r="S74" s="9">
        <v>2109</v>
      </c>
      <c r="T74" s="9">
        <v>284453</v>
      </c>
      <c r="U74" s="11">
        <v>290.83999999999997</v>
      </c>
    </row>
    <row r="75" spans="1:24" x14ac:dyDescent="0.25">
      <c r="A75">
        <v>1992</v>
      </c>
      <c r="B75" s="9">
        <v>76.569999999999993</v>
      </c>
      <c r="C75" s="11">
        <v>46.94</v>
      </c>
      <c r="D75" s="11">
        <v>8.07</v>
      </c>
      <c r="E75" s="11">
        <v>1.54</v>
      </c>
      <c r="F75" s="11">
        <v>18.45</v>
      </c>
      <c r="G75" s="11">
        <v>0.46</v>
      </c>
      <c r="H75" s="11">
        <v>0</v>
      </c>
      <c r="I75" s="11">
        <v>1.0900000000000001</v>
      </c>
      <c r="K75" s="5">
        <v>1992</v>
      </c>
      <c r="L75" s="9">
        <v>303715</v>
      </c>
      <c r="M75" s="9">
        <v>19157</v>
      </c>
      <c r="N75" s="9">
        <v>284558</v>
      </c>
      <c r="O75" s="9">
        <v>206245</v>
      </c>
      <c r="P75" s="9">
        <v>69135</v>
      </c>
      <c r="Q75" s="9"/>
      <c r="R75" s="9">
        <v>1635</v>
      </c>
      <c r="S75" s="9">
        <v>2257</v>
      </c>
      <c r="T75" s="9">
        <v>282301</v>
      </c>
      <c r="U75" s="11">
        <v>291.45</v>
      </c>
    </row>
    <row r="76" spans="1:24" x14ac:dyDescent="0.25">
      <c r="A76">
        <v>1993</v>
      </c>
      <c r="B76" s="9">
        <v>75.400000000000006</v>
      </c>
      <c r="C76" s="11">
        <v>39.61</v>
      </c>
      <c r="D76" s="11">
        <v>5.78</v>
      </c>
      <c r="E76" s="11">
        <v>7.04</v>
      </c>
      <c r="F76" s="11">
        <v>21.58</v>
      </c>
      <c r="G76" s="11">
        <v>0.37</v>
      </c>
      <c r="H76" s="11">
        <v>0</v>
      </c>
      <c r="I76" s="11">
        <v>1.02</v>
      </c>
      <c r="K76" s="5">
        <v>1993</v>
      </c>
      <c r="L76" s="9">
        <v>305433</v>
      </c>
      <c r="M76" s="9">
        <v>18170</v>
      </c>
      <c r="N76" s="9">
        <v>287264</v>
      </c>
      <c r="O76" s="9">
        <v>178773</v>
      </c>
      <c r="P76" s="9">
        <v>80979</v>
      </c>
      <c r="Q76" s="9"/>
      <c r="R76" s="9">
        <v>1388</v>
      </c>
      <c r="S76" s="9">
        <v>1948</v>
      </c>
      <c r="T76" s="9">
        <v>285316</v>
      </c>
      <c r="U76" s="11">
        <v>295.75</v>
      </c>
    </row>
    <row r="77" spans="1:24" x14ac:dyDescent="0.25">
      <c r="A77">
        <v>1994</v>
      </c>
      <c r="B77" s="9">
        <v>74.010000000000005</v>
      </c>
      <c r="C77" s="11">
        <v>37.1</v>
      </c>
      <c r="D77" s="11">
        <v>4.1100000000000003</v>
      </c>
      <c r="E77" s="11">
        <v>10.1</v>
      </c>
      <c r="F77" s="11">
        <v>21.2</v>
      </c>
      <c r="G77" s="11">
        <v>0.44</v>
      </c>
      <c r="H77" s="11">
        <v>0</v>
      </c>
      <c r="I77" s="11">
        <v>1.06</v>
      </c>
      <c r="K77" s="5">
        <v>1994</v>
      </c>
      <c r="L77" s="9">
        <v>307476</v>
      </c>
      <c r="M77" s="9">
        <v>16696</v>
      </c>
      <c r="N77" s="9">
        <v>290780</v>
      </c>
      <c r="O77" s="9">
        <v>168321</v>
      </c>
      <c r="P77" s="9">
        <v>79962</v>
      </c>
      <c r="Q77" s="9"/>
      <c r="R77" s="9">
        <v>1417</v>
      </c>
      <c r="S77" s="9">
        <v>2051</v>
      </c>
      <c r="T77" s="9">
        <v>288729</v>
      </c>
      <c r="U77" s="11">
        <v>292.83</v>
      </c>
    </row>
    <row r="78" spans="1:24" x14ac:dyDescent="0.25">
      <c r="A78">
        <v>1995</v>
      </c>
      <c r="B78" s="9">
        <v>77.150000000000006</v>
      </c>
      <c r="C78" s="11">
        <v>36.29</v>
      </c>
      <c r="D78" s="11">
        <v>4.1500000000000004</v>
      </c>
      <c r="E78" s="11">
        <v>13.27</v>
      </c>
      <c r="F78" s="11">
        <v>21.25</v>
      </c>
      <c r="G78" s="11">
        <v>0.4</v>
      </c>
      <c r="H78" s="11">
        <v>0</v>
      </c>
      <c r="I78" s="11">
        <v>1.79</v>
      </c>
      <c r="K78" s="5">
        <v>1995</v>
      </c>
      <c r="L78" s="9">
        <v>315510</v>
      </c>
      <c r="M78" s="9">
        <v>16510</v>
      </c>
      <c r="N78" s="9">
        <v>299000</v>
      </c>
      <c r="O78" s="9">
        <v>164324</v>
      </c>
      <c r="P78" s="9">
        <v>80598</v>
      </c>
      <c r="Q78" s="9"/>
      <c r="R78" s="9">
        <v>1502</v>
      </c>
      <c r="S78" s="9">
        <v>2282</v>
      </c>
      <c r="T78" s="9">
        <v>296718</v>
      </c>
      <c r="U78" s="11">
        <v>303.92</v>
      </c>
    </row>
    <row r="79" spans="1:24" x14ac:dyDescent="0.25">
      <c r="A79">
        <v>1996</v>
      </c>
      <c r="B79" s="9">
        <v>79.554000000000016</v>
      </c>
      <c r="C79" s="11">
        <v>33.664999999999999</v>
      </c>
      <c r="D79" s="11">
        <v>3.871</v>
      </c>
      <c r="E79" s="11">
        <v>17.363</v>
      </c>
      <c r="F79" s="11">
        <v>22.18</v>
      </c>
      <c r="G79" s="11">
        <v>0.29199999999999998</v>
      </c>
      <c r="H79" s="11">
        <v>4.2000000000000003E-2</v>
      </c>
      <c r="I79" s="11">
        <v>2.141</v>
      </c>
      <c r="K79" s="5">
        <v>1996</v>
      </c>
      <c r="L79" s="9">
        <v>326235</v>
      </c>
      <c r="M79" s="9">
        <v>14967</v>
      </c>
      <c r="N79" s="9">
        <v>311268</v>
      </c>
      <c r="O79" s="9">
        <v>155574</v>
      </c>
      <c r="P79" s="9">
        <v>85820</v>
      </c>
      <c r="Q79" s="9"/>
      <c r="R79" s="9">
        <v>1507</v>
      </c>
      <c r="S79" s="9">
        <v>2430</v>
      </c>
      <c r="T79" s="9">
        <v>308838</v>
      </c>
      <c r="U79" s="11">
        <v>319.7781796218286</v>
      </c>
    </row>
    <row r="80" spans="1:24" x14ac:dyDescent="0.25">
      <c r="A80">
        <v>1997</v>
      </c>
      <c r="B80" s="9">
        <v>76.428000000000011</v>
      </c>
      <c r="C80" s="11">
        <v>28.295000000000002</v>
      </c>
      <c r="D80" s="11">
        <v>1.851</v>
      </c>
      <c r="E80" s="11">
        <v>21.571999999999999</v>
      </c>
      <c r="F80" s="11">
        <v>21.983000000000001</v>
      </c>
      <c r="G80" s="11">
        <v>0.377</v>
      </c>
      <c r="H80" s="11">
        <v>5.7000000000000002E-2</v>
      </c>
      <c r="I80" s="11">
        <v>2.2930000000000001</v>
      </c>
      <c r="K80" s="5">
        <v>1997</v>
      </c>
      <c r="L80" s="9">
        <v>324133</v>
      </c>
      <c r="M80" s="9">
        <v>15411</v>
      </c>
      <c r="N80" s="9">
        <v>308722</v>
      </c>
      <c r="O80" s="9">
        <v>127961</v>
      </c>
      <c r="P80" s="9">
        <v>89341</v>
      </c>
      <c r="Q80" s="9"/>
      <c r="R80" s="9">
        <v>1439</v>
      </c>
      <c r="S80" s="9">
        <v>2477</v>
      </c>
      <c r="T80" s="9">
        <v>306245</v>
      </c>
      <c r="U80" s="11">
        <v>321.065</v>
      </c>
    </row>
    <row r="81" spans="1:21" x14ac:dyDescent="0.25">
      <c r="A81">
        <v>1998</v>
      </c>
      <c r="B81" s="9">
        <v>81.135000000000005</v>
      </c>
      <c r="C81" s="11">
        <v>29.939</v>
      </c>
      <c r="D81" s="11">
        <v>1.6950000000000001</v>
      </c>
      <c r="E81" s="11">
        <v>23.021000000000001</v>
      </c>
      <c r="F81" s="11">
        <v>23.443000000000001</v>
      </c>
      <c r="G81" s="11">
        <v>0.44</v>
      </c>
      <c r="H81" s="11">
        <v>7.4999999999999997E-2</v>
      </c>
      <c r="I81" s="11">
        <v>2.5219999999999998</v>
      </c>
      <c r="K81" s="5">
        <v>1998</v>
      </c>
      <c r="L81" s="9">
        <v>333764</v>
      </c>
      <c r="M81" s="9">
        <v>16140</v>
      </c>
      <c r="N81" s="9">
        <v>317624</v>
      </c>
      <c r="O81" s="9">
        <v>128235</v>
      </c>
      <c r="P81" s="9">
        <v>90590</v>
      </c>
      <c r="Q81" s="9"/>
      <c r="R81" s="9">
        <v>1569</v>
      </c>
      <c r="S81" s="9">
        <v>2594</v>
      </c>
      <c r="T81" s="9">
        <v>315030</v>
      </c>
      <c r="U81" s="11">
        <v>325.35000000000002</v>
      </c>
    </row>
    <row r="82" spans="1:21" x14ac:dyDescent="0.25">
      <c r="A82">
        <v>1999</v>
      </c>
      <c r="B82" s="9">
        <v>79.724000000000004</v>
      </c>
      <c r="C82" s="11">
        <v>25.512</v>
      </c>
      <c r="D82" s="11">
        <v>1.5409999999999999</v>
      </c>
      <c r="E82" s="11">
        <v>27.132999999999999</v>
      </c>
      <c r="F82" s="11">
        <v>22.216000000000001</v>
      </c>
      <c r="G82" s="11">
        <v>0.45900000000000002</v>
      </c>
      <c r="H82" s="11">
        <v>7.2999999999999995E-2</v>
      </c>
      <c r="I82" s="11">
        <v>2.79</v>
      </c>
      <c r="K82" s="5">
        <v>1999</v>
      </c>
      <c r="L82" s="9">
        <v>336608</v>
      </c>
      <c r="M82" s="9">
        <v>15461</v>
      </c>
      <c r="N82" s="9">
        <v>321147</v>
      </c>
      <c r="O82" s="9">
        <v>113492.568</v>
      </c>
      <c r="P82" s="9">
        <v>87672</v>
      </c>
      <c r="Q82" s="9"/>
      <c r="R82" s="9">
        <v>2804</v>
      </c>
      <c r="S82" s="9">
        <v>3774</v>
      </c>
      <c r="T82" s="9">
        <v>317373</v>
      </c>
      <c r="U82" s="11">
        <v>332.0529075</v>
      </c>
    </row>
    <row r="83" spans="1:21" x14ac:dyDescent="0.25">
      <c r="A83">
        <v>2000</v>
      </c>
      <c r="B83" s="9">
        <v>81.206000000000003</v>
      </c>
      <c r="C83" s="11">
        <v>28.67</v>
      </c>
      <c r="D83" s="11">
        <v>1.55</v>
      </c>
      <c r="E83" s="11">
        <v>27.907</v>
      </c>
      <c r="F83" s="11">
        <v>19.635000000000002</v>
      </c>
      <c r="G83" s="11">
        <v>0.437</v>
      </c>
      <c r="H83" s="11">
        <v>8.1000000000000003E-2</v>
      </c>
      <c r="I83" s="11">
        <v>2.9260000000000002</v>
      </c>
      <c r="K83" s="5">
        <v>2000</v>
      </c>
      <c r="L83" s="9">
        <v>341783</v>
      </c>
      <c r="M83" s="9">
        <v>14952</v>
      </c>
      <c r="N83" s="9">
        <v>326831</v>
      </c>
      <c r="O83" s="9">
        <v>125468</v>
      </c>
      <c r="P83" s="9">
        <v>78334</v>
      </c>
      <c r="Q83" s="9"/>
      <c r="R83" s="9">
        <v>2603</v>
      </c>
      <c r="S83" s="9">
        <v>3499</v>
      </c>
      <c r="T83" s="9">
        <v>323332</v>
      </c>
      <c r="U83" s="11">
        <v>340.29599999999994</v>
      </c>
    </row>
    <row r="84" spans="1:21" x14ac:dyDescent="0.25">
      <c r="A84">
        <v>2001</v>
      </c>
      <c r="B84" s="9">
        <v>84.01</v>
      </c>
      <c r="C84" s="11">
        <v>31.605</v>
      </c>
      <c r="D84" s="11">
        <v>1.423</v>
      </c>
      <c r="E84" s="11">
        <v>26.872</v>
      </c>
      <c r="F84" s="11">
        <v>20.768000000000001</v>
      </c>
      <c r="G84" s="11">
        <v>0.34899999999999998</v>
      </c>
      <c r="H84" s="11">
        <v>8.3000000000000004E-2</v>
      </c>
      <c r="I84" s="11">
        <v>2.91</v>
      </c>
      <c r="K84" s="5">
        <v>2001</v>
      </c>
      <c r="L84" s="9">
        <v>353057</v>
      </c>
      <c r="M84" s="9">
        <v>16066</v>
      </c>
      <c r="N84" s="9">
        <v>336991</v>
      </c>
      <c r="O84" s="9">
        <v>127118.56386900001</v>
      </c>
      <c r="P84" s="9">
        <v>82985</v>
      </c>
      <c r="Q84" s="9"/>
      <c r="R84" s="9">
        <v>2340</v>
      </c>
      <c r="S84" s="9">
        <v>3210</v>
      </c>
      <c r="T84" s="9">
        <v>333781.09999999998</v>
      </c>
      <c r="U84" s="11">
        <v>342.50400000000002</v>
      </c>
    </row>
    <row r="85" spans="1:21" x14ac:dyDescent="0.25">
      <c r="A85">
        <v>2002</v>
      </c>
      <c r="B85" s="9">
        <v>82.995000000000019</v>
      </c>
      <c r="C85" s="11">
        <v>29.626000000000001</v>
      </c>
      <c r="D85" s="11">
        <v>1.288</v>
      </c>
      <c r="E85" s="11">
        <v>28.327000000000002</v>
      </c>
      <c r="F85" s="11">
        <v>20.100000000000001</v>
      </c>
      <c r="G85" s="11">
        <v>0.41199999999999998</v>
      </c>
      <c r="H85" s="11">
        <v>0.108</v>
      </c>
      <c r="I85" s="11">
        <v>3.1339999999999999</v>
      </c>
      <c r="K85" s="5">
        <v>2002</v>
      </c>
      <c r="L85" s="9">
        <v>353993.5193155898</v>
      </c>
      <c r="M85" s="9">
        <v>15746</v>
      </c>
      <c r="N85" s="9">
        <v>338247.5193155898</v>
      </c>
      <c r="O85" s="9">
        <v>128795.43516682638</v>
      </c>
      <c r="P85" s="9">
        <v>81090.312612903217</v>
      </c>
      <c r="Q85" s="9"/>
      <c r="R85" s="9">
        <v>2561.985295</v>
      </c>
      <c r="S85" s="9">
        <v>3462.9181300000005</v>
      </c>
      <c r="T85" s="9">
        <v>334784.6011855898</v>
      </c>
      <c r="U85" s="11">
        <v>344.10899999999998</v>
      </c>
    </row>
    <row r="86" spans="1:21" x14ac:dyDescent="0.25">
      <c r="A86">
        <v>2003</v>
      </c>
      <c r="B86" s="9">
        <v>85.947000000000003</v>
      </c>
      <c r="C86" s="11">
        <v>32.542000000000002</v>
      </c>
      <c r="D86" s="11">
        <v>1.1919999999999999</v>
      </c>
      <c r="E86" s="11">
        <v>27.853000000000002</v>
      </c>
      <c r="F86" s="11">
        <v>20.041</v>
      </c>
      <c r="G86" s="11">
        <v>0.27800000000000002</v>
      </c>
      <c r="H86" s="11">
        <v>0.111</v>
      </c>
      <c r="I86" s="11">
        <v>3.9299999999999997</v>
      </c>
      <c r="K86" s="5">
        <v>2003</v>
      </c>
      <c r="L86" s="9">
        <v>362600.3317241926</v>
      </c>
      <c r="M86" s="9">
        <v>16747</v>
      </c>
      <c r="N86" s="9">
        <v>345853.3317241926</v>
      </c>
      <c r="O86" s="9">
        <v>140195.78249819262</v>
      </c>
      <c r="P86" s="9">
        <v>81911.376000000004</v>
      </c>
      <c r="Q86" s="9"/>
      <c r="R86" s="9">
        <v>2641.4283799999998</v>
      </c>
      <c r="S86" s="9">
        <v>3545.6808999999998</v>
      </c>
      <c r="T86" s="9">
        <v>342307.65082419262</v>
      </c>
      <c r="U86" s="11">
        <v>346.61700000000002</v>
      </c>
    </row>
    <row r="87" spans="1:21" x14ac:dyDescent="0.25">
      <c r="A87">
        <v>2004</v>
      </c>
      <c r="B87" s="9">
        <v>84.569000000000003</v>
      </c>
      <c r="C87" s="11">
        <v>31.312000000000001</v>
      </c>
      <c r="D87" s="11">
        <v>1.1000000000000001</v>
      </c>
      <c r="E87" s="11">
        <v>29.254000000000001</v>
      </c>
      <c r="F87" s="11">
        <v>18.164000000000001</v>
      </c>
      <c r="G87" s="11">
        <v>0.41799999999999998</v>
      </c>
      <c r="H87" s="11">
        <v>0.16700000000000001</v>
      </c>
      <c r="I87" s="11">
        <v>4.1539999999999999</v>
      </c>
      <c r="K87" s="5">
        <v>2004</v>
      </c>
      <c r="L87" s="9">
        <v>358313.19795431272</v>
      </c>
      <c r="M87" s="9">
        <v>15581.515878920613</v>
      </c>
      <c r="N87" s="9">
        <v>342731.68207539211</v>
      </c>
      <c r="O87" s="9">
        <v>133606.57323177884</v>
      </c>
      <c r="P87" s="9">
        <v>73681.641684210525</v>
      </c>
      <c r="Q87" s="9"/>
      <c r="R87" s="9">
        <v>2558.9845706842102</v>
      </c>
      <c r="S87" s="9">
        <v>3497.1021796315795</v>
      </c>
      <c r="T87" s="9">
        <v>339234.57989576051</v>
      </c>
      <c r="U87" s="11">
        <v>347.714</v>
      </c>
    </row>
    <row r="88" spans="1:21" x14ac:dyDescent="0.25">
      <c r="A88">
        <v>2005</v>
      </c>
      <c r="B88" s="9">
        <v>86.675000000000011</v>
      </c>
      <c r="C88" s="11">
        <v>32.575000000000003</v>
      </c>
      <c r="D88" s="11">
        <v>1.3049999999999999</v>
      </c>
      <c r="E88" s="11">
        <v>28.516999999999999</v>
      </c>
      <c r="F88" s="11">
        <v>18.372</v>
      </c>
      <c r="G88" s="11">
        <v>0.42299999999999999</v>
      </c>
      <c r="H88" s="11">
        <v>0.25</v>
      </c>
      <c r="I88" s="11">
        <v>5.2329999999999997</v>
      </c>
      <c r="K88" s="5">
        <v>2005</v>
      </c>
      <c r="L88" s="9">
        <v>362212.13258569757</v>
      </c>
      <c r="M88" s="9">
        <v>16264.932123615385</v>
      </c>
      <c r="N88" s="9">
        <v>345947.20046208217</v>
      </c>
      <c r="O88" s="9">
        <v>135999.09909809922</v>
      </c>
      <c r="P88" s="9">
        <v>75172.788</v>
      </c>
      <c r="Q88" s="9"/>
      <c r="R88" s="9">
        <v>2776.2264999999998</v>
      </c>
      <c r="S88" s="9">
        <v>3706.8240499999997</v>
      </c>
      <c r="T88" s="9">
        <v>342240.37641208217</v>
      </c>
      <c r="U88" s="11">
        <v>357.19900000000001</v>
      </c>
    </row>
    <row r="89" spans="1:21" x14ac:dyDescent="0.25">
      <c r="A89">
        <v>2006</v>
      </c>
      <c r="B89" s="9">
        <v>87.063000000000002</v>
      </c>
      <c r="C89" s="11">
        <v>35.942999999999998</v>
      </c>
      <c r="D89" s="11">
        <v>1.4330000000000001</v>
      </c>
      <c r="E89" s="11">
        <v>26.776</v>
      </c>
      <c r="F89" s="11">
        <v>17.131</v>
      </c>
      <c r="G89" s="11">
        <v>0.39500000000000002</v>
      </c>
      <c r="H89" s="11">
        <v>0.36399999999999999</v>
      </c>
      <c r="I89" s="11">
        <v>5.0209999999999999</v>
      </c>
      <c r="K89" s="5">
        <v>2006</v>
      </c>
      <c r="L89" s="9">
        <v>361232.06520104746</v>
      </c>
      <c r="M89" s="9">
        <v>17031.469133103532</v>
      </c>
      <c r="N89" s="9">
        <v>344200.5960679439</v>
      </c>
      <c r="O89" s="9">
        <v>151865.79910000003</v>
      </c>
      <c r="P89" s="9">
        <v>69237.156000000003</v>
      </c>
      <c r="Q89" s="9"/>
      <c r="R89" s="9">
        <v>3722.3209999999999</v>
      </c>
      <c r="S89" s="9">
        <v>4917.84</v>
      </c>
      <c r="T89" s="9">
        <v>339282.75606794388</v>
      </c>
      <c r="U89" s="11">
        <v>353.863</v>
      </c>
    </row>
    <row r="90" spans="1:21" x14ac:dyDescent="0.25">
      <c r="A90">
        <v>2007</v>
      </c>
      <c r="B90" s="9">
        <v>84.284000000000006</v>
      </c>
      <c r="C90" s="11">
        <v>32.92</v>
      </c>
      <c r="D90" s="11">
        <v>1.1599999999999999</v>
      </c>
      <c r="E90" s="11">
        <v>30.6</v>
      </c>
      <c r="F90" s="11">
        <v>14.037000000000001</v>
      </c>
      <c r="G90" s="11">
        <v>0.437</v>
      </c>
      <c r="H90" s="11">
        <v>0.45500000000000002</v>
      </c>
      <c r="I90" s="11">
        <v>4.6749999999999998</v>
      </c>
      <c r="K90" s="5">
        <v>2007</v>
      </c>
      <c r="L90" s="9">
        <v>361317.21020398795</v>
      </c>
      <c r="M90" s="9">
        <v>16089.763010763321</v>
      </c>
      <c r="N90" s="9">
        <v>345227.44719322462</v>
      </c>
      <c r="O90" s="9">
        <v>138793.3504317698</v>
      </c>
      <c r="P90" s="9">
        <v>57248.895000000004</v>
      </c>
      <c r="Q90" s="9">
        <v>3568.836785</v>
      </c>
      <c r="R90" s="9">
        <v>3845.7660000000001</v>
      </c>
      <c r="S90" s="9">
        <v>5071.2659999999996</v>
      </c>
      <c r="T90" s="9">
        <v>340156.18119322462</v>
      </c>
      <c r="U90" s="11">
        <v>351.44900000000001</v>
      </c>
    </row>
    <row r="91" spans="1:21" x14ac:dyDescent="0.25">
      <c r="A91">
        <v>2008</v>
      </c>
      <c r="B91" s="9">
        <v>81.575999999999993</v>
      </c>
      <c r="C91" s="11">
        <v>29.960999999999999</v>
      </c>
      <c r="D91" s="11">
        <v>1.5820000000000001</v>
      </c>
      <c r="E91" s="11">
        <v>32.4</v>
      </c>
      <c r="F91" s="11">
        <v>11.91</v>
      </c>
      <c r="G91" s="11">
        <v>0.442</v>
      </c>
      <c r="H91" s="11">
        <v>0.61399999999999999</v>
      </c>
      <c r="I91" s="11">
        <v>4.6669999999999998</v>
      </c>
      <c r="K91" s="5">
        <v>2008</v>
      </c>
      <c r="L91" s="9">
        <v>355238.98502225155</v>
      </c>
      <c r="M91" s="9">
        <v>14662.016532791338</v>
      </c>
      <c r="N91" s="9">
        <v>340576.96848946024</v>
      </c>
      <c r="O91" s="9">
        <v>121815.78003620927</v>
      </c>
      <c r="P91" s="9">
        <v>47673.069000000003</v>
      </c>
      <c r="Q91" s="9">
        <v>5387.6023351336671</v>
      </c>
      <c r="R91" s="9">
        <v>4074.68</v>
      </c>
      <c r="S91" s="9">
        <v>5371.3050000000003</v>
      </c>
      <c r="T91" s="9">
        <v>335205.66348946025</v>
      </c>
      <c r="U91" s="11">
        <v>349.53161080447069</v>
      </c>
    </row>
    <row r="92" spans="1:21" x14ac:dyDescent="0.25">
      <c r="A92">
        <v>2009</v>
      </c>
      <c r="B92" s="9">
        <v>78.42</v>
      </c>
      <c r="C92" s="11">
        <v>24.661999999999999</v>
      </c>
      <c r="D92" s="11">
        <v>1.5129999999999999</v>
      </c>
      <c r="E92" s="11">
        <v>30.895</v>
      </c>
      <c r="F92" s="11">
        <v>15.23</v>
      </c>
      <c r="G92" s="11">
        <v>0.45</v>
      </c>
      <c r="H92" s="11">
        <v>0.8</v>
      </c>
      <c r="I92" s="11">
        <v>4.87</v>
      </c>
      <c r="K92" s="5">
        <v>2009</v>
      </c>
      <c r="L92" s="9">
        <v>342010.83935537451</v>
      </c>
      <c r="M92" s="9">
        <v>14750.393942309445</v>
      </c>
      <c r="N92" s="9">
        <v>327260.44541306508</v>
      </c>
      <c r="O92" s="9">
        <v>101099.62309307148</v>
      </c>
      <c r="P92" s="9">
        <v>62761.710000000006</v>
      </c>
      <c r="Q92" s="9">
        <v>6540.1480124241543</v>
      </c>
      <c r="R92" s="9">
        <v>3672.4229999999998</v>
      </c>
      <c r="S92" s="9">
        <v>4843.0940000000001</v>
      </c>
      <c r="T92" s="9">
        <v>322417.3514130651</v>
      </c>
      <c r="U92" s="11">
        <v>329.41616448062859</v>
      </c>
    </row>
    <row r="93" spans="1:21" x14ac:dyDescent="0.25">
      <c r="A93">
        <v>2010</v>
      </c>
      <c r="B93" s="9">
        <v>79.41</v>
      </c>
      <c r="C93" s="11">
        <v>25.56</v>
      </c>
      <c r="D93" s="11">
        <v>1.18</v>
      </c>
      <c r="E93" s="11">
        <v>32.43</v>
      </c>
      <c r="F93" s="11">
        <v>13.93</v>
      </c>
      <c r="G93" s="11">
        <v>0.31</v>
      </c>
      <c r="H93" s="11">
        <v>0.89</v>
      </c>
      <c r="I93" s="11">
        <v>5.1100000000000003</v>
      </c>
      <c r="K93" s="5">
        <v>2010</v>
      </c>
      <c r="L93" s="9">
        <v>347607.46679354098</v>
      </c>
      <c r="M93" s="9">
        <v>14402.546226829007</v>
      </c>
      <c r="N93" s="9">
        <v>333204.92056671198</v>
      </c>
      <c r="O93" s="9">
        <v>157818.35563090959</v>
      </c>
      <c r="P93" s="9">
        <v>56441.712999999996</v>
      </c>
      <c r="Q93" s="9">
        <v>7969.5685396870003</v>
      </c>
      <c r="R93" s="9">
        <v>3139.4399999999996</v>
      </c>
      <c r="S93" s="9">
        <v>4212.0280000000002</v>
      </c>
      <c r="T93" s="9">
        <v>328992.89256671199</v>
      </c>
      <c r="U93" s="11">
        <v>337.51128171747797</v>
      </c>
    </row>
    <row r="94" spans="1:21" x14ac:dyDescent="0.25">
      <c r="A94">
        <v>2011</v>
      </c>
      <c r="B94" s="9">
        <v>76.52</v>
      </c>
      <c r="C94" s="11">
        <v>26.03</v>
      </c>
      <c r="D94" s="11">
        <v>0.78</v>
      </c>
      <c r="E94" s="11">
        <v>26.58</v>
      </c>
      <c r="F94" s="11">
        <v>15.63</v>
      </c>
      <c r="G94" s="11">
        <v>0.49</v>
      </c>
      <c r="H94" s="11">
        <v>1.39</v>
      </c>
      <c r="I94" s="11">
        <v>5.62</v>
      </c>
      <c r="K94" s="5">
        <v>2011</v>
      </c>
      <c r="L94" s="9">
        <v>332539.03041649587</v>
      </c>
      <c r="M94" s="9">
        <v>14478.771510239567</v>
      </c>
      <c r="N94" s="9">
        <v>318060.25890625629</v>
      </c>
      <c r="O94" s="9">
        <v>129668.59464370293</v>
      </c>
      <c r="P94" s="9">
        <v>62655.21699999999</v>
      </c>
      <c r="Q94" s="9">
        <v>12917.768604163006</v>
      </c>
      <c r="R94" s="9">
        <v>2895.4269050000003</v>
      </c>
      <c r="S94" s="9">
        <v>3843.0971999999997</v>
      </c>
      <c r="T94" s="9">
        <v>314217.16170625627</v>
      </c>
      <c r="U94" s="11">
        <v>325.91907110947062</v>
      </c>
    </row>
    <row r="95" spans="1:21" x14ac:dyDescent="0.25">
      <c r="A95">
        <v>2012</v>
      </c>
      <c r="B95" s="9">
        <v>77.239999999999981</v>
      </c>
      <c r="C95" s="11">
        <v>34.33</v>
      </c>
      <c r="D95" s="11">
        <v>0.73</v>
      </c>
      <c r="E95" s="11">
        <v>18.62</v>
      </c>
      <c r="F95" s="11">
        <v>15.21</v>
      </c>
      <c r="G95" s="11">
        <v>0.46</v>
      </c>
      <c r="H95" s="11">
        <v>1.82</v>
      </c>
      <c r="I95" s="11">
        <v>6.07</v>
      </c>
      <c r="K95" s="5">
        <v>2012</v>
      </c>
      <c r="L95" s="9">
        <v>328291.20821368112</v>
      </c>
      <c r="M95" s="9">
        <v>15859.843408414727</v>
      </c>
      <c r="N95" s="9">
        <v>312431.36480526638</v>
      </c>
      <c r="O95" s="9">
        <v>139994.14395581506</v>
      </c>
      <c r="P95" s="9">
        <v>63949.204999999994</v>
      </c>
      <c r="Q95" s="9">
        <v>17157.210539621159</v>
      </c>
      <c r="R95" s="9">
        <v>2956.1152049999996</v>
      </c>
      <c r="S95" s="9">
        <v>3977.7478000000006</v>
      </c>
      <c r="T95" s="9">
        <v>308453.61700526637</v>
      </c>
      <c r="U95" s="11">
        <v>325.4818778970004</v>
      </c>
    </row>
    <row r="96" spans="1:21" x14ac:dyDescent="0.25">
      <c r="A96">
        <v>2013</v>
      </c>
      <c r="B96" s="9">
        <v>74.52000000000001</v>
      </c>
      <c r="C96" s="11">
        <v>31.33</v>
      </c>
      <c r="D96" s="11">
        <v>0.59</v>
      </c>
      <c r="E96" s="11">
        <v>17.7</v>
      </c>
      <c r="F96" s="11">
        <v>15.44</v>
      </c>
      <c r="G96" s="11">
        <v>0.4</v>
      </c>
      <c r="H96" s="11">
        <v>2.61</v>
      </c>
      <c r="I96" s="11">
        <v>6.45</v>
      </c>
      <c r="K96" s="5">
        <v>2013</v>
      </c>
      <c r="L96" s="9">
        <v>324622.51588203106</v>
      </c>
      <c r="M96" s="9">
        <v>15658.452880959987</v>
      </c>
      <c r="N96" s="9">
        <v>308964.0630010711</v>
      </c>
      <c r="O96" s="9">
        <v>133237.91311053638</v>
      </c>
      <c r="P96" s="9">
        <v>64132.508000000002</v>
      </c>
      <c r="Q96" s="9">
        <v>23958.095338549127</v>
      </c>
      <c r="R96" s="9">
        <v>2893.7582141666671</v>
      </c>
      <c r="S96" s="9">
        <v>3929.5806000000002</v>
      </c>
      <c r="T96" s="9">
        <v>305034.48240107112</v>
      </c>
      <c r="U96" s="11">
        <v>324.38484633124494</v>
      </c>
    </row>
    <row r="97" spans="1:21" x14ac:dyDescent="0.25">
      <c r="A97">
        <v>2014</v>
      </c>
      <c r="B97" s="9">
        <v>68.48</v>
      </c>
      <c r="C97" s="11">
        <v>24.01</v>
      </c>
      <c r="D97" s="11">
        <v>0.55000000000000004</v>
      </c>
      <c r="E97" s="11">
        <v>18.73</v>
      </c>
      <c r="F97" s="11">
        <v>13.85</v>
      </c>
      <c r="G97" s="11">
        <v>0.51</v>
      </c>
      <c r="H97" s="11">
        <v>3.1</v>
      </c>
      <c r="I97" s="11">
        <v>7.73</v>
      </c>
      <c r="K97" s="5">
        <v>2014</v>
      </c>
      <c r="L97" s="9">
        <v>300821.91920513718</v>
      </c>
      <c r="M97" s="9">
        <v>13957.499390334235</v>
      </c>
      <c r="N97" s="9">
        <v>286864.41981480294</v>
      </c>
      <c r="O97" s="9">
        <v>107945.06367493281</v>
      </c>
      <c r="P97" s="9">
        <v>57902.521000000001</v>
      </c>
      <c r="Q97" s="9">
        <v>26762.265199082511</v>
      </c>
      <c r="R97" s="9">
        <v>2873.4265150000001</v>
      </c>
      <c r="S97" s="9">
        <v>3884.1986000000002</v>
      </c>
      <c r="T97" s="9">
        <v>282980.22121480294</v>
      </c>
      <c r="U97" s="11">
        <v>310.80443694204644</v>
      </c>
    </row>
    <row r="98" spans="1:21" x14ac:dyDescent="0.25">
      <c r="A98">
        <v>2015</v>
      </c>
      <c r="B98" s="9">
        <v>66.72</v>
      </c>
      <c r="C98" s="11">
        <v>18.34</v>
      </c>
      <c r="D98" s="11">
        <v>0.61</v>
      </c>
      <c r="E98" s="11">
        <v>18.28</v>
      </c>
      <c r="F98" s="11">
        <v>15.48</v>
      </c>
      <c r="G98" s="11">
        <v>0.54</v>
      </c>
      <c r="H98" s="11">
        <v>4.1100000000000003</v>
      </c>
      <c r="I98" s="11">
        <v>9.36</v>
      </c>
      <c r="K98" s="5">
        <v>2015</v>
      </c>
      <c r="L98" s="9">
        <v>295990.67504291568</v>
      </c>
      <c r="M98" s="9">
        <v>13817.979536137249</v>
      </c>
      <c r="N98" s="9">
        <v>282172.69550677843</v>
      </c>
      <c r="O98" s="9">
        <v>88265.51964102796</v>
      </c>
      <c r="P98" s="9">
        <v>63894.555000000008</v>
      </c>
      <c r="Q98" s="9">
        <v>34661.688488979846</v>
      </c>
      <c r="R98" s="9">
        <v>2729.8610000000003</v>
      </c>
      <c r="S98" s="9">
        <v>3710.569</v>
      </c>
      <c r="T98" s="9">
        <v>278462.12650677841</v>
      </c>
      <c r="U98" s="11">
        <v>311.42276089552985</v>
      </c>
    </row>
    <row r="99" spans="1:21" x14ac:dyDescent="0.25">
      <c r="A99">
        <v>2016</v>
      </c>
      <c r="B99" s="9">
        <v>63.674554029901557</v>
      </c>
      <c r="C99" s="11">
        <v>7.5340390959892929</v>
      </c>
      <c r="D99" s="11">
        <v>0.58385176747768686</v>
      </c>
      <c r="E99" s="11">
        <v>25.631219429419204</v>
      </c>
      <c r="F99" s="11">
        <v>15.413826590139106</v>
      </c>
      <c r="G99" s="11">
        <v>0.46177233163172215</v>
      </c>
      <c r="H99" s="11">
        <v>4.0889612454869573</v>
      </c>
      <c r="I99" s="11">
        <v>9.9608835697575859</v>
      </c>
      <c r="K99" s="5">
        <v>2016</v>
      </c>
      <c r="L99" s="9">
        <v>292943.34515398851</v>
      </c>
      <c r="M99" s="9">
        <v>12346.688739217814</v>
      </c>
      <c r="N99" s="9">
        <v>280596.6564147707</v>
      </c>
      <c r="O99" s="9">
        <v>44537.200481142296</v>
      </c>
      <c r="P99" s="9">
        <v>65149.084999999999</v>
      </c>
      <c r="Q99" s="9">
        <v>32747.921581944578</v>
      </c>
      <c r="R99" s="9">
        <v>2948.8942099999999</v>
      </c>
      <c r="S99" s="9">
        <v>4014.3399999999997</v>
      </c>
      <c r="T99" s="9">
        <v>276582.31641477067</v>
      </c>
      <c r="U99" s="11">
        <v>311.29688932830464</v>
      </c>
    </row>
    <row r="100" spans="1:21" x14ac:dyDescent="0.25">
      <c r="A100">
        <v>2017</v>
      </c>
      <c r="B100" s="9">
        <v>61.706912988658267</v>
      </c>
      <c r="C100" s="11">
        <v>5.5543073406789345</v>
      </c>
      <c r="D100" s="11">
        <v>0.54377346005816873</v>
      </c>
      <c r="E100" s="11">
        <v>24.595236656836892</v>
      </c>
      <c r="F100" s="11">
        <v>15.123807762776165</v>
      </c>
      <c r="G100" s="11">
        <v>0.50574945625453305</v>
      </c>
      <c r="H100" s="11">
        <v>5.2538846280777065</v>
      </c>
      <c r="I100" s="11">
        <v>10.130153683975864</v>
      </c>
      <c r="K100" s="5">
        <v>2017</v>
      </c>
      <c r="L100" s="9">
        <v>287744.23586162081</v>
      </c>
      <c r="M100" s="9">
        <v>11712.038324852352</v>
      </c>
      <c r="N100" s="9">
        <v>276032.19753676845</v>
      </c>
      <c r="O100" s="9">
        <v>37424.21904157105</v>
      </c>
      <c r="P100" s="9">
        <v>63886.856448923994</v>
      </c>
      <c r="Q100" s="9">
        <v>43932.216212066145</v>
      </c>
      <c r="R100" s="9">
        <v>2862.0128300000001</v>
      </c>
      <c r="S100" s="9">
        <v>3859.1899999999996</v>
      </c>
      <c r="T100" s="9">
        <v>272173.00753676845</v>
      </c>
      <c r="U100" s="11">
        <v>306.79287935843939</v>
      </c>
    </row>
    <row r="101" spans="1:21" x14ac:dyDescent="0.25">
      <c r="A101">
        <v>2018</v>
      </c>
      <c r="B101" s="9">
        <v>59.856494399373418</v>
      </c>
      <c r="C101" s="11">
        <v>4.2405774902280893</v>
      </c>
      <c r="D101" s="11">
        <v>0.4899997107541223</v>
      </c>
      <c r="E101" s="11">
        <v>23.509057708151303</v>
      </c>
      <c r="F101" s="11">
        <v>14.060726509556844</v>
      </c>
      <c r="G101" s="11">
        <v>0.46808567401752088</v>
      </c>
      <c r="H101" s="11">
        <v>5.9889301988542112</v>
      </c>
      <c r="I101" s="11">
        <v>11.099117107811328</v>
      </c>
      <c r="K101" s="5">
        <v>2018</v>
      </c>
      <c r="L101" s="9">
        <v>281330.09916718653</v>
      </c>
      <c r="M101" s="9">
        <v>11090.212541025017</v>
      </c>
      <c r="N101" s="9">
        <v>270239.88662616152</v>
      </c>
      <c r="O101" s="9">
        <v>34151.197999158612</v>
      </c>
      <c r="P101" s="9">
        <v>59097.753420458997</v>
      </c>
      <c r="Q101" s="9">
        <v>51835.90487379019</v>
      </c>
      <c r="R101" s="9">
        <v>2489.7361289999999</v>
      </c>
      <c r="S101" s="9">
        <v>3390.866</v>
      </c>
      <c r="T101" s="9">
        <v>266849.02062616154</v>
      </c>
      <c r="U101" s="11">
        <v>307.37459679360495</v>
      </c>
    </row>
    <row r="102" spans="1:21" x14ac:dyDescent="0.25">
      <c r="A102">
        <v>2019</v>
      </c>
      <c r="B102" s="9">
        <v>58.07346361544748</v>
      </c>
      <c r="C102" s="9">
        <v>1.8516576168483134</v>
      </c>
      <c r="D102" s="9">
        <v>0.38931230105544734</v>
      </c>
      <c r="E102" s="9">
        <v>23.417693631587849</v>
      </c>
      <c r="F102" s="9">
        <v>13.252523095864882</v>
      </c>
      <c r="G102" s="9">
        <v>0.51030327716711354</v>
      </c>
      <c r="H102" s="9">
        <v>6.6437666596185192</v>
      </c>
      <c r="I102" s="9">
        <v>12.008207033305357</v>
      </c>
      <c r="K102" s="5">
        <v>2019</v>
      </c>
      <c r="L102" s="9">
        <v>269192.07641376217</v>
      </c>
      <c r="M102" s="9">
        <v>9848.9508751139037</v>
      </c>
      <c r="N102" s="9">
        <v>259343.12553864828</v>
      </c>
      <c r="O102" s="9">
        <v>25402.977513281716</v>
      </c>
      <c r="P102" s="9">
        <v>51032.091013407997</v>
      </c>
      <c r="Q102" s="9">
        <v>58934.064640050463</v>
      </c>
      <c r="R102" s="9">
        <v>1750.2851292999999</v>
      </c>
      <c r="S102" s="9">
        <v>2360.4514600000002</v>
      </c>
      <c r="T102" s="9">
        <v>256982.67407864827</v>
      </c>
      <c r="U102" s="9">
        <v>302.00488582335998</v>
      </c>
    </row>
  </sheetData>
  <pageMargins left="0.7" right="0.7" top="0.75" bottom="0.75" header="0.3" footer="0.3"/>
  <pageSetup paperSize="9" orientation="portrait" horizontalDpi="300" verticalDpi="300" r:id="rId1"/>
  <drawing r:id="rId2"/>
  <tableParts count="5">
    <tablePart r:id="rId3"/>
    <tablePart r:id="rId4"/>
    <tablePart r:id="rId5"/>
    <tablePart r:id="rId6"/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F521B-EEB3-4F22-A5D0-EE3D1BFB4E36}">
  <sheetPr codeName="Sheet5"/>
  <dimension ref="A1:O22"/>
  <sheetViews>
    <sheetView zoomScale="55" zoomScaleNormal="55" workbookViewId="0">
      <selection activeCell="K87" sqref="K87"/>
    </sheetView>
  </sheetViews>
  <sheetFormatPr defaultRowHeight="15" x14ac:dyDescent="0.25"/>
  <cols>
    <col min="1" max="1" width="13.140625" bestFit="1" customWidth="1"/>
    <col min="2" max="2" width="32.5703125" bestFit="1" customWidth="1"/>
    <col min="3" max="3" width="20.42578125" bestFit="1" customWidth="1"/>
    <col min="4" max="4" width="36" bestFit="1" customWidth="1"/>
    <col min="5" max="5" width="28.85546875" bestFit="1" customWidth="1"/>
    <col min="6" max="6" width="16" bestFit="1" customWidth="1"/>
    <col min="7" max="7" width="31.42578125" bestFit="1" customWidth="1"/>
    <col min="8" max="8" width="24.42578125" bestFit="1" customWidth="1"/>
    <col min="10" max="10" width="9.140625" customWidth="1"/>
    <col min="11" max="11" width="38.42578125" customWidth="1"/>
    <col min="12" max="12" width="35.140625" customWidth="1"/>
    <col min="13" max="13" width="46.85546875" bestFit="1" customWidth="1"/>
    <col min="14" max="14" width="43.42578125" bestFit="1" customWidth="1"/>
    <col min="15" max="15" width="22.140625" bestFit="1" customWidth="1"/>
  </cols>
  <sheetData>
    <row r="1" spans="1:15" x14ac:dyDescent="0.25">
      <c r="A1" s="15" t="s">
        <v>41</v>
      </c>
      <c r="I1" s="15"/>
      <c r="J1" s="15" t="s">
        <v>52</v>
      </c>
    </row>
    <row r="2" spans="1:15" x14ac:dyDescent="0.25">
      <c r="A2" t="s">
        <v>0</v>
      </c>
      <c r="B2" t="s">
        <v>43</v>
      </c>
      <c r="C2" t="s">
        <v>44</v>
      </c>
      <c r="D2" t="s">
        <v>45</v>
      </c>
      <c r="E2" t="s">
        <v>48</v>
      </c>
      <c r="F2" t="s">
        <v>46</v>
      </c>
      <c r="G2" t="s">
        <v>42</v>
      </c>
      <c r="H2" t="s">
        <v>47</v>
      </c>
      <c r="J2" t="s">
        <v>49</v>
      </c>
      <c r="K2" t="s">
        <v>54</v>
      </c>
      <c r="L2" t="s">
        <v>55</v>
      </c>
      <c r="M2" t="s">
        <v>56</v>
      </c>
      <c r="N2" t="s">
        <v>57</v>
      </c>
    </row>
    <row r="3" spans="1:15" x14ac:dyDescent="0.25">
      <c r="A3">
        <v>1980</v>
      </c>
      <c r="B3" s="9">
        <v>51.01</v>
      </c>
      <c r="C3" s="9">
        <v>7.67</v>
      </c>
      <c r="D3" s="9">
        <v>0.42</v>
      </c>
      <c r="E3" s="11">
        <f>Table12[[#This Row],[Natural Gas MTOE]]+Table12[[#This Row],[Oil MTOE]]+Table12[[#This Row],[Coal MTOE]]</f>
        <v>59.099999999999994</v>
      </c>
      <c r="F3" s="11">
        <v>9.91</v>
      </c>
      <c r="G3" s="17">
        <v>215418</v>
      </c>
      <c r="H3" s="17">
        <v>32291</v>
      </c>
      <c r="J3" t="s">
        <v>50</v>
      </c>
      <c r="K3" s="9">
        <f>AVERAGE(E3:E12)</f>
        <v>55.540499999999994</v>
      </c>
      <c r="L3" s="9">
        <f>AVERAGE(F3:F12)</f>
        <v>14.062999999999999</v>
      </c>
      <c r="M3" s="9">
        <f>AVERAGE(G3:G12)</f>
        <v>207341.8</v>
      </c>
      <c r="N3" s="9">
        <f>AVERAGE(H3:H12)</f>
        <v>46842.9</v>
      </c>
      <c r="O3" s="1"/>
    </row>
    <row r="4" spans="1:15" x14ac:dyDescent="0.25">
      <c r="A4">
        <v>1981</v>
      </c>
      <c r="B4" s="9">
        <v>49.64</v>
      </c>
      <c r="C4" s="9">
        <v>5.46</v>
      </c>
      <c r="D4" s="9">
        <v>0.21</v>
      </c>
      <c r="E4" s="11">
        <f>Table12[[#This Row],[Natural Gas MTOE]]+Table12[[#This Row],[Oil MTOE]]+Table12[[#This Row],[Coal MTOE]]</f>
        <v>55.31</v>
      </c>
      <c r="F4" s="11">
        <v>10.18</v>
      </c>
      <c r="G4" s="17">
        <v>208589</v>
      </c>
      <c r="H4" s="17">
        <v>33191</v>
      </c>
      <c r="J4" s="1" t="s">
        <v>51</v>
      </c>
      <c r="K4" s="9">
        <f>AVERAGE(E13:E22)</f>
        <v>41.472072620908534</v>
      </c>
      <c r="L4" s="9">
        <f>AVERAGE(F13:F22)</f>
        <v>14.739088395833701</v>
      </c>
      <c r="M4" s="9">
        <f>AVERAGE(G13:G22)</f>
        <v>89844.518569207838</v>
      </c>
      <c r="N4" s="9">
        <f>AVERAGE(H13:H22)</f>
        <v>60814.150488279105</v>
      </c>
      <c r="O4" s="1"/>
    </row>
    <row r="5" spans="1:15" x14ac:dyDescent="0.25">
      <c r="A5">
        <v>1982</v>
      </c>
      <c r="B5" s="9">
        <v>46.75</v>
      </c>
      <c r="C5" s="9">
        <v>6.64</v>
      </c>
      <c r="D5" s="9">
        <v>0.21</v>
      </c>
      <c r="E5" s="11">
        <f>Table12[[#This Row],[Natural Gas MTOE]]+Table12[[#This Row],[Oil MTOE]]+Table12[[#This Row],[Coal MTOE]]</f>
        <v>53.6</v>
      </c>
      <c r="F5" s="11">
        <v>11.88</v>
      </c>
      <c r="G5" s="17">
        <v>198822</v>
      </c>
      <c r="H5" s="17">
        <v>38721</v>
      </c>
      <c r="J5" s="1"/>
      <c r="K5" s="1"/>
      <c r="L5" s="1"/>
      <c r="M5" s="1"/>
      <c r="N5" s="1"/>
      <c r="O5" s="1"/>
    </row>
    <row r="6" spans="1:15" x14ac:dyDescent="0.25">
      <c r="A6">
        <v>1983</v>
      </c>
      <c r="B6" s="9">
        <v>47.16</v>
      </c>
      <c r="C6" s="9">
        <v>5.14</v>
      </c>
      <c r="D6" s="9">
        <v>0.21</v>
      </c>
      <c r="E6" s="11">
        <f>Table12[[#This Row],[Natural Gas MTOE]]+Table12[[#This Row],[Oil MTOE]]+Table12[[#This Row],[Coal MTOE]]</f>
        <v>52.51</v>
      </c>
      <c r="F6" s="11">
        <v>13.47</v>
      </c>
      <c r="G6" s="17">
        <v>197600</v>
      </c>
      <c r="H6" s="17">
        <v>43911</v>
      </c>
      <c r="J6" s="18" t="s">
        <v>53</v>
      </c>
      <c r="K6" s="1"/>
      <c r="L6" s="1"/>
      <c r="M6" s="1"/>
      <c r="N6" s="1"/>
      <c r="O6" s="1"/>
    </row>
    <row r="7" spans="1:15" x14ac:dyDescent="0.25">
      <c r="A7">
        <v>1984</v>
      </c>
      <c r="B7" s="9">
        <v>31.07</v>
      </c>
      <c r="C7" s="9">
        <v>22.8</v>
      </c>
      <c r="D7" s="9">
        <v>0.42</v>
      </c>
      <c r="E7" s="11">
        <f>Table12[[#This Row],[Natural Gas MTOE]]+Table12[[#This Row],[Oil MTOE]]+Table12[[#This Row],[Coal MTOE]]</f>
        <v>54.290000000000006</v>
      </c>
      <c r="F7" s="11">
        <v>14.5</v>
      </c>
      <c r="G7" s="17">
        <v>200240</v>
      </c>
      <c r="H7" s="17">
        <v>47256</v>
      </c>
      <c r="J7" s="1" t="s">
        <v>49</v>
      </c>
      <c r="K7" s="1" t="s">
        <v>58</v>
      </c>
      <c r="L7" s="1" t="s">
        <v>59</v>
      </c>
      <c r="M7" s="1" t="s">
        <v>60</v>
      </c>
      <c r="N7" s="1" t="s">
        <v>61</v>
      </c>
      <c r="O7" s="1"/>
    </row>
    <row r="8" spans="1:15" x14ac:dyDescent="0.25">
      <c r="A8">
        <v>1985</v>
      </c>
      <c r="B8" s="9">
        <v>42.81</v>
      </c>
      <c r="C8" s="9">
        <v>11.35</v>
      </c>
      <c r="D8" s="9">
        <v>0.54</v>
      </c>
      <c r="E8" s="11">
        <f>Table12[[#This Row],[Natural Gas MTOE]]+Table12[[#This Row],[Oil MTOE]]+Table12[[#This Row],[Coal MTOE]]</f>
        <v>54.7</v>
      </c>
      <c r="F8" s="11">
        <v>16.5</v>
      </c>
      <c r="G8" s="17">
        <v>205906</v>
      </c>
      <c r="H8" s="17">
        <v>53767</v>
      </c>
      <c r="J8" s="1" t="s">
        <v>50</v>
      </c>
      <c r="K8" s="1">
        <f>MEDIAN(E3:E12)</f>
        <v>55.005000000000003</v>
      </c>
      <c r="L8" s="1">
        <f>MEDIAN(F3:F12)</f>
        <v>14.469999999999999</v>
      </c>
      <c r="M8" s="1">
        <f>MEDIAN(G3:G12)</f>
        <v>208879</v>
      </c>
      <c r="N8" s="1">
        <f>MEDIAN(H3:H12)</f>
        <v>47730.5</v>
      </c>
      <c r="O8" s="1"/>
    </row>
    <row r="9" spans="1:15" x14ac:dyDescent="0.25">
      <c r="A9">
        <v>1986</v>
      </c>
      <c r="B9" s="9">
        <v>47.91</v>
      </c>
      <c r="C9" s="9">
        <v>6.51</v>
      </c>
      <c r="D9" s="9">
        <v>0.18</v>
      </c>
      <c r="E9" s="11">
        <f>Table12[[#This Row],[Natural Gas MTOE]]+Table12[[#This Row],[Oil MTOE]]+Table12[[#This Row],[Coal MTOE]]</f>
        <v>54.599999999999994</v>
      </c>
      <c r="F9" s="11">
        <v>15.44</v>
      </c>
      <c r="G9" s="17">
        <v>210452</v>
      </c>
      <c r="H9" s="17">
        <v>51843</v>
      </c>
      <c r="J9" s="1" t="s">
        <v>51</v>
      </c>
      <c r="K9" s="1">
        <f>MEDIAN(E13:E22)</f>
        <v>40.260000000000005</v>
      </c>
      <c r="L9" s="1">
        <f>MEDIAN(F13:F22)</f>
        <v>15.166903881388084</v>
      </c>
      <c r="M9" s="1">
        <f>MEDIAN(G13:G22)</f>
        <v>98105.291657980386</v>
      </c>
      <c r="N9" s="1">
        <f>MEDIAN(H13:H22)</f>
        <v>63271.036724461992</v>
      </c>
      <c r="O9" s="1"/>
    </row>
    <row r="10" spans="1:15" x14ac:dyDescent="0.25">
      <c r="A10">
        <v>1987</v>
      </c>
      <c r="B10" s="9">
        <v>50.975000000000001</v>
      </c>
      <c r="C10" s="9">
        <v>5.72</v>
      </c>
      <c r="D10" s="9">
        <v>0.55000000000000004</v>
      </c>
      <c r="E10" s="11">
        <f>Table12[[#This Row],[Natural Gas MTOE]]+Table12[[#This Row],[Oil MTOE]]+Table12[[#This Row],[Coal MTOE]]</f>
        <v>57.245000000000005</v>
      </c>
      <c r="F10" s="11">
        <v>14.44</v>
      </c>
      <c r="G10" s="17">
        <v>215290</v>
      </c>
      <c r="H10" s="17">
        <v>48205</v>
      </c>
      <c r="J10" s="1"/>
      <c r="K10" s="1"/>
      <c r="L10" s="1"/>
      <c r="M10" s="1"/>
      <c r="N10" s="1"/>
      <c r="O10" s="1"/>
    </row>
    <row r="11" spans="1:15" x14ac:dyDescent="0.25">
      <c r="A11">
        <v>1988</v>
      </c>
      <c r="B11" s="9">
        <v>49.83</v>
      </c>
      <c r="C11" s="9">
        <v>7.01</v>
      </c>
      <c r="D11" s="9">
        <v>0.97</v>
      </c>
      <c r="E11" s="11">
        <f>Table12[[#This Row],[Natural Gas MTOE]]+Table12[[#This Row],[Oil MTOE]]+Table12[[#This Row],[Coal MTOE]]</f>
        <v>57.809999999999995</v>
      </c>
      <c r="F11" s="11">
        <v>16.57</v>
      </c>
      <c r="G11" s="17">
        <v>211932</v>
      </c>
      <c r="H11" s="17">
        <v>55642</v>
      </c>
      <c r="J11" s="18" t="s">
        <v>66</v>
      </c>
      <c r="K11" s="1"/>
      <c r="L11" s="1"/>
      <c r="M11" s="1"/>
      <c r="N11" s="1"/>
      <c r="O11" s="1"/>
    </row>
    <row r="12" spans="1:15" x14ac:dyDescent="0.25">
      <c r="A12">
        <v>1989</v>
      </c>
      <c r="B12" s="9">
        <v>48.59</v>
      </c>
      <c r="C12" s="9">
        <v>7.11</v>
      </c>
      <c r="D12" s="9">
        <v>0.54</v>
      </c>
      <c r="E12" s="11">
        <f>Table12[[#This Row],[Natural Gas MTOE]]+Table12[[#This Row],[Oil MTOE]]+Table12[[#This Row],[Coal MTOE]]</f>
        <v>56.24</v>
      </c>
      <c r="F12" s="11">
        <v>17.739999999999998</v>
      </c>
      <c r="G12" s="17">
        <v>209169</v>
      </c>
      <c r="H12" s="17">
        <v>63602</v>
      </c>
      <c r="J12" s="1" t="s">
        <v>0</v>
      </c>
      <c r="K12" s="1" t="s">
        <v>62</v>
      </c>
      <c r="L12" s="1" t="s">
        <v>63</v>
      </c>
      <c r="M12" s="1" t="s">
        <v>64</v>
      </c>
      <c r="N12" s="1" t="s">
        <v>65</v>
      </c>
      <c r="O12" s="1"/>
    </row>
    <row r="13" spans="1:15" x14ac:dyDescent="0.25">
      <c r="A13">
        <v>2010</v>
      </c>
      <c r="B13" s="9">
        <v>25.56</v>
      </c>
      <c r="C13" s="9">
        <v>1.18</v>
      </c>
      <c r="D13" s="9">
        <v>32.43</v>
      </c>
      <c r="E13" s="11">
        <f>Table12[[#This Row],[Natural Gas MTOE]]+Table12[[#This Row],[Oil MTOE]]+Table12[[#This Row],[Coal MTOE]]</f>
        <v>59.17</v>
      </c>
      <c r="F13" s="11">
        <v>13.93</v>
      </c>
      <c r="G13" s="17">
        <v>157818.35563090959</v>
      </c>
      <c r="H13" s="17">
        <v>56441.712999999996</v>
      </c>
      <c r="J13" t="s">
        <v>50</v>
      </c>
      <c r="K13">
        <f>_xlfn.STDEV.P(E3:E12)</f>
        <v>1.9332000025863842</v>
      </c>
      <c r="L13">
        <f>_xlfn.STDEV.P(F3:F12)</f>
        <v>2.5576514617906878</v>
      </c>
      <c r="M13">
        <f>_xlfn.STDEV.P(G3:G12)</f>
        <v>6196.9595899924989</v>
      </c>
      <c r="N13">
        <f>_xlfn.STDEV.P(H3:H12)</f>
        <v>9518.1678221178681</v>
      </c>
    </row>
    <row r="14" spans="1:15" x14ac:dyDescent="0.25">
      <c r="A14">
        <v>2011</v>
      </c>
      <c r="B14" s="9">
        <v>26.03</v>
      </c>
      <c r="C14" s="9">
        <v>0.78</v>
      </c>
      <c r="D14" s="9">
        <v>26.58</v>
      </c>
      <c r="E14" s="11">
        <f>Table12[[#This Row],[Natural Gas MTOE]]+Table12[[#This Row],[Oil MTOE]]+Table12[[#This Row],[Coal MTOE]]</f>
        <v>53.39</v>
      </c>
      <c r="F14" s="11">
        <v>15.63</v>
      </c>
      <c r="G14" s="17">
        <v>129668.59464370293</v>
      </c>
      <c r="H14" s="17">
        <v>62655.21699999999</v>
      </c>
      <c r="J14" t="s">
        <v>51</v>
      </c>
      <c r="K14">
        <f>_xlfn.STDEV.P(E13:E22)</f>
        <v>11.370852660732455</v>
      </c>
      <c r="L14">
        <f>_xlfn.STDEV.P(F13:F22)</f>
        <v>0.8230517831387284</v>
      </c>
      <c r="M14">
        <f>_xlfn.STDEV.P(G13:G22)</f>
        <v>47947.46415790428</v>
      </c>
      <c r="N14">
        <f>_xlfn.STDEV.P(H13:H22)</f>
        <v>4337.9968037703784</v>
      </c>
    </row>
    <row r="15" spans="1:15" x14ac:dyDescent="0.25">
      <c r="A15">
        <v>2012</v>
      </c>
      <c r="B15" s="9">
        <v>34.33</v>
      </c>
      <c r="C15" s="9">
        <v>0.73</v>
      </c>
      <c r="D15" s="9">
        <v>18.62</v>
      </c>
      <c r="E15" s="11">
        <f>Table12[[#This Row],[Natural Gas MTOE]]+Table12[[#This Row],[Oil MTOE]]+Table12[[#This Row],[Coal MTOE]]</f>
        <v>53.68</v>
      </c>
      <c r="F15" s="11">
        <v>15.21</v>
      </c>
      <c r="G15" s="17">
        <v>139994.14395581506</v>
      </c>
      <c r="H15" s="17">
        <v>63949.204999999994</v>
      </c>
    </row>
    <row r="16" spans="1:15" x14ac:dyDescent="0.25">
      <c r="A16">
        <v>2013</v>
      </c>
      <c r="B16" s="9">
        <v>31.33</v>
      </c>
      <c r="C16" s="9">
        <v>0.59</v>
      </c>
      <c r="D16" s="9">
        <v>17.7</v>
      </c>
      <c r="E16" s="11">
        <f>Table12[[#This Row],[Natural Gas MTOE]]+Table12[[#This Row],[Oil MTOE]]+Table12[[#This Row],[Coal MTOE]]</f>
        <v>49.62</v>
      </c>
      <c r="F16" s="11">
        <v>15.44</v>
      </c>
      <c r="G16" s="17">
        <v>133237.91311053638</v>
      </c>
      <c r="H16" s="17">
        <v>64132.508000000002</v>
      </c>
    </row>
    <row r="17" spans="1:12" x14ac:dyDescent="0.25">
      <c r="A17">
        <v>2014</v>
      </c>
      <c r="B17" s="9">
        <v>24.01</v>
      </c>
      <c r="C17" s="9">
        <v>0.55000000000000004</v>
      </c>
      <c r="D17" s="9">
        <v>18.73</v>
      </c>
      <c r="E17" s="11">
        <f>Table12[[#This Row],[Natural Gas MTOE]]+Table12[[#This Row],[Oil MTOE]]+Table12[[#This Row],[Coal MTOE]]</f>
        <v>43.290000000000006</v>
      </c>
      <c r="F17" s="11">
        <v>13.85</v>
      </c>
      <c r="G17" s="17">
        <v>107945.06367493281</v>
      </c>
      <c r="H17" s="17">
        <v>57902.521000000001</v>
      </c>
      <c r="K17" s="15" t="s">
        <v>67</v>
      </c>
      <c r="L17" s="15" t="s">
        <v>69</v>
      </c>
    </row>
    <row r="18" spans="1:12" x14ac:dyDescent="0.25">
      <c r="A18">
        <v>2015</v>
      </c>
      <c r="B18" s="9">
        <v>18.34</v>
      </c>
      <c r="C18" s="9">
        <v>0.61</v>
      </c>
      <c r="D18" s="9">
        <v>18.28</v>
      </c>
      <c r="E18" s="11">
        <f>Table12[[#This Row],[Natural Gas MTOE]]+Table12[[#This Row],[Oil MTOE]]+Table12[[#This Row],[Coal MTOE]]</f>
        <v>37.230000000000004</v>
      </c>
      <c r="F18" s="11">
        <v>15.48</v>
      </c>
      <c r="G18" s="17">
        <v>88265.51964102796</v>
      </c>
      <c r="H18" s="17">
        <v>63894.555000000008</v>
      </c>
      <c r="K18">
        <f>CORREL(E3:E12,G3:G12)</f>
        <v>0.89249605602718673</v>
      </c>
      <c r="L18">
        <f>CORREL(E13:E22,G13:G22)</f>
        <v>0.9820076413495179</v>
      </c>
    </row>
    <row r="19" spans="1:12" x14ac:dyDescent="0.25">
      <c r="A19">
        <v>2016</v>
      </c>
      <c r="B19" s="9">
        <v>7.5340390959892929</v>
      </c>
      <c r="C19" s="9">
        <v>0.58385176747768686</v>
      </c>
      <c r="D19" s="9">
        <v>25.631219429419204</v>
      </c>
      <c r="E19" s="11">
        <f>Table12[[#This Row],[Natural Gas MTOE]]+Table12[[#This Row],[Oil MTOE]]+Table12[[#This Row],[Coal MTOE]]</f>
        <v>33.749110292886186</v>
      </c>
      <c r="F19" s="11">
        <v>15.413826590139106</v>
      </c>
      <c r="G19" s="17">
        <v>44537.200481142296</v>
      </c>
      <c r="H19" s="17">
        <v>65149.084999999999</v>
      </c>
      <c r="K19" t="s">
        <v>76</v>
      </c>
      <c r="L19" t="s">
        <v>76</v>
      </c>
    </row>
    <row r="20" spans="1:12" x14ac:dyDescent="0.25">
      <c r="A20">
        <v>2017</v>
      </c>
      <c r="B20" s="9">
        <v>5.5543073406789345</v>
      </c>
      <c r="C20" s="9">
        <v>0.54377346005816873</v>
      </c>
      <c r="D20" s="9">
        <v>24.595236656836892</v>
      </c>
      <c r="E20" s="11">
        <f>Table12[[#This Row],[Natural Gas MTOE]]+Table12[[#This Row],[Oil MTOE]]+Table12[[#This Row],[Coal MTOE]]</f>
        <v>30.693317457573997</v>
      </c>
      <c r="F20" s="11">
        <v>15.123807762776165</v>
      </c>
      <c r="G20" s="17">
        <v>37424.21904157105</v>
      </c>
      <c r="H20" s="17">
        <v>63886.856448923994</v>
      </c>
      <c r="K20" s="15" t="s">
        <v>68</v>
      </c>
    </row>
    <row r="21" spans="1:12" x14ac:dyDescent="0.25">
      <c r="A21">
        <v>2018</v>
      </c>
      <c r="B21" s="9">
        <v>4.2405774902280893</v>
      </c>
      <c r="C21" s="9">
        <v>0.4899997107541223</v>
      </c>
      <c r="D21" s="9">
        <v>23.509057708151303</v>
      </c>
      <c r="E21" s="11">
        <f>Table12[[#This Row],[Natural Gas MTOE]]+Table12[[#This Row],[Oil MTOE]]+Table12[[#This Row],[Coal MTOE]]</f>
        <v>28.239634909133514</v>
      </c>
      <c r="F21" s="11">
        <v>14.060726509556844</v>
      </c>
      <c r="G21" s="17">
        <v>34151.197999158612</v>
      </c>
      <c r="H21" s="17">
        <v>59097.753420458997</v>
      </c>
      <c r="K21">
        <f>CORREL(F3:F12,H3:H12)</f>
        <v>0.99017133535687452</v>
      </c>
      <c r="L21">
        <f>CORREL(F13:F22,H13:H22)</f>
        <v>0.94287054129314329</v>
      </c>
    </row>
    <row r="22" spans="1:12" x14ac:dyDescent="0.25">
      <c r="A22">
        <v>2019</v>
      </c>
      <c r="B22" s="9">
        <v>1.8516576168483134</v>
      </c>
      <c r="C22" s="9">
        <v>0.38931230105544734</v>
      </c>
      <c r="D22" s="9">
        <v>23.417693631587849</v>
      </c>
      <c r="E22" s="11">
        <f>Table12[[#This Row],[Natural Gas MTOE]]+Table12[[#This Row],[Oil MTOE]]+Table12[[#This Row],[Coal MTOE]]</f>
        <v>25.65866354949161</v>
      </c>
      <c r="F22" s="11">
        <v>13.252523095864882</v>
      </c>
      <c r="G22" s="17">
        <v>25402.977513281716</v>
      </c>
      <c r="H22" s="17">
        <v>51032.091013407997</v>
      </c>
      <c r="K22" t="s">
        <v>76</v>
      </c>
      <c r="L22" t="s">
        <v>76</v>
      </c>
    </row>
  </sheetData>
  <pageMargins left="0.7" right="0.7" top="0.75" bottom="0.75" header="0.3" footer="0.3"/>
  <pageSetup paperSize="9" orientation="portrait" horizontalDpi="300" verticalDpi="300" r:id="rId1"/>
  <drawing r:id="rId2"/>
  <tableParts count="4"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FCE42-5402-414F-9425-18B0E03F84C3}">
  <sheetPr codeName="Sheet6"/>
  <dimension ref="A1:F56"/>
  <sheetViews>
    <sheetView workbookViewId="0">
      <selection activeCell="M52" sqref="M52"/>
    </sheetView>
  </sheetViews>
  <sheetFormatPr defaultRowHeight="15" x14ac:dyDescent="0.25"/>
  <cols>
    <col min="2" max="2" width="27.140625" bestFit="1" customWidth="1"/>
    <col min="3" max="3" width="27" customWidth="1"/>
    <col min="4" max="4" width="22.42578125" style="1" bestFit="1" customWidth="1"/>
    <col min="5" max="5" width="25.7109375" bestFit="1" customWidth="1"/>
    <col min="6" max="6" width="20.42578125" bestFit="1" customWidth="1"/>
  </cols>
  <sheetData>
    <row r="1" spans="1:6" x14ac:dyDescent="0.25">
      <c r="A1" s="1" t="s">
        <v>0</v>
      </c>
      <c r="B1" s="1" t="s">
        <v>86</v>
      </c>
      <c r="C1" s="1" t="s">
        <v>77</v>
      </c>
      <c r="D1" s="1" t="s">
        <v>87</v>
      </c>
    </row>
    <row r="2" spans="1:6" x14ac:dyDescent="0.25">
      <c r="A2" s="21">
        <v>1965</v>
      </c>
      <c r="B2" s="1">
        <v>168158</v>
      </c>
      <c r="C2" s="1">
        <v>154.71</v>
      </c>
      <c r="D2" s="1">
        <f>Table8[[#This Row],[Total Consumpetion (TWh)]]*1000</f>
        <v>154710</v>
      </c>
      <c r="E2" s="15" t="s">
        <v>78</v>
      </c>
      <c r="F2" s="15" t="s">
        <v>80</v>
      </c>
    </row>
    <row r="3" spans="1:6" x14ac:dyDescent="0.25">
      <c r="A3" s="21">
        <v>1966</v>
      </c>
      <c r="B3" s="1">
        <v>174139</v>
      </c>
      <c r="C3" s="1">
        <v>160.65</v>
      </c>
      <c r="D3" s="1">
        <f>Table8[[#This Row],[Total Consumpetion (TWh)]]*1000</f>
        <v>160650</v>
      </c>
      <c r="E3" s="1">
        <f>AVERAGE(Table8[Electricity Supplied (GWh)])</f>
        <v>274241.61419161013</v>
      </c>
      <c r="F3">
        <f>AVERAGE(Table8[Total Consumpetion (TWh)])</f>
        <v>276.21342524733467</v>
      </c>
    </row>
    <row r="4" spans="1:6" x14ac:dyDescent="0.25">
      <c r="A4" s="21">
        <v>1967</v>
      </c>
      <c r="B4" s="1">
        <v>179869</v>
      </c>
      <c r="C4" s="1">
        <v>165.75</v>
      </c>
      <c r="D4" s="1">
        <f>Table8[[#This Row],[Total Consumpetion (TWh)]]*1000</f>
        <v>165750</v>
      </c>
      <c r="E4" s="15" t="s">
        <v>79</v>
      </c>
      <c r="F4" s="15" t="s">
        <v>81</v>
      </c>
    </row>
    <row r="5" spans="1:6" x14ac:dyDescent="0.25">
      <c r="A5" s="21">
        <v>1968</v>
      </c>
      <c r="B5" s="1">
        <v>192381</v>
      </c>
      <c r="C5" s="1">
        <v>178.2</v>
      </c>
      <c r="D5" s="1">
        <f>Table8[[#This Row],[Total Consumpetion (TWh)]]*1000</f>
        <v>178200</v>
      </c>
      <c r="E5" s="1">
        <f>MEDIAN(Table8[Electricity Supplied (GWh)])</f>
        <v>276003</v>
      </c>
      <c r="F5">
        <f>MEDIAN(Table8[Total Consumpetion (TWh)])</f>
        <v>291.45</v>
      </c>
    </row>
    <row r="6" spans="1:6" x14ac:dyDescent="0.25">
      <c r="A6" s="21">
        <v>1969</v>
      </c>
      <c r="B6" s="1">
        <v>205281</v>
      </c>
      <c r="C6" s="1">
        <v>189.86</v>
      </c>
      <c r="D6" s="1">
        <f>Table8[[#This Row],[Total Consumpetion (TWh)]]*1000</f>
        <v>189860</v>
      </c>
      <c r="E6" s="15" t="s">
        <v>83</v>
      </c>
      <c r="F6" s="15" t="s">
        <v>82</v>
      </c>
    </row>
    <row r="7" spans="1:6" x14ac:dyDescent="0.25">
      <c r="A7" s="21">
        <v>1970</v>
      </c>
      <c r="B7" s="1">
        <v>214462</v>
      </c>
      <c r="C7" s="1">
        <v>199</v>
      </c>
      <c r="D7" s="1">
        <f>Table8[[#This Row],[Total Consumpetion (TWh)]]*1000</f>
        <v>199000</v>
      </c>
      <c r="E7">
        <f>_xlfn.STDEV.P(Table8[Electricity Supplied (GWh)])</f>
        <v>45226.110678941928</v>
      </c>
      <c r="F7">
        <f>_xlfn.STDEV.P(Table8[Total Consumpetion (TWh)])</f>
        <v>57.518062676172555</v>
      </c>
    </row>
    <row r="8" spans="1:6" x14ac:dyDescent="0.25">
      <c r="A8" s="21">
        <v>1971</v>
      </c>
      <c r="B8" s="1">
        <v>221728</v>
      </c>
      <c r="C8" s="1">
        <v>204.56</v>
      </c>
      <c r="D8" s="1">
        <f>Table8[[#This Row],[Total Consumpetion (TWh)]]*1000</f>
        <v>204560</v>
      </c>
    </row>
    <row r="9" spans="1:6" x14ac:dyDescent="0.25">
      <c r="A9" s="21">
        <v>1972</v>
      </c>
      <c r="B9" s="1">
        <v>228220</v>
      </c>
      <c r="C9" s="1">
        <v>211.55</v>
      </c>
      <c r="D9" s="1">
        <f>Table8[[#This Row],[Total Consumpetion (TWh)]]*1000</f>
        <v>211550</v>
      </c>
      <c r="E9" s="15" t="s">
        <v>84</v>
      </c>
    </row>
    <row r="10" spans="1:6" x14ac:dyDescent="0.25">
      <c r="A10" s="21">
        <v>1973</v>
      </c>
      <c r="B10" s="1">
        <v>244101</v>
      </c>
      <c r="C10" s="1">
        <v>226.48</v>
      </c>
      <c r="D10" s="1">
        <f>Table8[[#This Row],[Total Consumpetion (TWh)]]*1000</f>
        <v>226480</v>
      </c>
      <c r="E10">
        <f>CORREL(Table8[Electricity Supplied (GWh)],Table8[Total Consumpetion (TWh)])</f>
        <v>0.96806901823372105</v>
      </c>
    </row>
    <row r="11" spans="1:6" x14ac:dyDescent="0.25">
      <c r="A11" s="21">
        <v>1974</v>
      </c>
      <c r="B11" s="1">
        <v>236029</v>
      </c>
      <c r="C11" s="1">
        <v>219.64</v>
      </c>
      <c r="D11" s="1">
        <f>Table8[[#This Row],[Total Consumpetion (TWh)]]*1000</f>
        <v>219640</v>
      </c>
      <c r="E11" t="s">
        <v>85</v>
      </c>
    </row>
    <row r="12" spans="1:6" x14ac:dyDescent="0.25">
      <c r="A12" s="21">
        <v>1975</v>
      </c>
      <c r="B12" s="1">
        <v>236518</v>
      </c>
      <c r="C12" s="1">
        <v>219.07</v>
      </c>
      <c r="D12" s="1">
        <f>Table8[[#This Row],[Total Consumpetion (TWh)]]*1000</f>
        <v>219070</v>
      </c>
    </row>
    <row r="13" spans="1:6" x14ac:dyDescent="0.25">
      <c r="A13" s="21">
        <v>1976</v>
      </c>
      <c r="B13" s="1">
        <v>238965</v>
      </c>
      <c r="C13" s="1">
        <v>222</v>
      </c>
      <c r="D13" s="1">
        <f>Table8[[#This Row],[Total Consumpetion (TWh)]]*1000</f>
        <v>222000</v>
      </c>
    </row>
    <row r="14" spans="1:6" x14ac:dyDescent="0.25">
      <c r="A14" s="21">
        <v>1977</v>
      </c>
      <c r="B14" s="1">
        <v>245573</v>
      </c>
      <c r="C14" s="1">
        <v>226.8</v>
      </c>
      <c r="D14" s="1">
        <f>Table8[[#This Row],[Total Consumpetion (TWh)]]*1000</f>
        <v>226800</v>
      </c>
    </row>
    <row r="15" spans="1:6" x14ac:dyDescent="0.25">
      <c r="A15" s="21">
        <v>1978</v>
      </c>
      <c r="B15" s="1">
        <v>251341</v>
      </c>
      <c r="C15" s="1">
        <v>231.42</v>
      </c>
      <c r="D15" s="1">
        <f>Table8[[#This Row],[Total Consumpetion (TWh)]]*1000</f>
        <v>231420</v>
      </c>
    </row>
    <row r="16" spans="1:6" x14ac:dyDescent="0.25">
      <c r="A16" s="21">
        <v>1979</v>
      </c>
      <c r="B16" s="1">
        <v>263018</v>
      </c>
      <c r="C16" s="1">
        <v>242</v>
      </c>
      <c r="D16" s="1">
        <f>Table8[[#This Row],[Total Consumpetion (TWh)]]*1000</f>
        <v>242000</v>
      </c>
    </row>
    <row r="17" spans="1:6" x14ac:dyDescent="0.25">
      <c r="A17" s="21">
        <v>1980</v>
      </c>
      <c r="B17" s="1">
        <v>250727</v>
      </c>
      <c r="C17" s="1">
        <v>231.11</v>
      </c>
      <c r="D17" s="1">
        <f>Table8[[#This Row],[Total Consumpetion (TWh)]]*1000</f>
        <v>231110</v>
      </c>
    </row>
    <row r="18" spans="1:6" x14ac:dyDescent="0.25">
      <c r="A18" s="21">
        <v>1981</v>
      </c>
      <c r="B18" s="1">
        <v>245479</v>
      </c>
      <c r="C18" s="1">
        <v>227.21</v>
      </c>
      <c r="D18" s="1">
        <f>Table8[[#This Row],[Total Consumpetion (TWh)]]*1000</f>
        <v>227210</v>
      </c>
    </row>
    <row r="19" spans="1:6" x14ac:dyDescent="0.25">
      <c r="A19" s="21">
        <v>1982</v>
      </c>
      <c r="B19" s="1">
        <v>241198</v>
      </c>
      <c r="C19" s="1">
        <v>222.82</v>
      </c>
      <c r="D19" s="1">
        <f>Table8[[#This Row],[Total Consumpetion (TWh)]]*1000</f>
        <v>222820</v>
      </c>
    </row>
    <row r="20" spans="1:6" x14ac:dyDescent="0.25">
      <c r="A20" s="21">
        <v>1983</v>
      </c>
      <c r="B20" s="1">
        <v>244872</v>
      </c>
      <c r="C20" s="1">
        <v>226.09</v>
      </c>
      <c r="D20" s="1">
        <f>Table8[[#This Row],[Total Consumpetion (TWh)]]*1000</f>
        <v>226090</v>
      </c>
    </row>
    <row r="21" spans="1:6" x14ac:dyDescent="0.25">
      <c r="A21" s="21">
        <v>1984</v>
      </c>
      <c r="B21" s="1">
        <v>250215</v>
      </c>
      <c r="C21" s="1">
        <v>230.96</v>
      </c>
      <c r="D21" s="1">
        <f>Table8[[#This Row],[Total Consumpetion (TWh)]]*1000</f>
        <v>230960</v>
      </c>
    </row>
    <row r="22" spans="1:6" x14ac:dyDescent="0.25">
      <c r="A22" s="21">
        <v>1985</v>
      </c>
      <c r="B22" s="1">
        <v>262315</v>
      </c>
      <c r="C22" s="1">
        <v>241.85</v>
      </c>
      <c r="D22" s="1">
        <f>Table8[[#This Row],[Total Consumpetion (TWh)]]*1000</f>
        <v>241850</v>
      </c>
    </row>
    <row r="23" spans="1:6" x14ac:dyDescent="0.25">
      <c r="A23" s="21">
        <v>1986</v>
      </c>
      <c r="B23" s="1">
        <v>265518</v>
      </c>
      <c r="C23" s="1">
        <v>254.58</v>
      </c>
      <c r="D23" s="1">
        <f>Table8[[#This Row],[Total Consumpetion (TWh)]]*1000</f>
        <v>254580</v>
      </c>
      <c r="F23" s="15" t="s">
        <v>88</v>
      </c>
    </row>
    <row r="24" spans="1:6" x14ac:dyDescent="0.25">
      <c r="A24" s="21">
        <v>1987</v>
      </c>
      <c r="B24" s="1">
        <v>266157</v>
      </c>
      <c r="C24" s="1">
        <v>268.38</v>
      </c>
      <c r="D24" s="1">
        <f>Table8[[#This Row],[Total Consumpetion (TWh)]]*1000</f>
        <v>268380</v>
      </c>
    </row>
    <row r="25" spans="1:6" x14ac:dyDescent="0.25">
      <c r="A25" s="21">
        <v>1988</v>
      </c>
      <c r="B25" s="1">
        <v>270871</v>
      </c>
      <c r="C25" s="1">
        <v>274.5</v>
      </c>
      <c r="D25" s="1">
        <f>Table8[[#This Row],[Total Consumpetion (TWh)]]*1000</f>
        <v>274500</v>
      </c>
    </row>
    <row r="26" spans="1:6" x14ac:dyDescent="0.25">
      <c r="A26" s="21">
        <v>1989</v>
      </c>
      <c r="B26" s="1">
        <v>276003</v>
      </c>
      <c r="C26" s="1">
        <v>279.39999999999998</v>
      </c>
      <c r="D26" s="1">
        <f>Table8[[#This Row],[Total Consumpetion (TWh)]]*1000</f>
        <v>279400</v>
      </c>
    </row>
    <row r="27" spans="1:6" x14ac:dyDescent="0.25">
      <c r="A27" s="21">
        <v>1990</v>
      </c>
      <c r="B27" s="1">
        <v>281678</v>
      </c>
      <c r="C27" s="1">
        <v>284.42</v>
      </c>
      <c r="D27" s="1">
        <f>Table8[[#This Row],[Total Consumpetion (TWh)]]*1000</f>
        <v>284420</v>
      </c>
    </row>
    <row r="28" spans="1:6" x14ac:dyDescent="0.25">
      <c r="A28" s="21">
        <v>1991</v>
      </c>
      <c r="B28" s="1">
        <v>284453</v>
      </c>
      <c r="C28" s="1">
        <v>290.83999999999997</v>
      </c>
      <c r="D28" s="1">
        <f>Table8[[#This Row],[Total Consumpetion (TWh)]]*1000</f>
        <v>290840</v>
      </c>
    </row>
    <row r="29" spans="1:6" x14ac:dyDescent="0.25">
      <c r="A29" s="21">
        <v>1992</v>
      </c>
      <c r="B29" s="1">
        <v>282301</v>
      </c>
      <c r="C29" s="1">
        <v>291.45</v>
      </c>
      <c r="D29" s="1">
        <f>Table8[[#This Row],[Total Consumpetion (TWh)]]*1000</f>
        <v>291450</v>
      </c>
    </row>
    <row r="30" spans="1:6" x14ac:dyDescent="0.25">
      <c r="A30" s="21">
        <v>1993</v>
      </c>
      <c r="B30" s="1">
        <v>285316</v>
      </c>
      <c r="C30" s="1">
        <v>295.75</v>
      </c>
      <c r="D30" s="1">
        <f>Table8[[#This Row],[Total Consumpetion (TWh)]]*1000</f>
        <v>295750</v>
      </c>
    </row>
    <row r="31" spans="1:6" x14ac:dyDescent="0.25">
      <c r="A31" s="21">
        <v>1994</v>
      </c>
      <c r="B31" s="1">
        <v>288729</v>
      </c>
      <c r="C31" s="1">
        <v>292.83</v>
      </c>
      <c r="D31" s="1">
        <f>Table8[[#This Row],[Total Consumpetion (TWh)]]*1000</f>
        <v>292830</v>
      </c>
    </row>
    <row r="32" spans="1:6" x14ac:dyDescent="0.25">
      <c r="A32" s="21">
        <v>1995</v>
      </c>
      <c r="B32" s="1">
        <v>296718</v>
      </c>
      <c r="C32" s="1">
        <v>303.92</v>
      </c>
      <c r="D32" s="1">
        <f>Table8[[#This Row],[Total Consumpetion (TWh)]]*1000</f>
        <v>303920</v>
      </c>
    </row>
    <row r="33" spans="1:4" x14ac:dyDescent="0.25">
      <c r="A33" s="21">
        <v>1996</v>
      </c>
      <c r="B33" s="1">
        <v>308838</v>
      </c>
      <c r="C33" s="1">
        <v>319.7781796218286</v>
      </c>
      <c r="D33" s="1">
        <f>Table8[[#This Row],[Total Consumpetion (TWh)]]*1000</f>
        <v>319778.1796218286</v>
      </c>
    </row>
    <row r="34" spans="1:4" x14ac:dyDescent="0.25">
      <c r="A34" s="21">
        <v>1997</v>
      </c>
      <c r="B34" s="1">
        <v>306245</v>
      </c>
      <c r="C34" s="1">
        <v>321.065</v>
      </c>
      <c r="D34" s="1">
        <f>Table8[[#This Row],[Total Consumpetion (TWh)]]*1000</f>
        <v>321065</v>
      </c>
    </row>
    <row r="35" spans="1:4" x14ac:dyDescent="0.25">
      <c r="A35" s="21">
        <v>1998</v>
      </c>
      <c r="B35" s="1">
        <v>315030</v>
      </c>
      <c r="C35" s="1">
        <v>325.35000000000002</v>
      </c>
      <c r="D35" s="1">
        <f>Table8[[#This Row],[Total Consumpetion (TWh)]]*1000</f>
        <v>325350</v>
      </c>
    </row>
    <row r="36" spans="1:4" x14ac:dyDescent="0.25">
      <c r="A36" s="21">
        <v>1999</v>
      </c>
      <c r="B36" s="1">
        <v>317373</v>
      </c>
      <c r="C36" s="1">
        <v>332.0529075</v>
      </c>
      <c r="D36" s="1">
        <f>Table8[[#This Row],[Total Consumpetion (TWh)]]*1000</f>
        <v>332052.90750000003</v>
      </c>
    </row>
    <row r="37" spans="1:4" x14ac:dyDescent="0.25">
      <c r="A37" s="21">
        <v>2000</v>
      </c>
      <c r="B37" s="1">
        <v>323332</v>
      </c>
      <c r="C37" s="1">
        <v>340.29599999999994</v>
      </c>
      <c r="D37" s="1">
        <f>Table8[[#This Row],[Total Consumpetion (TWh)]]*1000</f>
        <v>340295.99999999994</v>
      </c>
    </row>
    <row r="38" spans="1:4" x14ac:dyDescent="0.25">
      <c r="A38" s="21">
        <v>2001</v>
      </c>
      <c r="B38" s="1">
        <v>333781.09999999998</v>
      </c>
      <c r="C38" s="1">
        <v>342.50400000000002</v>
      </c>
      <c r="D38" s="1">
        <f>Table8[[#This Row],[Total Consumpetion (TWh)]]*1000</f>
        <v>342504</v>
      </c>
    </row>
    <row r="39" spans="1:4" x14ac:dyDescent="0.25">
      <c r="A39" s="21">
        <v>2002</v>
      </c>
      <c r="B39" s="1">
        <v>334784.6011855898</v>
      </c>
      <c r="C39" s="1">
        <v>344.10899999999998</v>
      </c>
      <c r="D39" s="1">
        <f>Table8[[#This Row],[Total Consumpetion (TWh)]]*1000</f>
        <v>344109</v>
      </c>
    </row>
    <row r="40" spans="1:4" x14ac:dyDescent="0.25">
      <c r="A40" s="21">
        <v>2003</v>
      </c>
      <c r="B40" s="1">
        <v>342307.65082419262</v>
      </c>
      <c r="C40" s="1">
        <v>346.61700000000002</v>
      </c>
      <c r="D40" s="1">
        <f>Table8[[#This Row],[Total Consumpetion (TWh)]]*1000</f>
        <v>346617</v>
      </c>
    </row>
    <row r="41" spans="1:4" x14ac:dyDescent="0.25">
      <c r="A41" s="21">
        <v>2004</v>
      </c>
      <c r="B41" s="1">
        <v>339234.57989576051</v>
      </c>
      <c r="C41" s="1">
        <v>347.714</v>
      </c>
      <c r="D41" s="1">
        <f>Table8[[#This Row],[Total Consumpetion (TWh)]]*1000</f>
        <v>347714</v>
      </c>
    </row>
    <row r="42" spans="1:4" x14ac:dyDescent="0.25">
      <c r="A42" s="21">
        <v>2005</v>
      </c>
      <c r="B42" s="1">
        <v>342240.37641208217</v>
      </c>
      <c r="C42" s="1">
        <v>357.19900000000001</v>
      </c>
      <c r="D42" s="1">
        <f>Table8[[#This Row],[Total Consumpetion (TWh)]]*1000</f>
        <v>357199</v>
      </c>
    </row>
    <row r="43" spans="1:4" x14ac:dyDescent="0.25">
      <c r="A43" s="21">
        <v>2006</v>
      </c>
      <c r="B43" s="1">
        <v>339282.75606794388</v>
      </c>
      <c r="C43" s="1">
        <v>353.863</v>
      </c>
      <c r="D43" s="1">
        <f>Table8[[#This Row],[Total Consumpetion (TWh)]]*1000</f>
        <v>353863</v>
      </c>
    </row>
    <row r="44" spans="1:4" x14ac:dyDescent="0.25">
      <c r="A44" s="21">
        <v>2007</v>
      </c>
      <c r="B44" s="1">
        <v>340156.18119322462</v>
      </c>
      <c r="C44" s="1">
        <v>351.44900000000001</v>
      </c>
      <c r="D44" s="1">
        <f>Table8[[#This Row],[Total Consumpetion (TWh)]]*1000</f>
        <v>351449</v>
      </c>
    </row>
    <row r="45" spans="1:4" x14ac:dyDescent="0.25">
      <c r="A45" s="21">
        <v>2008</v>
      </c>
      <c r="B45" s="1">
        <v>335205.66348946025</v>
      </c>
      <c r="C45" s="1">
        <v>349.53161080447069</v>
      </c>
      <c r="D45" s="1">
        <f>Table8[[#This Row],[Total Consumpetion (TWh)]]*1000</f>
        <v>349531.61080447066</v>
      </c>
    </row>
    <row r="46" spans="1:4" x14ac:dyDescent="0.25">
      <c r="A46" s="21">
        <v>2009</v>
      </c>
      <c r="B46" s="1">
        <v>322417.3514130651</v>
      </c>
      <c r="C46" s="1">
        <v>329.41616448062859</v>
      </c>
      <c r="D46" s="1">
        <f>Table8[[#This Row],[Total Consumpetion (TWh)]]*1000</f>
        <v>329416.16448062862</v>
      </c>
    </row>
    <row r="47" spans="1:4" x14ac:dyDescent="0.25">
      <c r="A47" s="21">
        <v>2010</v>
      </c>
      <c r="B47" s="1">
        <v>328992.89256671199</v>
      </c>
      <c r="C47" s="1">
        <v>337.51128171747797</v>
      </c>
      <c r="D47" s="1">
        <f>Table8[[#This Row],[Total Consumpetion (TWh)]]*1000</f>
        <v>337511.28171747795</v>
      </c>
    </row>
    <row r="48" spans="1:4" x14ac:dyDescent="0.25">
      <c r="A48" s="21">
        <v>2011</v>
      </c>
      <c r="B48" s="1">
        <v>314217.16170625627</v>
      </c>
      <c r="C48" s="1">
        <v>325.91907110947062</v>
      </c>
      <c r="D48" s="1">
        <f>Table8[[#This Row],[Total Consumpetion (TWh)]]*1000</f>
        <v>325919.07110947062</v>
      </c>
    </row>
    <row r="49" spans="1:4" x14ac:dyDescent="0.25">
      <c r="A49" s="21">
        <v>2012</v>
      </c>
      <c r="B49" s="1">
        <v>308453.61700526637</v>
      </c>
      <c r="C49" s="1">
        <v>325.4818778970004</v>
      </c>
      <c r="D49" s="1">
        <f>Table8[[#This Row],[Total Consumpetion (TWh)]]*1000</f>
        <v>325481.87789700041</v>
      </c>
    </row>
    <row r="50" spans="1:4" x14ac:dyDescent="0.25">
      <c r="A50" s="21">
        <v>2013</v>
      </c>
      <c r="B50" s="1">
        <v>305034.48240107112</v>
      </c>
      <c r="C50" s="1">
        <v>324.38484633124494</v>
      </c>
      <c r="D50" s="1">
        <f>Table8[[#This Row],[Total Consumpetion (TWh)]]*1000</f>
        <v>324384.84633124492</v>
      </c>
    </row>
    <row r="51" spans="1:4" x14ac:dyDescent="0.25">
      <c r="A51" s="21">
        <v>2014</v>
      </c>
      <c r="B51" s="1">
        <v>282980.22121480294</v>
      </c>
      <c r="C51" s="1">
        <v>310.80443694204644</v>
      </c>
      <c r="D51" s="1">
        <f>Table8[[#This Row],[Total Consumpetion (TWh)]]*1000</f>
        <v>310804.43694204645</v>
      </c>
    </row>
    <row r="52" spans="1:4" x14ac:dyDescent="0.25">
      <c r="A52" s="21">
        <v>2015</v>
      </c>
      <c r="B52" s="1">
        <v>278462.12650677841</v>
      </c>
      <c r="C52" s="1">
        <v>311.42276089552985</v>
      </c>
      <c r="D52" s="1">
        <f>Table8[[#This Row],[Total Consumpetion (TWh)]]*1000</f>
        <v>311422.76089552982</v>
      </c>
    </row>
    <row r="53" spans="1:4" x14ac:dyDescent="0.25">
      <c r="A53" s="21">
        <v>2016</v>
      </c>
      <c r="B53" s="1">
        <v>276582.31641477067</v>
      </c>
      <c r="C53" s="1">
        <v>311.29688932830464</v>
      </c>
      <c r="D53" s="1">
        <f>Table8[[#This Row],[Total Consumpetion (TWh)]]*1000</f>
        <v>311296.88932830462</v>
      </c>
    </row>
    <row r="54" spans="1:4" x14ac:dyDescent="0.25">
      <c r="A54" s="21">
        <v>2017</v>
      </c>
      <c r="B54" s="1">
        <v>272173.00753676845</v>
      </c>
      <c r="C54" s="1">
        <v>306.79287935843939</v>
      </c>
      <c r="D54" s="1">
        <f>Table8[[#This Row],[Total Consumpetion (TWh)]]*1000</f>
        <v>306792.87935843942</v>
      </c>
    </row>
    <row r="55" spans="1:4" x14ac:dyDescent="0.25">
      <c r="A55" s="21">
        <v>2018</v>
      </c>
      <c r="B55" s="1">
        <v>266849.02062616154</v>
      </c>
      <c r="C55" s="1">
        <v>307.37459679360495</v>
      </c>
      <c r="D55" s="1">
        <f>Table8[[#This Row],[Total Consumpetion (TWh)]]*1000</f>
        <v>307374.59679360496</v>
      </c>
    </row>
    <row r="56" spans="1:4" x14ac:dyDescent="0.25">
      <c r="A56" s="21">
        <v>2019</v>
      </c>
      <c r="B56" s="1">
        <v>256982.67407864827</v>
      </c>
      <c r="C56" s="1">
        <v>302.00488582335998</v>
      </c>
      <c r="D56" s="1">
        <f>Table8[[#This Row],[Total Consumpetion (TWh)]]*1000</f>
        <v>302004.88582336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86A7-C660-49BD-AEAC-A2231E60CF64}">
  <sheetPr codeName="Sheet7"/>
  <dimension ref="A1:Q72"/>
  <sheetViews>
    <sheetView zoomScaleNormal="100" workbookViewId="0">
      <selection activeCell="O50" sqref="O50"/>
    </sheetView>
  </sheetViews>
  <sheetFormatPr defaultRowHeight="15" x14ac:dyDescent="0.25"/>
  <cols>
    <col min="3" max="3" width="32.85546875" bestFit="1" customWidth="1"/>
    <col min="6" max="6" width="13.5703125" bestFit="1" customWidth="1"/>
    <col min="7" max="7" width="33.28515625" customWidth="1"/>
    <col min="8" max="8" width="31.5703125" bestFit="1" customWidth="1"/>
  </cols>
  <sheetData>
    <row r="1" spans="1:5" x14ac:dyDescent="0.25">
      <c r="A1" t="s">
        <v>0</v>
      </c>
      <c r="B1" t="s">
        <v>24</v>
      </c>
      <c r="C1" t="s">
        <v>70</v>
      </c>
      <c r="E1" s="15" t="s">
        <v>71</v>
      </c>
    </row>
    <row r="2" spans="1:5" x14ac:dyDescent="0.25">
      <c r="A2">
        <v>1920</v>
      </c>
      <c r="B2" s="1"/>
      <c r="C2" s="4">
        <v>3976</v>
      </c>
      <c r="E2">
        <f>AVERAGE(Table5[p/kWh])</f>
        <v>1.2825954106280193</v>
      </c>
    </row>
    <row r="3" spans="1:5" x14ac:dyDescent="0.25">
      <c r="A3">
        <v>1921</v>
      </c>
      <c r="B3" s="1">
        <v>1.0333333333333334</v>
      </c>
      <c r="C3" s="4">
        <v>3605</v>
      </c>
      <c r="E3" s="15" t="s">
        <v>72</v>
      </c>
    </row>
    <row r="4" spans="1:5" x14ac:dyDescent="0.25">
      <c r="A4">
        <v>1922</v>
      </c>
      <c r="B4" s="1">
        <v>0.86250000000000004</v>
      </c>
      <c r="C4" s="4">
        <v>4226</v>
      </c>
      <c r="E4">
        <f>MEDIAN(Table5[p/kWh])</f>
        <v>0.65333333333333343</v>
      </c>
    </row>
    <row r="5" spans="1:5" x14ac:dyDescent="0.25">
      <c r="A5">
        <v>1923</v>
      </c>
      <c r="B5" s="1">
        <v>0.77500000000000002</v>
      </c>
      <c r="C5" s="4">
        <v>4928</v>
      </c>
      <c r="E5" s="15" t="s">
        <v>73</v>
      </c>
    </row>
    <row r="6" spans="1:5" x14ac:dyDescent="0.25">
      <c r="A6">
        <v>1924</v>
      </c>
      <c r="B6" s="1">
        <v>0.72791666666666677</v>
      </c>
      <c r="C6" s="4">
        <v>5627</v>
      </c>
      <c r="E6">
        <f>_xlfn.STDEV.S(Table5[p/kWh])</f>
        <v>1.5166069551833434</v>
      </c>
    </row>
    <row r="7" spans="1:5" x14ac:dyDescent="0.25">
      <c r="A7">
        <v>1925</v>
      </c>
      <c r="B7" s="1">
        <v>0.68708333333333338</v>
      </c>
      <c r="C7" s="4">
        <v>6184</v>
      </c>
      <c r="E7" s="15" t="s">
        <v>74</v>
      </c>
    </row>
    <row r="8" spans="1:5" x14ac:dyDescent="0.25">
      <c r="A8">
        <v>1926</v>
      </c>
      <c r="B8" s="1">
        <v>0.73291666666666655</v>
      </c>
      <c r="C8" s="4">
        <v>6526</v>
      </c>
      <c r="E8">
        <f>CORREL(Table5[p/kWh],Table5[Total Electricity Produced (GWh)])</f>
        <v>0.73946169999668065</v>
      </c>
    </row>
    <row r="9" spans="1:5" x14ac:dyDescent="0.25">
      <c r="A9">
        <v>1927</v>
      </c>
      <c r="B9" s="1">
        <v>0.64749999999999996</v>
      </c>
      <c r="C9" s="4">
        <v>7926</v>
      </c>
      <c r="E9" t="s">
        <v>75</v>
      </c>
    </row>
    <row r="10" spans="1:5" x14ac:dyDescent="0.25">
      <c r="A10">
        <v>1928</v>
      </c>
      <c r="B10" s="1">
        <v>0.60250000000000004</v>
      </c>
      <c r="C10" s="4">
        <v>8750</v>
      </c>
    </row>
    <row r="11" spans="1:5" x14ac:dyDescent="0.25">
      <c r="A11">
        <v>1929</v>
      </c>
      <c r="B11" s="1">
        <v>0.57625000000000004</v>
      </c>
      <c r="C11" s="4">
        <v>9757</v>
      </c>
    </row>
    <row r="12" spans="1:5" x14ac:dyDescent="0.25">
      <c r="A12">
        <v>1930</v>
      </c>
      <c r="B12" s="1">
        <v>0.57583333333333331</v>
      </c>
      <c r="C12" s="4">
        <v>10206</v>
      </c>
    </row>
    <row r="13" spans="1:5" x14ac:dyDescent="0.25">
      <c r="A13">
        <v>1931</v>
      </c>
      <c r="B13" s="1">
        <v>0.56874999999999998</v>
      </c>
      <c r="C13" s="4">
        <v>10698</v>
      </c>
    </row>
    <row r="14" spans="1:5" x14ac:dyDescent="0.25">
      <c r="A14">
        <v>1932</v>
      </c>
      <c r="B14" s="1">
        <v>0.55458333333333332</v>
      </c>
      <c r="C14" s="4">
        <v>11479</v>
      </c>
    </row>
    <row r="15" spans="1:5" x14ac:dyDescent="0.25">
      <c r="A15">
        <v>1933</v>
      </c>
      <c r="B15" s="1">
        <v>0.52583333333333337</v>
      </c>
      <c r="C15" s="4">
        <v>12724</v>
      </c>
    </row>
    <row r="16" spans="1:5" x14ac:dyDescent="0.25">
      <c r="A16">
        <v>1934</v>
      </c>
      <c r="B16" s="1">
        <v>0.49833333333333329</v>
      </c>
      <c r="C16" s="4">
        <v>14525</v>
      </c>
    </row>
    <row r="17" spans="1:17" x14ac:dyDescent="0.25">
      <c r="A17">
        <v>1935</v>
      </c>
      <c r="B17" s="1">
        <v>0.46875</v>
      </c>
      <c r="C17" s="4">
        <v>16538</v>
      </c>
    </row>
    <row r="18" spans="1:17" x14ac:dyDescent="0.25">
      <c r="A18">
        <v>1936</v>
      </c>
      <c r="B18" s="1">
        <v>0.45208333333333334</v>
      </c>
      <c r="C18" s="4">
        <v>19108</v>
      </c>
    </row>
    <row r="19" spans="1:17" x14ac:dyDescent="0.25">
      <c r="A19">
        <v>1937</v>
      </c>
      <c r="B19" s="1">
        <v>0.43625000000000003</v>
      </c>
      <c r="C19" s="4">
        <v>21613</v>
      </c>
    </row>
    <row r="20" spans="1:17" x14ac:dyDescent="0.25">
      <c r="A20">
        <v>1938</v>
      </c>
      <c r="B20" s="1">
        <v>0.43333333333333335</v>
      </c>
      <c r="C20" s="4">
        <v>23030</v>
      </c>
    </row>
    <row r="21" spans="1:17" x14ac:dyDescent="0.25">
      <c r="A21">
        <v>1939</v>
      </c>
      <c r="B21" s="1">
        <v>0.42041666666666661</v>
      </c>
      <c r="C21" s="4">
        <v>24957</v>
      </c>
    </row>
    <row r="22" spans="1:17" x14ac:dyDescent="0.25">
      <c r="A22">
        <v>1940</v>
      </c>
      <c r="B22" s="1">
        <v>0.43041666666666667</v>
      </c>
      <c r="C22" s="4">
        <v>27151</v>
      </c>
    </row>
    <row r="23" spans="1:17" x14ac:dyDescent="0.25">
      <c r="A23">
        <v>1941</v>
      </c>
      <c r="B23" s="1">
        <v>0.43083333333333335</v>
      </c>
      <c r="C23" s="4">
        <v>30533</v>
      </c>
    </row>
    <row r="24" spans="1:17" x14ac:dyDescent="0.25">
      <c r="A24">
        <v>1942</v>
      </c>
      <c r="B24" s="1">
        <v>0.42083333333333334</v>
      </c>
      <c r="C24" s="4">
        <v>33632</v>
      </c>
    </row>
    <row r="25" spans="1:17" x14ac:dyDescent="0.25">
      <c r="A25">
        <v>1943</v>
      </c>
      <c r="B25" s="1">
        <v>0.42208333333333325</v>
      </c>
      <c r="C25" s="4">
        <v>34850</v>
      </c>
    </row>
    <row r="26" spans="1:17" x14ac:dyDescent="0.25">
      <c r="A26">
        <v>1944</v>
      </c>
      <c r="B26" s="1">
        <v>0.44416666666666671</v>
      </c>
      <c r="C26" s="4">
        <v>36127</v>
      </c>
    </row>
    <row r="27" spans="1:17" x14ac:dyDescent="0.25">
      <c r="A27">
        <v>1945</v>
      </c>
      <c r="B27" s="1">
        <v>0.47</v>
      </c>
      <c r="C27" s="4">
        <v>35077</v>
      </c>
    </row>
    <row r="28" spans="1:17" x14ac:dyDescent="0.25">
      <c r="A28">
        <v>1946</v>
      </c>
      <c r="B28" s="1">
        <v>0.46708333333333329</v>
      </c>
      <c r="C28" s="4">
        <v>38854</v>
      </c>
    </row>
    <row r="29" spans="1:17" x14ac:dyDescent="0.25">
      <c r="A29">
        <v>1947</v>
      </c>
      <c r="B29" s="1">
        <v>0.46791666666666665</v>
      </c>
      <c r="C29" s="4">
        <v>40096</v>
      </c>
      <c r="Q29" s="15" t="s">
        <v>89</v>
      </c>
    </row>
    <row r="30" spans="1:17" x14ac:dyDescent="0.25">
      <c r="A30">
        <v>1948</v>
      </c>
      <c r="B30" s="1">
        <v>0.48499999999999999</v>
      </c>
      <c r="C30" s="4">
        <v>43314</v>
      </c>
    </row>
    <row r="31" spans="1:17" x14ac:dyDescent="0.25">
      <c r="A31">
        <v>1949</v>
      </c>
      <c r="B31" s="1">
        <v>0.49916666666666665</v>
      </c>
      <c r="C31" s="4">
        <v>45726</v>
      </c>
    </row>
    <row r="32" spans="1:17" x14ac:dyDescent="0.25">
      <c r="A32">
        <v>1950</v>
      </c>
      <c r="B32" s="1">
        <v>0.49416666666666664</v>
      </c>
      <c r="C32" s="4">
        <v>51467</v>
      </c>
    </row>
    <row r="33" spans="1:3" x14ac:dyDescent="0.25">
      <c r="A33">
        <v>1951</v>
      </c>
      <c r="B33" s="1">
        <v>0</v>
      </c>
      <c r="C33" s="4">
        <v>56982</v>
      </c>
    </row>
    <row r="34" spans="1:3" x14ac:dyDescent="0.25">
      <c r="A34">
        <v>1952</v>
      </c>
      <c r="B34" s="1">
        <v>0</v>
      </c>
      <c r="C34" s="4">
        <v>59209</v>
      </c>
    </row>
    <row r="35" spans="1:3" x14ac:dyDescent="0.25">
      <c r="A35">
        <v>1953</v>
      </c>
      <c r="B35" s="1">
        <v>0</v>
      </c>
      <c r="C35" s="4">
        <v>62494</v>
      </c>
    </row>
    <row r="36" spans="1:3" x14ac:dyDescent="0.25">
      <c r="A36">
        <v>1954</v>
      </c>
      <c r="B36" s="1">
        <v>0</v>
      </c>
      <c r="C36" s="4">
        <v>69525</v>
      </c>
    </row>
    <row r="37" spans="1:3" x14ac:dyDescent="0.25">
      <c r="A37">
        <v>1955</v>
      </c>
      <c r="B37" s="1">
        <v>0.57666666666666655</v>
      </c>
      <c r="C37" s="4">
        <v>76348</v>
      </c>
    </row>
    <row r="38" spans="1:3" x14ac:dyDescent="0.25">
      <c r="A38">
        <v>1956</v>
      </c>
      <c r="B38" s="1">
        <v>0</v>
      </c>
      <c r="C38" s="4">
        <v>83074</v>
      </c>
    </row>
    <row r="39" spans="1:3" x14ac:dyDescent="0.25">
      <c r="A39">
        <v>1957</v>
      </c>
      <c r="B39" s="1">
        <v>0</v>
      </c>
      <c r="C39" s="4">
        <v>87067</v>
      </c>
    </row>
    <row r="40" spans="1:3" x14ac:dyDescent="0.25">
      <c r="A40">
        <v>1958</v>
      </c>
      <c r="B40" s="1"/>
      <c r="C40" s="4">
        <v>94234</v>
      </c>
    </row>
    <row r="41" spans="1:3" x14ac:dyDescent="0.25">
      <c r="A41">
        <v>1959</v>
      </c>
      <c r="B41" s="1">
        <v>0</v>
      </c>
      <c r="C41" s="4">
        <v>101460</v>
      </c>
    </row>
    <row r="42" spans="1:3" x14ac:dyDescent="0.25">
      <c r="A42">
        <v>1960</v>
      </c>
      <c r="B42" s="1">
        <v>0.61958333333333337</v>
      </c>
      <c r="C42" s="4">
        <v>115506</v>
      </c>
    </row>
    <row r="43" spans="1:3" x14ac:dyDescent="0.25">
      <c r="A43">
        <v>1961</v>
      </c>
      <c r="B43" s="1">
        <v>0</v>
      </c>
      <c r="C43" s="4">
        <v>124182</v>
      </c>
    </row>
    <row r="44" spans="1:3" x14ac:dyDescent="0.25">
      <c r="A44">
        <v>1962</v>
      </c>
      <c r="B44" s="1">
        <v>0.65333333333333343</v>
      </c>
      <c r="C44" s="4">
        <v>137465</v>
      </c>
    </row>
    <row r="45" spans="1:3" x14ac:dyDescent="0.25">
      <c r="A45">
        <v>1963</v>
      </c>
      <c r="B45" s="1">
        <v>0.66958333333333331</v>
      </c>
      <c r="C45" s="4">
        <v>148852</v>
      </c>
    </row>
    <row r="46" spans="1:3" x14ac:dyDescent="0.25">
      <c r="A46">
        <v>1964</v>
      </c>
      <c r="B46" s="1">
        <v>0.68208333333333326</v>
      </c>
      <c r="C46" s="4">
        <v>156653</v>
      </c>
    </row>
    <row r="47" spans="1:3" x14ac:dyDescent="0.25">
      <c r="A47">
        <v>1965</v>
      </c>
      <c r="B47" s="1">
        <v>0.71083333333333332</v>
      </c>
      <c r="C47" s="4">
        <v>168158</v>
      </c>
    </row>
    <row r="48" spans="1:3" x14ac:dyDescent="0.25">
      <c r="A48">
        <v>1966</v>
      </c>
      <c r="B48" s="1">
        <v>0.73375000000000001</v>
      </c>
      <c r="C48" s="4">
        <v>174139</v>
      </c>
    </row>
    <row r="49" spans="1:3" x14ac:dyDescent="0.25">
      <c r="A49">
        <v>1967</v>
      </c>
      <c r="B49" s="1">
        <v>0.73875000000000002</v>
      </c>
      <c r="C49" s="4">
        <v>179869</v>
      </c>
    </row>
    <row r="50" spans="1:3" x14ac:dyDescent="0.25">
      <c r="A50">
        <v>1968</v>
      </c>
      <c r="B50" s="1">
        <v>0.79666666666666663</v>
      </c>
      <c r="C50" s="4">
        <v>192381</v>
      </c>
    </row>
    <row r="51" spans="1:3" x14ac:dyDescent="0.25">
      <c r="A51">
        <v>1969</v>
      </c>
      <c r="B51" s="1">
        <v>0.78300000000000003</v>
      </c>
      <c r="C51" s="4">
        <v>205281</v>
      </c>
    </row>
    <row r="52" spans="1:3" x14ac:dyDescent="0.25">
      <c r="A52">
        <v>1970</v>
      </c>
      <c r="B52" s="1">
        <v>0.78</v>
      </c>
      <c r="C52" s="4">
        <v>214462</v>
      </c>
    </row>
    <row r="53" spans="1:3" x14ac:dyDescent="0.25">
      <c r="A53">
        <v>1971</v>
      </c>
      <c r="B53" s="1">
        <v>0.84899999999999998</v>
      </c>
      <c r="C53" s="4">
        <v>221728</v>
      </c>
    </row>
    <row r="54" spans="1:3" x14ac:dyDescent="0.25">
      <c r="A54">
        <v>1972</v>
      </c>
      <c r="B54" s="1">
        <v>0.89400000000000002</v>
      </c>
      <c r="C54" s="4">
        <v>228220</v>
      </c>
    </row>
    <row r="55" spans="1:3" x14ac:dyDescent="0.25">
      <c r="A55">
        <v>1973</v>
      </c>
      <c r="B55" s="1">
        <v>0.90100000000000002</v>
      </c>
      <c r="C55" s="4">
        <v>244101</v>
      </c>
    </row>
    <row r="56" spans="1:3" x14ac:dyDescent="0.25">
      <c r="A56">
        <v>1974</v>
      </c>
      <c r="B56" s="1">
        <v>1.135</v>
      </c>
      <c r="C56" s="4">
        <v>236029</v>
      </c>
    </row>
    <row r="57" spans="1:3" x14ac:dyDescent="0.25">
      <c r="A57">
        <v>1975</v>
      </c>
      <c r="B57" s="1">
        <v>1.5629999999999999</v>
      </c>
      <c r="C57" s="4">
        <v>236518</v>
      </c>
    </row>
    <row r="58" spans="1:3" x14ac:dyDescent="0.25">
      <c r="A58">
        <v>1976</v>
      </c>
      <c r="B58" s="1">
        <v>1.899</v>
      </c>
      <c r="C58" s="4">
        <v>238965</v>
      </c>
    </row>
    <row r="59" spans="1:3" x14ac:dyDescent="0.25">
      <c r="A59">
        <v>1977</v>
      </c>
      <c r="B59" s="1">
        <v>2.1829999999999998</v>
      </c>
      <c r="C59" s="4">
        <v>245573</v>
      </c>
    </row>
    <row r="60" spans="1:3" x14ac:dyDescent="0.25">
      <c r="A60">
        <v>1978</v>
      </c>
      <c r="B60" s="1">
        <v>2.4140000000000001</v>
      </c>
      <c r="C60" s="4">
        <v>251341</v>
      </c>
    </row>
    <row r="61" spans="1:3" x14ac:dyDescent="0.25">
      <c r="A61">
        <v>1979</v>
      </c>
      <c r="B61" s="1">
        <v>2.633</v>
      </c>
      <c r="C61" s="4">
        <v>263018</v>
      </c>
    </row>
    <row r="62" spans="1:3" x14ac:dyDescent="0.25">
      <c r="A62">
        <v>1980</v>
      </c>
      <c r="B62" s="1">
        <v>3.319</v>
      </c>
      <c r="C62" s="4">
        <v>250727</v>
      </c>
    </row>
    <row r="63" spans="1:3" x14ac:dyDescent="0.25">
      <c r="A63">
        <v>1981</v>
      </c>
      <c r="B63" s="1">
        <v>3.93</v>
      </c>
      <c r="C63" s="4">
        <v>245479</v>
      </c>
    </row>
    <row r="64" spans="1:3" x14ac:dyDescent="0.25">
      <c r="A64">
        <v>1982</v>
      </c>
      <c r="B64" s="1">
        <v>4.3239999999999998</v>
      </c>
      <c r="C64" s="4">
        <v>241198</v>
      </c>
    </row>
    <row r="65" spans="1:3" x14ac:dyDescent="0.25">
      <c r="A65">
        <v>1983</v>
      </c>
      <c r="B65" s="1">
        <v>4.4400000000000004</v>
      </c>
      <c r="C65" s="4">
        <v>244872</v>
      </c>
    </row>
    <row r="66" spans="1:3" x14ac:dyDescent="0.25">
      <c r="A66">
        <v>1984</v>
      </c>
      <c r="B66" s="1">
        <v>4.4720000000000004</v>
      </c>
      <c r="C66" s="4">
        <v>250215</v>
      </c>
    </row>
    <row r="67" spans="1:3" x14ac:dyDescent="0.25">
      <c r="A67">
        <v>1985</v>
      </c>
      <c r="B67" s="1">
        <v>4.6020000000000003</v>
      </c>
      <c r="C67" s="4">
        <v>262315</v>
      </c>
    </row>
    <row r="68" spans="1:3" x14ac:dyDescent="0.25">
      <c r="A68">
        <v>1986</v>
      </c>
      <c r="B68" s="1">
        <v>4.6680000000000001</v>
      </c>
      <c r="C68" s="4">
        <v>265518</v>
      </c>
    </row>
    <row r="69" spans="1:3" x14ac:dyDescent="0.25">
      <c r="A69">
        <v>1987</v>
      </c>
      <c r="B69" s="1">
        <v>4.5919999999999996</v>
      </c>
      <c r="C69" s="4">
        <v>266157</v>
      </c>
    </row>
    <row r="70" spans="1:3" x14ac:dyDescent="0.25">
      <c r="A70">
        <v>1988</v>
      </c>
      <c r="B70" s="1">
        <v>4.8150000000000004</v>
      </c>
      <c r="C70" s="4">
        <v>270871</v>
      </c>
    </row>
    <row r="71" spans="1:3" x14ac:dyDescent="0.25">
      <c r="A71">
        <v>1989</v>
      </c>
      <c r="B71" s="1">
        <v>5.1420000000000003</v>
      </c>
      <c r="C71" s="4">
        <v>276003</v>
      </c>
    </row>
    <row r="72" spans="1:3" x14ac:dyDescent="0.25">
      <c r="A72">
        <v>1990</v>
      </c>
      <c r="B72" s="1">
        <v>5.3689999999999998</v>
      </c>
      <c r="C72" s="4">
        <v>281678</v>
      </c>
    </row>
  </sheetData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260EEA57-1C70-4246-910A-7E84092E234B}">
  <ds:schemaRefs/>
</ds:datastoreItem>
</file>

<file path=customXml/itemProps2.xml><?xml version="1.0" encoding="utf-8"?>
<ds:datastoreItem xmlns:ds="http://schemas.openxmlformats.org/officeDocument/2006/customXml" ds:itemID="{E3CA5282-A450-48BB-91D9-F2358B278D27}">
  <ds:schemaRefs/>
</ds:datastoreItem>
</file>

<file path=customXml/itemProps3.xml><?xml version="1.0" encoding="utf-8"?>
<ds:datastoreItem xmlns:ds="http://schemas.openxmlformats.org/officeDocument/2006/customXml" ds:itemID="{698BF531-68A1-4419-979B-A07BF4843FD9}">
  <ds:schemaRefs/>
</ds:datastoreItem>
</file>

<file path=customXml/itemProps4.xml><?xml version="1.0" encoding="utf-8"?>
<ds:datastoreItem xmlns:ds="http://schemas.openxmlformats.org/officeDocument/2006/customXml" ds:itemID="{A9781F90-7CC1-417F-B5E5-315CF82587D4}">
  <ds:schemaRefs/>
</ds:datastoreItem>
</file>

<file path=customXml/itemProps5.xml><?xml version="1.0" encoding="utf-8"?>
<ds:datastoreItem xmlns:ds="http://schemas.openxmlformats.org/officeDocument/2006/customXml" ds:itemID="{51C8C744-3632-4235-8BBC-3A8AF7E08437}">
  <ds:schemaRefs/>
</ds:datastoreItem>
</file>

<file path=customXml/itemProps6.xml><?xml version="1.0" encoding="utf-8"?>
<ds:datastoreItem xmlns:ds="http://schemas.openxmlformats.org/officeDocument/2006/customXml" ds:itemID="{5D40CF8F-5DF8-4303-8733-AADC63AACC50}">
  <ds:schemaRefs/>
</ds:datastoreItem>
</file>

<file path=customXml/itemProps7.xml><?xml version="1.0" encoding="utf-8"?>
<ds:datastoreItem xmlns:ds="http://schemas.openxmlformats.org/officeDocument/2006/customXml" ds:itemID="{B13BB26C-AF00-4469-801A-970B82A47F35}">
  <ds:schemaRefs/>
</ds:datastoreItem>
</file>

<file path=customXml/itemProps8.xml><?xml version="1.0" encoding="utf-8"?>
<ds:datastoreItem xmlns:ds="http://schemas.openxmlformats.org/officeDocument/2006/customXml" ds:itemID="{234021AE-F98C-4C12-88C4-DB2F183E41D9}">
  <ds:schemaRefs/>
</ds:datastoreItem>
</file>

<file path=customXml/itemProps9.xml><?xml version="1.0" encoding="utf-8"?>
<ds:datastoreItem xmlns:ds="http://schemas.openxmlformats.org/officeDocument/2006/customXml" ds:itemID="{F531AC08-F51C-4AF4-BA9E-BB1153EE44F7}">
  <ds:schemaRefs/>
</ds:datastoreItem>
</file>

<file path=customXml/itemProps10.xml><?xml version="1.0" encoding="utf-8"?>
<ds:datastoreItem xmlns:ds="http://schemas.openxmlformats.org/officeDocument/2006/customXml" ds:itemID="{AEC9EF16-0639-4A05-A868-3BF5BF2455E8}">
  <ds:schemaRefs/>
</ds:datastoreItem>
</file>

<file path=customXml/itemProps11.xml><?xml version="1.0" encoding="utf-8"?>
<ds:datastoreItem xmlns:ds="http://schemas.openxmlformats.org/officeDocument/2006/customXml" ds:itemID="{6193B39A-AEAC-45CE-A63F-8D848503232C}">
  <ds:schemaRefs/>
</ds:datastoreItem>
</file>

<file path=customXml/itemProps12.xml><?xml version="1.0" encoding="utf-8"?>
<ds:datastoreItem xmlns:ds="http://schemas.openxmlformats.org/officeDocument/2006/customXml" ds:itemID="{9F6DCA39-8779-45D9-93EC-396FFF42CF10}">
  <ds:schemaRefs/>
</ds:datastoreItem>
</file>

<file path=customXml/itemProps13.xml><?xml version="1.0" encoding="utf-8"?>
<ds:datastoreItem xmlns:ds="http://schemas.openxmlformats.org/officeDocument/2006/customXml" ds:itemID="{8D61B404-EB0B-4A82-80C2-E51AFD5B5FB9}">
  <ds:schemaRefs/>
</ds:datastoreItem>
</file>

<file path=customXml/itemProps14.xml><?xml version="1.0" encoding="utf-8"?>
<ds:datastoreItem xmlns:ds="http://schemas.openxmlformats.org/officeDocument/2006/customXml" ds:itemID="{D99FBD18-270B-4CC4-BC29-0AF84492AF7A}">
  <ds:schemaRefs/>
</ds:datastoreItem>
</file>

<file path=customXml/itemProps15.xml><?xml version="1.0" encoding="utf-8"?>
<ds:datastoreItem xmlns:ds="http://schemas.openxmlformats.org/officeDocument/2006/customXml" ds:itemID="{25CBEFD2-AE73-402F-8F74-798C1595AF88}">
  <ds:schemaRefs/>
</ds:datastoreItem>
</file>

<file path=customXml/itemProps16.xml><?xml version="1.0" encoding="utf-8"?>
<ds:datastoreItem xmlns:ds="http://schemas.openxmlformats.org/officeDocument/2006/customXml" ds:itemID="{EB617292-DDC3-4117-A985-708B7CA100F1}">
  <ds:schemaRefs/>
</ds:datastoreItem>
</file>

<file path=customXml/itemProps17.xml><?xml version="1.0" encoding="utf-8"?>
<ds:datastoreItem xmlns:ds="http://schemas.openxmlformats.org/officeDocument/2006/customXml" ds:itemID="{7D952A25-118B-4FA7-A87A-C7A286DC72B8}">
  <ds:schemaRefs/>
</ds:datastoreItem>
</file>

<file path=customXml/itemProps18.xml><?xml version="1.0" encoding="utf-8"?>
<ds:datastoreItem xmlns:ds="http://schemas.openxmlformats.org/officeDocument/2006/customXml" ds:itemID="{F34D109F-B70D-4AB4-8479-BCB3BF780C6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Fuel Input</vt:lpstr>
      <vt:lpstr>Generated and Supplied</vt:lpstr>
      <vt:lpstr>Price</vt:lpstr>
      <vt:lpstr>Tables</vt:lpstr>
      <vt:lpstr>Question 1</vt:lpstr>
      <vt:lpstr>Question 2</vt:lpstr>
      <vt:lpstr>Question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Ciaran Crowley</dc:creator>
  <cp:lastModifiedBy>Ciaran Crowley</cp:lastModifiedBy>
  <dcterms:created xsi:type="dcterms:W3CDTF">2015-06-05T18:17:20Z</dcterms:created>
  <dcterms:modified xsi:type="dcterms:W3CDTF">2020-12-19T14:44:52Z</dcterms:modified>
</cp:coreProperties>
</file>