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26"/>
  <workbookPr/>
  <mc:AlternateContent xmlns:mc="http://schemas.openxmlformats.org/markup-compatibility/2006">
    <mc:Choice Requires="x15">
      <x15ac:absPath xmlns:x15ac="http://schemas.microsoft.com/office/spreadsheetml/2010/11/ac" url="C:\Users\lucac\OneDrive\Desktop\"/>
    </mc:Choice>
  </mc:AlternateContent>
  <xr:revisionPtr revIDLastSave="1" documentId="13_ncr:1_{CAA05987-860A-41DA-A531-FCF5B64C5231}" xr6:coauthVersionLast="47" xr6:coauthVersionMax="47" xr10:uidLastSave="{7D92DEC4-7244-4CCD-9D12-0E19331337D7}"/>
  <bookViews>
    <workbookView xWindow="22932" yWindow="-108" windowWidth="23256" windowHeight="12456" tabRatio="515" firstSheet="1" activeTab="1" xr2:uid="{00000000-000D-0000-FFFF-FFFF00000000}"/>
  </bookViews>
  <sheets>
    <sheet name="Definizioni" sheetId="3" r:id="rId1"/>
    <sheet name="Tabella" sheetId="1" r:id="rId2"/>
    <sheet name="Grafi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B5" i="1"/>
  <c r="C5" i="1"/>
  <c r="C10" i="1" s="1"/>
  <c r="D12" i="1"/>
  <c r="D11" i="1"/>
  <c r="D14" i="1" s="1"/>
  <c r="D10" i="1"/>
  <c r="D9" i="1"/>
  <c r="D15" i="1" l="1"/>
  <c r="D13" i="1"/>
  <c r="B10" i="1"/>
  <c r="B11" i="1"/>
  <c r="D16" i="1"/>
  <c r="D17" i="1" s="1"/>
  <c r="C11" i="1"/>
  <c r="C14" i="1" s="1"/>
  <c r="C13" i="1" s="1"/>
  <c r="C9" i="1"/>
  <c r="C12" i="1"/>
  <c r="B9" i="1"/>
  <c r="B14" i="1"/>
  <c r="B13" i="1" s="1"/>
  <c r="B12" i="1"/>
  <c r="C16" i="1" l="1"/>
  <c r="C17" i="1" s="1"/>
  <c r="B16" i="1"/>
  <c r="B17" i="1" s="1"/>
  <c r="C15" i="1"/>
  <c r="B15" i="1"/>
</calcChain>
</file>

<file path=xl/sharedStrings.xml><?xml version="1.0" encoding="utf-8"?>
<sst xmlns="http://schemas.openxmlformats.org/spreadsheetml/2006/main" count="83" uniqueCount="80">
  <si>
    <t>Project Earned Value Analysis</t>
  </si>
  <si>
    <t>Metric</t>
  </si>
  <si>
    <t>Abbrev.</t>
  </si>
  <si>
    <t>Descrizione</t>
  </si>
  <si>
    <t>Formula/Value</t>
  </si>
  <si>
    <t>Budget at Completion</t>
  </si>
  <si>
    <t>BAC</t>
  </si>
  <si>
    <t>Costo di base per il 100% del progetto.</t>
  </si>
  <si>
    <t>N/A</t>
  </si>
  <si>
    <t>Actual Cost</t>
  </si>
  <si>
    <t>AC</t>
  </si>
  <si>
    <t>Costi totali effettivamente sostenuti finora.</t>
  </si>
  <si>
    <t>Earned Value</t>
  </si>
  <si>
    <t>EV</t>
  </si>
  <si>
    <t>Importo del budget guadagnato finora in base al lavoro fisico svolto, senza riferimento ai costi effettivi.</t>
  </si>
  <si>
    <t>PV * Percent Complete</t>
  </si>
  <si>
    <t>Planned Value</t>
  </si>
  <si>
    <t>PV</t>
  </si>
  <si>
    <t>Il budget per il lavoro fisico programmato per essere completato entro la fine del periodo di tempo.</t>
  </si>
  <si>
    <t>Cost Variance</t>
  </si>
  <si>
    <t>CV</t>
  </si>
  <si>
    <t>Misura del superamento dei costi. La differenza tra il budget per il lavoro effettivamente svolto finora e i costi effettivi finora.</t>
  </si>
  <si>
    <t>Earned Value–Actual Cost
EV–AC</t>
  </si>
  <si>
    <t>Cost Performance Index</t>
  </si>
  <si>
    <t>CPI</t>
  </si>
  <si>
    <t>Rapporto efficienza-costo. Un CPI pari a 1,00 significa che i costi finora sono esattamente gli stessi del budget per il lavoro effettivamente svolto finora.</t>
  </si>
  <si>
    <t>Earned Value/
Actual Cost
EV/AC</t>
  </si>
  <si>
    <t>Schedule Variance</t>
  </si>
  <si>
    <t>SV</t>
  </si>
  <si>
    <t>Misura dello slittamento del programma. La differenza tra il budget per il lavoro effettivamente svolto finora e il costo preventivato del lavoro programmato.</t>
  </si>
  <si>
    <t>Earned Value–Planned Value
EV–PV</t>
  </si>
  <si>
    <t>Schedule Performance Index</t>
  </si>
  <si>
    <t>SPI</t>
  </si>
  <si>
    <t>Il rapporto di efficienza della pianificazione. Un SPI di 1.0 significa che il progetto è esattamente nei tempi previsti.</t>
  </si>
  <si>
    <t>Earned Value/Planned Value
EV/PV</t>
  </si>
  <si>
    <t>Estimate to Completion</t>
  </si>
  <si>
    <t>ETC</t>
  </si>
  <si>
    <t>Il costo aggiuntivo previsto per il completamento.</t>
  </si>
  <si>
    <t>Estimate at Completion–Actual Cost
EAC–AC</t>
  </si>
  <si>
    <t>Estimate at Completion</t>
  </si>
  <si>
    <t>EAC</t>
  </si>
  <si>
    <t>Costo totale previsto basato sull'attuale rapporto di efficienza dei costi.</t>
  </si>
  <si>
    <t>Budget at Completion/Cost Performance Index
BAC/CPI</t>
  </si>
  <si>
    <t>Variance at Completion</t>
  </si>
  <si>
    <t>VAC</t>
  </si>
  <si>
    <t>Superamento del costo stimato alla fine del progetto.</t>
  </si>
  <si>
    <t>Budget at Completion–Estimate at Completion
BAC–EAC</t>
  </si>
  <si>
    <t>Status</t>
  </si>
  <si>
    <t>Media di CPI e SPI.</t>
  </si>
  <si>
    <t>(Cost Performance Index+Schedule Performance Index)/2
(CPI+SPI)/2</t>
  </si>
  <si>
    <t>GREEN = On track</t>
  </si>
  <si>
    <t>&gt;1.0</t>
  </si>
  <si>
    <t>YELLOW = Slightly behind schedule or budget</t>
  </si>
  <si>
    <t>&gt;0.85</t>
  </si>
  <si>
    <t>RED = Needs immediate attention</t>
  </si>
  <si>
    <t>&gt;0.65</t>
  </si>
  <si>
    <t>BLACK = Killed or Restore</t>
  </si>
  <si>
    <t>&lt;0.65</t>
  </si>
  <si>
    <t>Progetto MediCare</t>
  </si>
  <si>
    <t>Project Manager: Luca Contrasto, Matteo Cicalese</t>
  </si>
  <si>
    <t>RAD</t>
  </si>
  <si>
    <t>SDD</t>
  </si>
  <si>
    <t>First Status Report  (RAD-SDD)</t>
  </si>
  <si>
    <t>27/11/2023</t>
  </si>
  <si>
    <t>05/12/2023</t>
  </si>
  <si>
    <t>05/12/20232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</si>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</sst>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165" fontId="1" fillId="4" borderId="4" xfId="1" applyNumberFormat="1" applyFill="1" applyBorder="1" applyAlignment="1" applyProtection="1">
      <alignment horizontal="center" vertical="center"/>
    </xf>
    <xf numFmtId="0" fontId="7" fillId="0" borderId="0" xfId="0" applyFont="1"/>
    <xf numFmtId="2" fontId="1" fillId="3" borderId="5" xfId="1" applyNumberFormat="1" applyFill="1" applyBorder="1" applyAlignment="1" applyProtection="1">
      <alignment horizontal="center"/>
    </xf>
    <xf numFmtId="0" fontId="11" fillId="0" borderId="0" xfId="0" applyFont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11" fillId="0" borderId="8" xfId="0" applyFont="1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11" fillId="0" borderId="9" xfId="0" applyFont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6" borderId="9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13" fillId="9" borderId="12" xfId="0" applyFont="1" applyFill="1" applyBorder="1" applyAlignment="1">
      <alignment wrapText="1"/>
    </xf>
    <xf numFmtId="0" fontId="12" fillId="5" borderId="13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wrapText="1"/>
    </xf>
    <xf numFmtId="0" fontId="4" fillId="10" borderId="2" xfId="1" applyFont="1" applyFill="1" applyBorder="1" applyAlignment="1" applyProtection="1">
      <alignment horizontal="left" wrapText="1"/>
      <protection locked="0"/>
    </xf>
    <xf numFmtId="165" fontId="4" fillId="10" borderId="2" xfId="1" applyNumberFormat="1" applyFont="1" applyFill="1" applyBorder="1" applyAlignment="1" applyProtection="1">
      <alignment horizontal="left" wrapText="1"/>
      <protection locked="0"/>
    </xf>
    <xf numFmtId="2" fontId="4" fillId="10" borderId="2" xfId="1" applyNumberFormat="1" applyFont="1" applyFill="1" applyBorder="1" applyAlignment="1" applyProtection="1">
      <alignment horizontal="left" wrapText="1"/>
      <protection locked="0"/>
    </xf>
    <xf numFmtId="165" fontId="4" fillId="10" borderId="3" xfId="1" applyNumberFormat="1" applyFont="1" applyFill="1" applyBorder="1" applyAlignment="1" applyProtection="1">
      <alignment horizontal="left" vertical="center" wrapText="1"/>
      <protection locked="0"/>
    </xf>
    <xf numFmtId="164" fontId="1" fillId="11" borderId="5" xfId="1" applyNumberFormat="1" applyFill="1" applyBorder="1" applyAlignment="1" applyProtection="1">
      <alignment horizontal="right"/>
      <protection locked="0"/>
    </xf>
    <xf numFmtId="9" fontId="2" fillId="11" borderId="5" xfId="2" applyNumberFormat="1" applyFill="1" applyBorder="1" applyAlignment="1" applyProtection="1">
      <alignment horizontal="right"/>
      <protection locked="0"/>
    </xf>
    <xf numFmtId="164" fontId="2" fillId="11" borderId="5" xfId="2" applyNumberFormat="1" applyFill="1" applyBorder="1" applyAlignment="1" applyProtection="1">
      <alignment horizontal="right"/>
    </xf>
    <xf numFmtId="10" fontId="2" fillId="11" borderId="5" xfId="2" applyNumberFormat="1" applyFill="1" applyBorder="1" applyAlignment="1" applyProtection="1">
      <alignment horizontal="right"/>
    </xf>
    <xf numFmtId="0" fontId="8" fillId="11" borderId="5" xfId="0" applyFont="1" applyFill="1" applyBorder="1" applyAlignment="1">
      <alignment horizontal="center" vertical="center" wrapText="1"/>
    </xf>
    <xf numFmtId="164" fontId="15" fillId="12" borderId="5" xfId="0" applyNumberFormat="1" applyFont="1" applyFill="1" applyBorder="1" applyAlignment="1" applyProtection="1">
      <alignment horizontal="right"/>
      <protection locked="0"/>
    </xf>
    <xf numFmtId="14" fontId="4" fillId="10" borderId="12" xfId="1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left" vertical="center" wrapText="1"/>
    </xf>
    <xf numFmtId="0" fontId="14" fillId="11" borderId="5" xfId="0" applyFont="1" applyFill="1" applyBorder="1" applyAlignment="1">
      <alignment horizontal="left" vertical="top" wrapText="1"/>
    </xf>
    <xf numFmtId="0" fontId="8" fillId="11" borderId="17" xfId="0" applyFont="1" applyFill="1" applyBorder="1" applyAlignment="1">
      <alignment horizontal="left" vertical="center" wrapText="1"/>
    </xf>
    <xf numFmtId="0" fontId="8" fillId="11" borderId="18" xfId="0" applyFont="1" applyFill="1" applyBorder="1" applyAlignment="1">
      <alignment horizontal="left" vertical="center" wrapText="1"/>
    </xf>
    <xf numFmtId="0" fontId="6" fillId="10" borderId="19" xfId="1" applyFont="1" applyFill="1" applyBorder="1" applyAlignment="1" applyProtection="1">
      <alignment horizontal="center" wrapText="1"/>
      <protection locked="0"/>
    </xf>
  </cellXfs>
  <cellStyles count="3">
    <cellStyle name="Normale" xfId="0" builtinId="0"/>
    <cellStyle name="Output" xfId="2" builtinId="21"/>
    <cellStyle name="Titolo 4" xfId="1" builtinId="19"/>
  </cellStyles>
  <dxfs count="15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-0.249977111117893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colors>
    <mruColors>
      <color rgb="FFE6E1FF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Tabella!$B$11:$D$11</c:f>
              <c:numCache>
                <c:formatCode>0.00%</c:formatCode>
                <c:ptCount val="3"/>
                <c:pt idx="0">
                  <c:v>0.91304347826086951</c:v>
                </c:pt>
                <c:pt idx="1">
                  <c:v>1</c:v>
                </c:pt>
                <c:pt idx="2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Tabella!$B$12:$D$12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Tabella!$B$13:$D$13</c:f>
              <c:numCache>
                <c:formatCode>"€"\ #,##0.00</c:formatCode>
                <c:ptCount val="3"/>
                <c:pt idx="0">
                  <c:v>1314.2857142857156</c:v>
                </c:pt>
                <c:pt idx="1">
                  <c:v>0</c:v>
                </c:pt>
                <c:pt idx="2">
                  <c:v>1266.6666666666679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Tabella!$B$14:$D$14</c:f>
              <c:numCache>
                <c:formatCode>"€"\ #,##0.00</c:formatCode>
                <c:ptCount val="3"/>
                <c:pt idx="0">
                  <c:v>15114.285714285716</c:v>
                </c:pt>
                <c:pt idx="1">
                  <c:v>9000</c:v>
                </c:pt>
                <c:pt idx="2">
                  <c:v>24066.666666666668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Tabella!$B$15:$D$15</c:f>
              <c:numCache>
                <c:formatCode>"€"\ #,##0.00</c:formatCode>
                <c:ptCount val="3"/>
                <c:pt idx="0">
                  <c:v>-1314.2857142857156</c:v>
                </c:pt>
                <c:pt idx="1">
                  <c:v>0</c:v>
                </c:pt>
                <c:pt idx="2">
                  <c:v>-1266.6666666666679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Tabella!$B$4:$D$4</c:f>
              <c:numCache>
                <c:formatCode>"€"\ #,##0.00</c:formatCode>
                <c:ptCount val="3"/>
                <c:pt idx="0">
                  <c:v>13800</c:v>
                </c:pt>
                <c:pt idx="1">
                  <c:v>9000</c:v>
                </c:pt>
                <c:pt idx="2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Tabella!$B$5:$D$5</c:f>
              <c:numCache>
                <c:formatCode>"€"\ #,##0.00</c:formatCode>
                <c:ptCount val="3"/>
                <c:pt idx="0">
                  <c:v>12600</c:v>
                </c:pt>
                <c:pt idx="1">
                  <c:v>9000</c:v>
                </c:pt>
                <c:pt idx="2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Tabella!$B$6:$D$6</c:f>
              <c:numCache>
                <c:formatCode>"€"\ #,##0.00</c:formatCode>
                <c:ptCount val="3"/>
                <c:pt idx="0">
                  <c:v>13800</c:v>
                </c:pt>
                <c:pt idx="1">
                  <c:v>9000</c:v>
                </c:pt>
                <c:pt idx="2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Tabella!$B$3:$D$3</c:f>
              <c:strCache>
                <c:ptCount val="3"/>
                <c:pt idx="0">
                  <c:v>27/11/2023</c:v>
                </c:pt>
                <c:pt idx="1">
                  <c:v>05/12/2023</c:v>
                </c:pt>
                <c:pt idx="2">
                  <c:v>05/12/20232</c:v>
                </c:pt>
              </c:strCache>
            </c:strRef>
          </c:cat>
          <c:val>
            <c:numRef>
              <c:f>Tabella!$B$7:$D$7</c:f>
              <c:numCache>
                <c:formatCode>"€"\ #,##0.00</c:formatCode>
                <c:ptCount val="3"/>
                <c:pt idx="0">
                  <c:v>12600</c:v>
                </c:pt>
                <c:pt idx="1">
                  <c:v>9000</c:v>
                </c:pt>
                <c:pt idx="2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D17" totalsRowShown="0" headerRowDxfId="8" dataDxfId="7" headerRowBorderDxfId="5" tableBorderDxfId="6" totalsRowBorderDxfId="4" headerRowCellStyle="Titolo 4" dataCellStyle="Titolo 4">
  <autoFilter ref="A3:D17" xr:uid="{88FA255E-6AEF-4B13-B2F6-AC8CB5175056}"/>
  <tableColumns count="4">
    <tableColumn id="1" xr3:uid="{F69B326F-4B8C-4C09-895F-6F3D12F6FC49}" name="Metric" dataDxfId="3" dataCellStyle="Titolo 4"/>
    <tableColumn id="3" xr3:uid="{0174E2D3-011A-4812-80CE-9A5C54E765BD}" name="27/11/2023" dataDxfId="2" dataCellStyle="Titolo 4"/>
    <tableColumn id="4" xr3:uid="{CFE92BBC-C966-4C7D-9389-82CBD79E3248}" name="05/12/2023" dataDxfId="1" dataCellStyle="Output"/>
    <tableColumn id="5" xr3:uid="{9F5A5F14-9EF0-4E16-9477-39840D93A0F1}" name="05/12/20232" dataDxfId="0" dataCellStyle="Out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7FB0-DBCB-4A58-968B-007D9F0C25A0}">
  <dimension ref="A1:D20"/>
  <sheetViews>
    <sheetView topLeftCell="A10" workbookViewId="0">
      <selection activeCell="H7" sqref="H7"/>
    </sheetView>
  </sheetViews>
  <sheetFormatPr defaultRowHeight="15"/>
  <cols>
    <col min="1" max="1" width="22.5703125" customWidth="1"/>
    <col min="2" max="2" width="29.28515625" customWidth="1"/>
    <col min="3" max="3" width="39.7109375" customWidth="1"/>
    <col min="4" max="4" width="28.28515625" customWidth="1"/>
  </cols>
  <sheetData>
    <row r="1" spans="1:4" ht="15.75">
      <c r="A1" s="55" t="s">
        <v>0</v>
      </c>
      <c r="B1" s="55"/>
      <c r="C1" s="55"/>
      <c r="D1" s="55"/>
    </row>
    <row r="2" spans="1:4" ht="46.5" customHeight="1">
      <c r="A2" s="56"/>
      <c r="B2" s="56"/>
      <c r="C2" s="56"/>
      <c r="D2" s="56"/>
    </row>
    <row r="3" spans="1:4" ht="44.1" customHeight="1">
      <c r="A3" s="6"/>
      <c r="B3" s="6"/>
      <c r="C3" s="6"/>
      <c r="D3" s="6"/>
    </row>
    <row r="4" spans="1:4">
      <c r="A4" s="38" t="s">
        <v>1</v>
      </c>
      <c r="B4" s="39" t="s">
        <v>2</v>
      </c>
      <c r="C4" s="39" t="s">
        <v>3</v>
      </c>
      <c r="D4" s="40" t="s">
        <v>4</v>
      </c>
    </row>
    <row r="5" spans="1:4">
      <c r="A5" s="41" t="s">
        <v>5</v>
      </c>
      <c r="B5" s="42" t="s">
        <v>6</v>
      </c>
      <c r="C5" s="43" t="s">
        <v>7</v>
      </c>
      <c r="D5" s="42" t="s">
        <v>8</v>
      </c>
    </row>
    <row r="6" spans="1:4">
      <c r="A6" s="7" t="s">
        <v>9</v>
      </c>
      <c r="B6" s="8" t="s">
        <v>10</v>
      </c>
      <c r="C6" s="9" t="s">
        <v>11</v>
      </c>
      <c r="D6" s="8" t="s">
        <v>8</v>
      </c>
    </row>
    <row r="7" spans="1:4" ht="39">
      <c r="A7" s="10" t="s">
        <v>12</v>
      </c>
      <c r="B7" s="11" t="s">
        <v>13</v>
      </c>
      <c r="C7" s="12" t="s">
        <v>14</v>
      </c>
      <c r="D7" s="13" t="s">
        <v>15</v>
      </c>
    </row>
    <row r="8" spans="1:4" ht="39">
      <c r="A8" s="14" t="s">
        <v>16</v>
      </c>
      <c r="B8" s="15" t="s">
        <v>17</v>
      </c>
      <c r="C8" s="16" t="s">
        <v>18</v>
      </c>
      <c r="D8" s="15" t="s">
        <v>8</v>
      </c>
    </row>
    <row r="9" spans="1:4" ht="51.75">
      <c r="A9" s="17" t="s">
        <v>19</v>
      </c>
      <c r="B9" s="18" t="s">
        <v>20</v>
      </c>
      <c r="C9" s="19" t="s">
        <v>21</v>
      </c>
      <c r="D9" s="20" t="s">
        <v>22</v>
      </c>
    </row>
    <row r="10" spans="1:4" ht="60">
      <c r="A10" s="10" t="s">
        <v>23</v>
      </c>
      <c r="B10" s="11" t="s">
        <v>24</v>
      </c>
      <c r="C10" s="21" t="s">
        <v>25</v>
      </c>
      <c r="D10" s="22" t="s">
        <v>26</v>
      </c>
    </row>
    <row r="11" spans="1:4" ht="60">
      <c r="A11" s="17" t="s">
        <v>27</v>
      </c>
      <c r="B11" s="18" t="s">
        <v>28</v>
      </c>
      <c r="C11" s="23" t="s">
        <v>29</v>
      </c>
      <c r="D11" s="20" t="s">
        <v>30</v>
      </c>
    </row>
    <row r="12" spans="1:4" ht="45">
      <c r="A12" s="10" t="s">
        <v>31</v>
      </c>
      <c r="B12" s="11" t="s">
        <v>32</v>
      </c>
      <c r="C12" s="21" t="s">
        <v>33</v>
      </c>
      <c r="D12" s="22" t="s">
        <v>34</v>
      </c>
    </row>
    <row r="13" spans="1:4" ht="45">
      <c r="A13" s="24" t="s">
        <v>35</v>
      </c>
      <c r="B13" s="25" t="s">
        <v>36</v>
      </c>
      <c r="C13" s="26" t="s">
        <v>37</v>
      </c>
      <c r="D13" s="27" t="s">
        <v>38</v>
      </c>
    </row>
    <row r="14" spans="1:4" ht="45">
      <c r="A14" s="28" t="s">
        <v>39</v>
      </c>
      <c r="B14" s="29" t="s">
        <v>40</v>
      </c>
      <c r="C14" s="30" t="s">
        <v>41</v>
      </c>
      <c r="D14" s="31" t="s">
        <v>42</v>
      </c>
    </row>
    <row r="15" spans="1:4" ht="60">
      <c r="A15" s="17" t="s">
        <v>43</v>
      </c>
      <c r="B15" s="18" t="s">
        <v>44</v>
      </c>
      <c r="C15" s="23" t="s">
        <v>45</v>
      </c>
      <c r="D15" s="20" t="s">
        <v>46</v>
      </c>
    </row>
    <row r="16" spans="1:4" ht="60">
      <c r="A16" s="10" t="s">
        <v>47</v>
      </c>
      <c r="B16" s="11"/>
      <c r="C16" s="21" t="s">
        <v>48</v>
      </c>
      <c r="D16" s="22" t="s">
        <v>49</v>
      </c>
    </row>
    <row r="17" spans="1:4">
      <c r="A17" s="17"/>
      <c r="B17" s="18"/>
      <c r="C17" s="32" t="s">
        <v>50</v>
      </c>
      <c r="D17" s="18" t="s">
        <v>51</v>
      </c>
    </row>
    <row r="18" spans="1:4" ht="30">
      <c r="A18" s="10"/>
      <c r="B18" s="11"/>
      <c r="C18" s="33" t="s">
        <v>52</v>
      </c>
      <c r="D18" s="11" t="s">
        <v>53</v>
      </c>
    </row>
    <row r="19" spans="1:4">
      <c r="A19" s="10"/>
      <c r="B19" s="11"/>
      <c r="C19" s="34" t="s">
        <v>54</v>
      </c>
      <c r="D19" s="11" t="s">
        <v>55</v>
      </c>
    </row>
    <row r="20" spans="1:4">
      <c r="A20" s="35"/>
      <c r="B20" s="36"/>
      <c r="C20" s="37" t="s">
        <v>56</v>
      </c>
      <c r="D20" s="36" t="s">
        <v>57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86" zoomScaleNormal="100" workbookViewId="0">
      <pane xSplit="1" topLeftCell="B1" activePane="topRight" state="frozen"/>
      <selection pane="topRight" activeCell="D7" sqref="D7"/>
    </sheetView>
  </sheetViews>
  <sheetFormatPr defaultRowHeight="15"/>
  <cols>
    <col min="1" max="1" width="38.85546875" customWidth="1"/>
    <col min="2" max="2" width="27.140625" customWidth="1"/>
    <col min="3" max="3" width="27.5703125" customWidth="1"/>
    <col min="4" max="4" width="24.140625" customWidth="1"/>
  </cols>
  <sheetData>
    <row r="1" spans="1:4" s="1" customFormat="1" ht="25.5" customHeight="1">
      <c r="A1" s="57" t="s">
        <v>58</v>
      </c>
      <c r="B1" s="58" t="s">
        <v>59</v>
      </c>
      <c r="C1" s="59"/>
      <c r="D1" s="59"/>
    </row>
    <row r="2" spans="1:4" s="1" customFormat="1" ht="39.6" customHeight="1">
      <c r="A2" s="57"/>
      <c r="B2" s="52" t="s">
        <v>60</v>
      </c>
      <c r="C2" s="52" t="s">
        <v>61</v>
      </c>
      <c r="D2" s="52" t="s">
        <v>62</v>
      </c>
    </row>
    <row r="3" spans="1:4" s="2" customFormat="1" ht="18.75">
      <c r="A3" s="60" t="s">
        <v>1</v>
      </c>
      <c r="B3" s="54" t="s">
        <v>63</v>
      </c>
      <c r="C3" s="54" t="s">
        <v>64</v>
      </c>
      <c r="D3" s="54" t="s">
        <v>65</v>
      </c>
    </row>
    <row r="4" spans="1:4">
      <c r="A4" s="44" t="s">
        <v>66</v>
      </c>
      <c r="B4" s="53">
        <v>13800</v>
      </c>
      <c r="C4" s="48">
        <v>9000</v>
      </c>
      <c r="D4" s="48">
        <v>22800</v>
      </c>
    </row>
    <row r="5" spans="1:4">
      <c r="A5" s="44" t="s">
        <v>67</v>
      </c>
      <c r="B5" s="48">
        <f>B7*B8</f>
        <v>12600</v>
      </c>
      <c r="C5" s="48">
        <f>C7*C8</f>
        <v>9000</v>
      </c>
      <c r="D5" s="48">
        <f>D7*D8</f>
        <v>21600</v>
      </c>
    </row>
    <row r="6" spans="1:4">
      <c r="A6" s="44" t="s">
        <v>68</v>
      </c>
      <c r="B6" s="53">
        <v>13800</v>
      </c>
      <c r="C6" s="48">
        <v>9000</v>
      </c>
      <c r="D6" s="48">
        <v>22800</v>
      </c>
    </row>
    <row r="7" spans="1:4">
      <c r="A7" s="44" t="s">
        <v>69</v>
      </c>
      <c r="B7" s="48">
        <v>12600</v>
      </c>
      <c r="C7" s="48">
        <v>9000</v>
      </c>
      <c r="D7" s="48">
        <v>21600</v>
      </c>
    </row>
    <row r="8" spans="1:4">
      <c r="A8" s="44" t="s">
        <v>70</v>
      </c>
      <c r="B8" s="49">
        <v>1</v>
      </c>
      <c r="C8" s="49">
        <v>1</v>
      </c>
      <c r="D8" s="49">
        <v>1</v>
      </c>
    </row>
    <row r="9" spans="1:4">
      <c r="A9" s="45" t="s">
        <v>71</v>
      </c>
      <c r="B9" s="50">
        <f>B5-B6</f>
        <v>-1200</v>
      </c>
      <c r="C9" s="50">
        <f>C5-C6</f>
        <v>0</v>
      </c>
      <c r="D9" s="50">
        <f>D5-D6</f>
        <v>-1200</v>
      </c>
    </row>
    <row r="10" spans="1:4">
      <c r="A10" s="45" t="s">
        <v>72</v>
      </c>
      <c r="B10" s="50">
        <f t="shared" ref="B10:D10" si="0">B5-B7</f>
        <v>0</v>
      </c>
      <c r="C10" s="50">
        <f t="shared" ref="C10" si="1">C5-C7</f>
        <v>0</v>
      </c>
      <c r="D10" s="50">
        <f t="shared" si="0"/>
        <v>0</v>
      </c>
    </row>
    <row r="11" spans="1:4">
      <c r="A11" s="46" t="s">
        <v>73</v>
      </c>
      <c r="B11" s="51">
        <f>IF(B6,B5/B6,"")</f>
        <v>0.91304347826086951</v>
      </c>
      <c r="C11" s="51">
        <f t="shared" ref="C11" si="2">IF(C6,C5/C6,"")</f>
        <v>1</v>
      </c>
      <c r="D11" s="51">
        <f t="shared" ref="D11" si="3">IF(D6,D5/D6,"")</f>
        <v>0.94736842105263153</v>
      </c>
    </row>
    <row r="12" spans="1:4">
      <c r="A12" s="46" t="s">
        <v>74</v>
      </c>
      <c r="B12" s="51">
        <f t="shared" ref="B12" si="4">IF(B7,B5/B7,"")</f>
        <v>1</v>
      </c>
      <c r="C12" s="51">
        <f t="shared" ref="C12" si="5">IF(C7,C5/C7,"")</f>
        <v>1</v>
      </c>
      <c r="D12" s="51">
        <f t="shared" ref="D12" si="6">IF(D7,D5/D7,"")</f>
        <v>1</v>
      </c>
    </row>
    <row r="13" spans="1:4">
      <c r="A13" s="45" t="s">
        <v>75</v>
      </c>
      <c r="B13" s="50">
        <f>IF(B6,IF(B14,B14-B6,""),"")</f>
        <v>1314.2857142857156</v>
      </c>
      <c r="C13" s="50">
        <f t="shared" ref="C13:D13" si="7">IF(C6,IF(C14,C14-C6,""),"")</f>
        <v>0</v>
      </c>
      <c r="D13" s="50">
        <f t="shared" si="7"/>
        <v>1266.6666666666679</v>
      </c>
    </row>
    <row r="14" spans="1:4">
      <c r="A14" s="45" t="s">
        <v>76</v>
      </c>
      <c r="B14" s="50">
        <f t="shared" ref="B14" si="8">IF(B5,IF(B6,B4/B11,""),"")</f>
        <v>15114.285714285716</v>
      </c>
      <c r="C14" s="50">
        <f t="shared" ref="C14" si="9">IF(C5,IF(C6,C4/C11,""),"")</f>
        <v>9000</v>
      </c>
      <c r="D14" s="50">
        <f t="shared" ref="D14" si="10">IF(D5,IF(D6,D4/D11,""),"")</f>
        <v>24066.666666666668</v>
      </c>
    </row>
    <row r="15" spans="1:4">
      <c r="A15" s="45" t="s">
        <v>77</v>
      </c>
      <c r="B15" s="50">
        <f t="shared" ref="B15" si="11">IF(B5,IF(B6,B4-B14,""),"")</f>
        <v>-1314.2857142857156</v>
      </c>
      <c r="C15" s="50">
        <f t="shared" ref="C15" si="12">IF(C5,IF(C6,C4-C14,""),"")</f>
        <v>0</v>
      </c>
      <c r="D15" s="50">
        <f t="shared" ref="D15" si="13">IF(D5,IF(D6,D4-D14,""),"")</f>
        <v>-1266.6666666666679</v>
      </c>
    </row>
    <row r="16" spans="1:4" ht="16.350000000000001" customHeight="1">
      <c r="A16" s="46" t="s">
        <v>78</v>
      </c>
      <c r="B16" s="5">
        <f t="shared" ref="B16:D16" si="14">(B12+B11)/2</f>
        <v>0.95652173913043481</v>
      </c>
      <c r="C16" s="5">
        <f t="shared" ref="C16" si="15">(C12+C11)/2</f>
        <v>1</v>
      </c>
      <c r="D16" s="5">
        <f t="shared" si="14"/>
        <v>0.97368421052631571</v>
      </c>
    </row>
    <row r="17" spans="1:4" ht="20.45" customHeight="1">
      <c r="A17" s="47" t="s">
        <v>79</v>
      </c>
      <c r="B17" s="3" t="str">
        <f t="shared" ref="B17" si="16">IF(B7,IF(B6,IF(B16&lt;0.65,"BLACK",IF(B16&lt;0.85,"RED",IF(B16&lt;1,"YELLOW","GREEN"))),""),"")</f>
        <v>YELLOW</v>
      </c>
      <c r="C17" s="3" t="str">
        <f t="shared" ref="C17" si="17">IF(C7,IF(C6,IF(C16&lt;0.65,"BLACK",IF(C16&lt;0.85,"RED",IF(C16&lt;1,"YELLOW","GREEN"))),""),"")</f>
        <v>GREEN</v>
      </c>
      <c r="D17" s="3" t="str">
        <f t="shared" ref="D17" si="18">IF(D7,IF(D6,IF(D16&lt;0.65,"BLACK",IF(D16&lt;0.85,"RED",IF(D16&lt;1,"YELLOW","GREEN"))),""),"")</f>
        <v>YELLOW</v>
      </c>
    </row>
  </sheetData>
  <mergeCells count="2">
    <mergeCell ref="A1:A2"/>
    <mergeCell ref="B1:D1"/>
  </mergeCells>
  <phoneticPr fontId="3" type="noConversion"/>
  <conditionalFormatting sqref="A17">
    <cfRule type="cellIs" dxfId="14" priority="1" stopIfTrue="1" operator="equal">
      <formula>"GREEN"</formula>
    </cfRule>
    <cfRule type="cellIs" dxfId="13" priority="2" stopIfTrue="1" operator="equal">
      <formula>"YELLOW"</formula>
    </cfRule>
    <cfRule type="cellIs" dxfId="12" priority="3" stopIfTrue="1" operator="equal">
      <formula>"RED"</formula>
    </cfRule>
  </conditionalFormatting>
  <conditionalFormatting sqref="B17:D17 F17:L17 N17">
    <cfRule type="cellIs" dxfId="11" priority="4" stopIfTrue="1" operator="equal">
      <formula>"GREEN"</formula>
    </cfRule>
    <cfRule type="cellIs" dxfId="10" priority="5" stopIfTrue="1" operator="equal">
      <formula>"YELLOW"</formula>
    </cfRule>
    <cfRule type="cellIs" dxfId="9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C4:D8 B7:B8 B5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opLeftCell="A76" zoomScale="93" zoomScaleNormal="120" workbookViewId="0">
      <selection activeCell="U53" sqref="U53"/>
    </sheetView>
  </sheetViews>
  <sheetFormatPr defaultRowHeight="15"/>
  <sheetData>
    <row r="25" spans="22:22">
      <c r="V2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LUCA CONTRASTO</cp:lastModifiedBy>
  <cp:revision/>
  <dcterms:created xsi:type="dcterms:W3CDTF">2015-06-05T18:17:20Z</dcterms:created>
  <dcterms:modified xsi:type="dcterms:W3CDTF">2024-01-02T21:50:37Z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87f9d695-3d0e-426c-9fef-66db9afad7a5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2023-12-02T12:20:50Z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52b04413-07dc-43c9-8d59-195b4c94778a</vt:lpwstr>
  </property>
  <property fmtid="{D5CDD505-2E9C-101B-9397-08002B2CF9AE}" pid="9" name="MSIP_Label_e463cba9-5f6c-478d-9329-7b2295e4e8ed_ContentBits">
    <vt:lpwstr>0</vt:lpwstr>
  </property>
</Properties>
</file>