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lucac\OneDrive\Desktop\"/>
    </mc:Choice>
  </mc:AlternateContent>
  <xr:revisionPtr revIDLastSave="0" documentId="13_ncr:1_{61151ECF-8CBC-4C2D-B150-05785B73DE36}" xr6:coauthVersionLast="47" xr6:coauthVersionMax="47" xr10:uidLastSave="{00000000-0000-0000-0000-000000000000}"/>
  <bookViews>
    <workbookView xWindow="-120" yWindow="-120" windowWidth="29040" windowHeight="15720" tabRatio="515" activeTab="1" xr2:uid="{00000000-000D-0000-FFFF-FFFF00000000}"/>
  </bookViews>
  <sheets>
    <sheet name="Definizioni" sheetId="3" r:id="rId1"/>
    <sheet name="Tabella" sheetId="1" r:id="rId2"/>
    <sheet name="Grafici" sheetId="2" r:id="rId3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" i="1" l="1"/>
  <c r="E6" i="1"/>
  <c r="E4" i="1"/>
  <c r="D5" i="1" l="1"/>
  <c r="D12" i="1" s="1"/>
  <c r="D11" i="1"/>
  <c r="D14" i="1" s="1"/>
  <c r="D10" i="1"/>
  <c r="D16" i="1" l="1"/>
  <c r="D17" i="1" s="1"/>
  <c r="D15" i="1"/>
  <c r="D13" i="1"/>
  <c r="D9" i="1"/>
  <c r="B5" i="1"/>
  <c r="B10" i="1" s="1"/>
  <c r="C5" i="1"/>
  <c r="C10" i="1" s="1"/>
  <c r="B11" i="1" l="1"/>
  <c r="B14" i="1" s="1"/>
  <c r="B13" i="1" s="1"/>
  <c r="C11" i="1"/>
  <c r="C14" i="1" s="1"/>
  <c r="C13" i="1" s="1"/>
  <c r="C9" i="1"/>
  <c r="C12" i="1"/>
  <c r="B9" i="1"/>
  <c r="B12" i="1"/>
  <c r="C16" i="1" l="1"/>
  <c r="C17" i="1" s="1"/>
  <c r="B16" i="1"/>
  <c r="B17" i="1" s="1"/>
  <c r="C15" i="1"/>
  <c r="B15" i="1"/>
  <c r="E12" i="1"/>
  <c r="E5" i="1"/>
  <c r="E11" i="1" s="1"/>
  <c r="E14" i="1" s="1"/>
  <c r="E15" i="1" l="1"/>
  <c r="E13" i="1"/>
  <c r="E16" i="1"/>
  <c r="E17" i="1" s="1"/>
  <c r="E10" i="1"/>
  <c r="E9" i="1"/>
</calcChain>
</file>

<file path=xl/sharedStrings.xml><?xml version="1.0" encoding="utf-8"?>
<sst xmlns="http://schemas.openxmlformats.org/spreadsheetml/2006/main" count="85" uniqueCount="82">
  <si>
    <t>Metric</t>
  </si>
  <si>
    <t>Budget at Completion (BAC)</t>
  </si>
  <si>
    <t>Earned Value (EV)</t>
  </si>
  <si>
    <t>Actual Cost (AC)</t>
  </si>
  <si>
    <t>Planned Value (PV)</t>
  </si>
  <si>
    <t>%Progress</t>
  </si>
  <si>
    <t>Cost Variance (CV)</t>
  </si>
  <si>
    <t>Schedule Variance (SV)</t>
  </si>
  <si>
    <t>Cost Performance Index (CPI)</t>
  </si>
  <si>
    <t>Schedule Performance Index (SPI)</t>
  </si>
  <si>
    <t>Estimate to Completion (ETC)</t>
  </si>
  <si>
    <t>Estimate at Completion (EAC)</t>
  </si>
  <si>
    <t>Variance at Completion (VAC)</t>
  </si>
  <si>
    <t>Average Index</t>
  </si>
  <si>
    <t>Stato</t>
  </si>
  <si>
    <t>Project Earned Value Analysis</t>
  </si>
  <si>
    <t>Abbrev.</t>
  </si>
  <si>
    <t>Descrizione</t>
  </si>
  <si>
    <t>Formula/Value</t>
  </si>
  <si>
    <t>Budget at Completion</t>
  </si>
  <si>
    <t>BAC</t>
  </si>
  <si>
    <t>N/A</t>
  </si>
  <si>
    <t>Actual Cost</t>
  </si>
  <si>
    <t>AC</t>
  </si>
  <si>
    <t>Earned Value</t>
  </si>
  <si>
    <t>EV</t>
  </si>
  <si>
    <t>Planned Value</t>
  </si>
  <si>
    <t>PV</t>
  </si>
  <si>
    <t>Cost Variance</t>
  </si>
  <si>
    <t>CV</t>
  </si>
  <si>
    <t>Earned Value–Actual Cost
EV–AC</t>
  </si>
  <si>
    <t>Cost Performance Index</t>
  </si>
  <si>
    <t>CPI</t>
  </si>
  <si>
    <t>Earned Value/
Actual Cost
EV/AC</t>
  </si>
  <si>
    <t>Schedule Variance</t>
  </si>
  <si>
    <t>SV</t>
  </si>
  <si>
    <t>Earned Value–Planned Value
EV–PV</t>
  </si>
  <si>
    <t>Schedule Performance Index</t>
  </si>
  <si>
    <t>SPI</t>
  </si>
  <si>
    <t>Earned Value/Planned Value
EV/PV</t>
  </si>
  <si>
    <t>Estimate to Completion</t>
  </si>
  <si>
    <t>ETC</t>
  </si>
  <si>
    <t>Estimate at Completion–Actual Cost
EAC–AC</t>
  </si>
  <si>
    <t>Estimate at Completion</t>
  </si>
  <si>
    <t>EAC</t>
  </si>
  <si>
    <t>Budget at Completion/Cost Performance Index
BAC/CPI</t>
  </si>
  <si>
    <t>Variance at Completion</t>
  </si>
  <si>
    <t>VAC</t>
  </si>
  <si>
    <t>Budget at Completion–Estimate at Completion
BAC–EAC</t>
  </si>
  <si>
    <t>Status</t>
  </si>
  <si>
    <t>(Cost Performance Index+Schedule Performance Index)/2
(CPI+SPI)/2</t>
  </si>
  <si>
    <t>GREEN = On track</t>
  </si>
  <si>
    <t>&gt;1.0</t>
  </si>
  <si>
    <t>YELLOW = Slightly behind schedule or budget</t>
  </si>
  <si>
    <t>&gt;0.85</t>
  </si>
  <si>
    <t>RED = Needs immediate attention</t>
  </si>
  <si>
    <t>&gt;0.65</t>
  </si>
  <si>
    <t>BLACK = Killed or Restore</t>
  </si>
  <si>
    <t>&lt;0.65</t>
  </si>
  <si>
    <t>05/12/2023</t>
  </si>
  <si>
    <t>Costo di base per il 100% del progetto.</t>
  </si>
  <si>
    <t>Costi totali effettivamente sostenuti finora.</t>
  </si>
  <si>
    <t>Importo del budget guadagnato finora in base al lavoro fisico svolto, senza riferimento ai costi effettivi.</t>
  </si>
  <si>
    <t>Il budget per il lavoro fisico programmato per essere completato entro la fine del periodo di tempo.</t>
  </si>
  <si>
    <t>Misura del superamento dei costi. La differenza tra il budget per il lavoro effettivamente svolto finora e i costi effettivi finora.</t>
  </si>
  <si>
    <t>Rapporto efficienza-costo. Un CPI pari a 1,00 significa che i costi finora sono esattamente gli stessi del budget per il lavoro effettivamente svolto finora.</t>
  </si>
  <si>
    <t>Misura dello slittamento del programma. La differenza tra il budget per il lavoro effettivamente svolto finora e il costo preventivato del lavoro programmato.</t>
  </si>
  <si>
    <t>Il rapporto di efficienza della pianificazione. Un SPI di 1.0 significa che il progetto è esattamente nei tempi previsti.</t>
  </si>
  <si>
    <t>Il costo aggiuntivo previsto per il completamento.</t>
  </si>
  <si>
    <t>Costo totale previsto basato sull'attuale rapporto di efficienza dei costi.</t>
  </si>
  <si>
    <t>Superamento del costo stimato alla fine del progetto.</t>
  </si>
  <si>
    <t>Media di CPI e SPI.</t>
  </si>
  <si>
    <t>RAD</t>
  </si>
  <si>
    <t>PV * Percent Complete</t>
  </si>
  <si>
    <t>Progetto MediCare</t>
  </si>
  <si>
    <t>Project Manager: Luca Contrasto, Matteo Cicalese</t>
  </si>
  <si>
    <t>27/11/2023</t>
  </si>
  <si>
    <t>SDD</t>
  </si>
  <si>
    <t>TP &amp; TCS</t>
  </si>
  <si>
    <t>Second Status Report  (RAD-SDD-TP&amp;TCS)</t>
  </si>
  <si>
    <t>11/12/2024</t>
  </si>
  <si>
    <t>16/12/20232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</si>
</sst>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€&quot;\ #,##0.00"/>
    <numFmt numFmtId="165" formatCode="0_);[Red]\(0\)"/>
  </numFmts>
  <fonts count="16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10"/>
      <color indexed="9"/>
      <name val="Arial"/>
      <family val="2"/>
    </font>
    <font>
      <sz val="10"/>
      <color theme="0"/>
      <name val="Arial"/>
      <family val="2"/>
    </font>
    <font>
      <b/>
      <sz val="20"/>
      <color theme="1"/>
      <name val="Calibri"/>
      <family val="2"/>
      <scheme val="minor"/>
    </font>
    <font>
      <b/>
      <sz val="11"/>
      <color rgb="FF44546A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indexed="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BC2E6"/>
        <bgColor rgb="FF000000"/>
      </patternFill>
    </fill>
  </fills>
  <borders count="2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55"/>
      </top>
      <bottom/>
      <diagonal/>
    </border>
    <border>
      <left style="thin">
        <color auto="1"/>
      </left>
      <right style="thin">
        <color auto="1"/>
      </right>
      <top style="thin">
        <color indexed="55"/>
      </top>
      <bottom style="thin">
        <color indexed="55"/>
      </bottom>
      <diagonal/>
    </border>
    <border>
      <left style="thin">
        <color auto="1"/>
      </left>
      <right style="thin">
        <color auto="1"/>
      </right>
      <top/>
      <bottom style="thin">
        <color indexed="55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indexed="55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55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indexed="55"/>
      </right>
      <top style="thin">
        <color auto="1"/>
      </top>
      <bottom style="thin">
        <color auto="1"/>
      </bottom>
      <diagonal/>
    </border>
    <border>
      <left style="thin">
        <color indexed="55"/>
      </left>
      <right style="thin">
        <color indexed="55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1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5" fillId="0" borderId="0" xfId="0" applyFont="1"/>
    <xf numFmtId="165" fontId="1" fillId="4" borderId="7" xfId="1" applyNumberFormat="1" applyFill="1" applyBorder="1" applyAlignment="1" applyProtection="1">
      <alignment horizontal="center" vertical="center"/>
    </xf>
    <xf numFmtId="0" fontId="7" fillId="0" borderId="0" xfId="0" applyFont="1"/>
    <xf numFmtId="2" fontId="1" fillId="3" borderId="8" xfId="1" applyNumberFormat="1" applyFill="1" applyBorder="1" applyAlignment="1" applyProtection="1">
      <alignment horizontal="center"/>
    </xf>
    <xf numFmtId="0" fontId="11" fillId="0" borderId="0" xfId="0" applyFont="1" applyAlignment="1">
      <alignment vertical="center" wrapText="1"/>
    </xf>
    <xf numFmtId="0" fontId="0" fillId="0" borderId="10" xfId="0" applyBorder="1"/>
    <xf numFmtId="0" fontId="0" fillId="0" borderId="10" xfId="0" applyBorder="1" applyAlignment="1">
      <alignment horizontal="center"/>
    </xf>
    <xf numFmtId="0" fontId="11" fillId="0" borderId="10" xfId="0" applyFont="1" applyBorder="1" applyAlignment="1">
      <alignment wrapText="1"/>
    </xf>
    <xf numFmtId="0" fontId="0" fillId="0" borderId="11" xfId="0" applyBorder="1"/>
    <xf numFmtId="0" fontId="0" fillId="0" borderId="11" xfId="0" applyBorder="1" applyAlignment="1">
      <alignment horizontal="center"/>
    </xf>
    <xf numFmtId="0" fontId="11" fillId="0" borderId="11" xfId="0" applyFont="1" applyBorder="1" applyAlignment="1">
      <alignment wrapText="1"/>
    </xf>
    <xf numFmtId="0" fontId="11" fillId="0" borderId="11" xfId="0" applyFont="1" applyBorder="1" applyAlignment="1">
      <alignment horizontal="center" vertical="center" wrapText="1"/>
    </xf>
    <xf numFmtId="0" fontId="0" fillId="0" borderId="12" xfId="0" applyBorder="1"/>
    <xf numFmtId="0" fontId="0" fillId="0" borderId="12" xfId="0" applyBorder="1" applyAlignment="1">
      <alignment horizontal="center"/>
    </xf>
    <xf numFmtId="0" fontId="11" fillId="0" borderId="12" xfId="0" applyFont="1" applyBorder="1" applyAlignment="1">
      <alignment wrapText="1"/>
    </xf>
    <xf numFmtId="0" fontId="0" fillId="0" borderId="13" xfId="0" applyBorder="1"/>
    <xf numFmtId="0" fontId="0" fillId="0" borderId="13" xfId="0" applyBorder="1" applyAlignment="1">
      <alignment horizontal="center"/>
    </xf>
    <xf numFmtId="0" fontId="11" fillId="0" borderId="13" xfId="0" applyFont="1" applyBorder="1" applyAlignment="1">
      <alignment wrapText="1"/>
    </xf>
    <xf numFmtId="0" fontId="0" fillId="0" borderId="13" xfId="0" applyBorder="1" applyAlignment="1">
      <alignment horizontal="center" wrapText="1"/>
    </xf>
    <xf numFmtId="0" fontId="0" fillId="0" borderId="11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3" xfId="0" applyBorder="1" applyAlignment="1">
      <alignment wrapText="1"/>
    </xf>
    <xf numFmtId="0" fontId="0" fillId="0" borderId="14" xfId="0" applyBorder="1"/>
    <xf numFmtId="0" fontId="0" fillId="0" borderId="14" xfId="0" applyBorder="1" applyAlignment="1">
      <alignment horizontal="center"/>
    </xf>
    <xf numFmtId="0" fontId="0" fillId="0" borderId="14" xfId="0" applyBorder="1" applyAlignment="1">
      <alignment wrapText="1"/>
    </xf>
    <xf numFmtId="0" fontId="0" fillId="0" borderId="14" xfId="0" applyBorder="1" applyAlignment="1">
      <alignment horizontal="center" wrapText="1"/>
    </xf>
    <xf numFmtId="0" fontId="0" fillId="0" borderId="15" xfId="0" applyBorder="1"/>
    <xf numFmtId="0" fontId="0" fillId="0" borderId="15" xfId="0" applyBorder="1" applyAlignment="1">
      <alignment horizontal="center"/>
    </xf>
    <xf numFmtId="0" fontId="0" fillId="0" borderId="15" xfId="0" applyBorder="1" applyAlignment="1">
      <alignment wrapText="1"/>
    </xf>
    <xf numFmtId="0" fontId="0" fillId="0" borderId="15" xfId="0" applyBorder="1" applyAlignment="1">
      <alignment horizontal="center" wrapText="1"/>
    </xf>
    <xf numFmtId="0" fontId="0" fillId="6" borderId="13" xfId="0" applyFill="1" applyBorder="1" applyAlignment="1">
      <alignment wrapText="1"/>
    </xf>
    <xf numFmtId="0" fontId="0" fillId="7" borderId="11" xfId="0" applyFill="1" applyBorder="1" applyAlignment="1">
      <alignment wrapText="1"/>
    </xf>
    <xf numFmtId="0" fontId="0" fillId="8" borderId="11" xfId="0" applyFill="1" applyBorder="1" applyAlignment="1">
      <alignment wrapText="1"/>
    </xf>
    <xf numFmtId="0" fontId="0" fillId="0" borderId="16" xfId="0" applyBorder="1"/>
    <xf numFmtId="0" fontId="0" fillId="0" borderId="16" xfId="0" applyBorder="1" applyAlignment="1">
      <alignment horizontal="center"/>
    </xf>
    <xf numFmtId="0" fontId="13" fillId="9" borderId="16" xfId="0" applyFont="1" applyFill="1" applyBorder="1" applyAlignment="1">
      <alignment wrapText="1"/>
    </xf>
    <xf numFmtId="0" fontId="12" fillId="5" borderId="17" xfId="0" applyFont="1" applyFill="1" applyBorder="1" applyAlignment="1">
      <alignment horizontal="center"/>
    </xf>
    <xf numFmtId="0" fontId="12" fillId="5" borderId="18" xfId="0" applyFont="1" applyFill="1" applyBorder="1" applyAlignment="1">
      <alignment horizontal="center"/>
    </xf>
    <xf numFmtId="0" fontId="12" fillId="5" borderId="19" xfId="0" applyFont="1" applyFill="1" applyBorder="1" applyAlignment="1">
      <alignment horizontal="center"/>
    </xf>
    <xf numFmtId="0" fontId="0" fillId="0" borderId="20" xfId="0" applyBorder="1"/>
    <xf numFmtId="0" fontId="0" fillId="0" borderId="20" xfId="0" applyBorder="1" applyAlignment="1">
      <alignment horizontal="center"/>
    </xf>
    <xf numFmtId="0" fontId="0" fillId="0" borderId="20" xfId="0" applyBorder="1" applyAlignment="1">
      <alignment wrapText="1"/>
    </xf>
    <xf numFmtId="0" fontId="6" fillId="10" borderId="2" xfId="1" applyFont="1" applyFill="1" applyBorder="1" applyAlignment="1" applyProtection="1">
      <alignment horizontal="center" wrapText="1"/>
      <protection locked="0"/>
    </xf>
    <xf numFmtId="0" fontId="4" fillId="10" borderId="5" xfId="1" applyFont="1" applyFill="1" applyBorder="1" applyAlignment="1" applyProtection="1">
      <alignment horizontal="left" wrapText="1"/>
      <protection locked="0"/>
    </xf>
    <xf numFmtId="165" fontId="4" fillId="10" borderId="5" xfId="1" applyNumberFormat="1" applyFont="1" applyFill="1" applyBorder="1" applyAlignment="1" applyProtection="1">
      <alignment horizontal="left" wrapText="1"/>
      <protection locked="0"/>
    </xf>
    <xf numFmtId="2" fontId="4" fillId="10" borderId="5" xfId="1" applyNumberFormat="1" applyFont="1" applyFill="1" applyBorder="1" applyAlignment="1" applyProtection="1">
      <alignment horizontal="left" wrapText="1"/>
      <protection locked="0"/>
    </xf>
    <xf numFmtId="165" fontId="4" fillId="10" borderId="6" xfId="1" applyNumberFormat="1" applyFont="1" applyFill="1" applyBorder="1" applyAlignment="1" applyProtection="1">
      <alignment horizontal="left" vertical="center" wrapText="1"/>
      <protection locked="0"/>
    </xf>
    <xf numFmtId="14" fontId="4" fillId="10" borderId="3" xfId="1" applyNumberFormat="1" applyFont="1" applyFill="1" applyBorder="1" applyAlignment="1" applyProtection="1">
      <alignment horizontal="center"/>
      <protection locked="0"/>
    </xf>
    <xf numFmtId="164" fontId="1" fillId="11" borderId="8" xfId="1" applyNumberFormat="1" applyFill="1" applyBorder="1" applyAlignment="1" applyProtection="1">
      <alignment horizontal="right"/>
      <protection locked="0"/>
    </xf>
    <xf numFmtId="9" fontId="2" fillId="11" borderId="8" xfId="2" applyNumberFormat="1" applyFill="1" applyBorder="1" applyAlignment="1" applyProtection="1">
      <alignment horizontal="right"/>
      <protection locked="0"/>
    </xf>
    <xf numFmtId="164" fontId="2" fillId="11" borderId="8" xfId="2" applyNumberFormat="1" applyFill="1" applyBorder="1" applyAlignment="1" applyProtection="1">
      <alignment horizontal="right"/>
    </xf>
    <xf numFmtId="10" fontId="2" fillId="11" borderId="8" xfId="2" applyNumberFormat="1" applyFill="1" applyBorder="1" applyAlignment="1" applyProtection="1">
      <alignment horizontal="right"/>
    </xf>
    <xf numFmtId="0" fontId="8" fillId="11" borderId="8" xfId="0" applyFont="1" applyFill="1" applyBorder="1" applyAlignment="1">
      <alignment horizontal="center" vertical="center" wrapText="1"/>
    </xf>
    <xf numFmtId="164" fontId="15" fillId="12" borderId="8" xfId="0" applyNumberFormat="1" applyFont="1" applyFill="1" applyBorder="1" applyAlignment="1" applyProtection="1">
      <alignment horizontal="right"/>
      <protection locked="0"/>
    </xf>
    <xf numFmtId="14" fontId="4" fillId="10" borderId="16" xfId="1" applyNumberFormat="1" applyFont="1" applyFill="1" applyBorder="1" applyAlignment="1" applyProtection="1">
      <alignment horizontal="center"/>
      <protection locked="0"/>
    </xf>
    <xf numFmtId="0" fontId="9" fillId="0" borderId="0" xfId="0" applyFont="1" applyAlignment="1" applyProtection="1">
      <alignment horizontal="left"/>
      <protection locked="0"/>
    </xf>
    <xf numFmtId="0" fontId="10" fillId="0" borderId="0" xfId="0" applyFont="1" applyAlignment="1">
      <alignment horizontal="left" vertical="center" wrapText="1"/>
    </xf>
    <xf numFmtId="0" fontId="14" fillId="11" borderId="8" xfId="0" applyFont="1" applyFill="1" applyBorder="1" applyAlignment="1">
      <alignment horizontal="left" vertical="top" wrapText="1"/>
    </xf>
    <xf numFmtId="0" fontId="8" fillId="11" borderId="4" xfId="0" applyFont="1" applyFill="1" applyBorder="1" applyAlignment="1">
      <alignment horizontal="left" vertical="center" wrapText="1"/>
    </xf>
    <xf numFmtId="0" fontId="8" fillId="11" borderId="9" xfId="0" applyFont="1" applyFill="1" applyBorder="1" applyAlignment="1">
      <alignment horizontal="left" vertical="center" wrapText="1"/>
    </xf>
    <xf numFmtId="0" fontId="8" fillId="11" borderId="21" xfId="0" applyFont="1" applyFill="1" applyBorder="1" applyAlignment="1">
      <alignment horizontal="left" vertical="center" wrapText="1"/>
    </xf>
  </cellXfs>
  <cellStyles count="3">
    <cellStyle name="Normale" xfId="0" builtinId="0"/>
    <cellStyle name="Output" xfId="2" builtinId="21"/>
    <cellStyle name="Titolo 4" xfId="1" builtinId="19"/>
  </cellStyles>
  <dxfs count="16">
    <dxf>
      <font>
        <b/>
        <i val="0"/>
        <condense val="0"/>
        <extend val="0"/>
        <color indexed="9"/>
      </font>
      <fill>
        <patternFill>
          <bgColor indexed="16"/>
        </patternFill>
      </fill>
    </dxf>
    <dxf>
      <font>
        <b/>
        <i val="0"/>
        <condense val="0"/>
        <extend val="0"/>
        <color indexed="18"/>
      </font>
      <fill>
        <patternFill>
          <bgColor indexed="26"/>
        </patternFill>
      </fill>
    </dxf>
    <dxf>
      <font>
        <b/>
        <i val="0"/>
        <condense val="0"/>
        <extend val="0"/>
        <color indexed="43"/>
      </font>
      <fill>
        <patternFill>
          <bgColor indexed="57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16"/>
      </font>
      <fill>
        <patternFill>
          <bgColor indexed="13"/>
        </patternFill>
      </fill>
    </dxf>
    <dxf>
      <font>
        <b/>
        <i val="0"/>
        <condense val="0"/>
        <extend val="0"/>
        <color indexed="43"/>
      </font>
      <fill>
        <patternFill>
          <bgColor indexed="58"/>
        </patternFill>
      </fill>
    </dxf>
    <dxf>
      <numFmt numFmtId="164" formatCode="&quot;€&quot;\ #,##0.00"/>
      <fill>
        <patternFill patternType="solid">
          <fgColor indexed="64"/>
          <bgColor theme="4" tint="0.39997558519241921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numFmt numFmtId="164" formatCode="&quot;€&quot;\ #,##0.00"/>
      <fill>
        <patternFill patternType="solid">
          <fgColor indexed="64"/>
          <bgColor theme="4" tint="0.39997558519241921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strike val="0"/>
        <outline val="0"/>
        <shadow val="0"/>
        <u val="none"/>
        <vertAlign val="baseline"/>
        <sz val="11"/>
        <color theme="3"/>
        <name val="Calibri"/>
        <scheme val="minor"/>
      </font>
      <numFmt numFmtId="164" formatCode="&quot;€&quot;\ #,##0.00"/>
      <fill>
        <patternFill patternType="solid">
          <fgColor indexed="64"/>
          <bgColor rgb="FFE6E1FF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strike val="0"/>
        <outline val="0"/>
        <shadow val="0"/>
        <u val="none"/>
        <vertAlign val="baseline"/>
        <sz val="11"/>
        <color theme="3"/>
        <name val="Calibri"/>
        <scheme val="minor"/>
      </font>
      <numFmt numFmtId="164" formatCode="&quot;€&quot;\ #,##0.00"/>
      <fill>
        <patternFill patternType="solid">
          <fgColor indexed="64"/>
          <bgColor indexed="47"/>
        </patternFill>
      </fill>
      <alignment horizontal="right" vertical="bottom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strike val="0"/>
        <outline val="0"/>
        <shadow val="0"/>
        <u val="none"/>
        <vertAlign val="baseline"/>
        <sz val="11"/>
        <color theme="3"/>
        <name val="Calibri"/>
        <scheme val="minor"/>
      </font>
      <numFmt numFmtId="165" formatCode="0_);[Red]\(0\)"/>
      <fill>
        <patternFill patternType="solid">
          <fgColor indexed="64"/>
          <bgColor theme="4" tint="-0.249977111117893"/>
        </patternFill>
      </fill>
      <alignment horizontal="left" vertical="bottom" textRotation="0" wrapText="1" relative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3"/>
        <name val="Calibri"/>
        <scheme val="minor"/>
      </font>
      <fill>
        <patternFill patternType="solid">
          <fgColor indexed="64"/>
          <bgColor indexed="47"/>
        </patternFill>
      </fill>
      <alignment horizontal="right" vertical="bottom" textRotation="0" wrapText="0" relativeIndent="0" justifyLastLine="0" shrinkToFit="0" readingOrder="0"/>
      <border diagonalUp="0" diagonalDown="0" outline="0"/>
      <protection locked="1" hidden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  <protection locked="0" hidden="0"/>
    </dxf>
  </dxfs>
  <tableStyles count="0" defaultTableStyle="TableStyleMedium2" defaultPivotStyle="PivotStyleLight16"/>
  <colors>
    <mruColors>
      <color rgb="FFE6E1FF"/>
      <color rgb="FF8C3F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1800" b="1"/>
              <a:t>Performance Index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Tabella!$A$11</c:f>
              <c:strCache>
                <c:ptCount val="1"/>
                <c:pt idx="0">
                  <c:v>Cost Performance Index (CPI)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Tabella!$B$3:$E$3</c:f>
              <c:strCache>
                <c:ptCount val="4"/>
                <c:pt idx="0">
                  <c:v>27/11/2023</c:v>
                </c:pt>
                <c:pt idx="1">
                  <c:v>05/12/2023</c:v>
                </c:pt>
                <c:pt idx="2">
                  <c:v>11/12/2024</c:v>
                </c:pt>
                <c:pt idx="3">
                  <c:v>16/12/20232</c:v>
                </c:pt>
              </c:strCache>
            </c:strRef>
          </c:cat>
          <c:val>
            <c:numRef>
              <c:f>Tabella!$B$11:$E$11</c:f>
              <c:numCache>
                <c:formatCode>0.00%</c:formatCode>
                <c:ptCount val="4"/>
                <c:pt idx="0">
                  <c:v>0.91304347826086951</c:v>
                </c:pt>
                <c:pt idx="1">
                  <c:v>1</c:v>
                </c:pt>
                <c:pt idx="2">
                  <c:v>1</c:v>
                </c:pt>
                <c:pt idx="3">
                  <c:v>0.95454545454545459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7E-4407-A669-A32D4ABF7FBA}"/>
            </c:ext>
          </c:extLst>
        </c:ser>
        <c:ser>
          <c:idx val="1"/>
          <c:order val="1"/>
          <c:tx>
            <c:strRef>
              <c:f>Tabella!$A$12</c:f>
              <c:strCache>
                <c:ptCount val="1"/>
                <c:pt idx="0">
                  <c:v>Schedule Performance Index (SPI)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Tabella!$B$3:$E$3</c:f>
              <c:strCache>
                <c:ptCount val="4"/>
                <c:pt idx="0">
                  <c:v>27/11/2023</c:v>
                </c:pt>
                <c:pt idx="1">
                  <c:v>05/12/2023</c:v>
                </c:pt>
                <c:pt idx="2">
                  <c:v>11/12/2024</c:v>
                </c:pt>
                <c:pt idx="3">
                  <c:v>16/12/20232</c:v>
                </c:pt>
              </c:strCache>
            </c:strRef>
          </c:cat>
          <c:val>
            <c:numRef>
              <c:f>Tabella!$B$12:$E$12</c:f>
              <c:numCache>
                <c:formatCode>0.00%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27E-4407-A669-A32D4ABF7F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61404335"/>
        <c:axId val="1761403503"/>
      </c:lineChart>
      <c:catAx>
        <c:axId val="17614043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61403503"/>
        <c:crosses val="autoZero"/>
        <c:auto val="1"/>
        <c:lblAlgn val="ctr"/>
        <c:lblOffset val="100"/>
        <c:noMultiLvlLbl val="0"/>
      </c:catAx>
      <c:valAx>
        <c:axId val="1761403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Percentuali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61404335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1800" b="1"/>
              <a:t>Variance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Tabella!$A$13</c:f>
              <c:strCache>
                <c:ptCount val="1"/>
                <c:pt idx="0">
                  <c:v>Estimate to Completion (ETC)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Tabella!$B$3:$E$3</c:f>
              <c:strCache>
                <c:ptCount val="4"/>
                <c:pt idx="0">
                  <c:v>27/11/2023</c:v>
                </c:pt>
                <c:pt idx="1">
                  <c:v>05/12/2023</c:v>
                </c:pt>
                <c:pt idx="2">
                  <c:v>11/12/2024</c:v>
                </c:pt>
                <c:pt idx="3">
                  <c:v>16/12/20232</c:v>
                </c:pt>
              </c:strCache>
            </c:strRef>
          </c:cat>
          <c:val>
            <c:numRef>
              <c:f>Tabella!$B$13:$E$13</c:f>
              <c:numCache>
                <c:formatCode>"€"\ #,##0.00</c:formatCode>
                <c:ptCount val="4"/>
                <c:pt idx="0">
                  <c:v>1314.2857142857156</c:v>
                </c:pt>
                <c:pt idx="1">
                  <c:v>0</c:v>
                </c:pt>
                <c:pt idx="2">
                  <c:v>0</c:v>
                </c:pt>
                <c:pt idx="3">
                  <c:v>1257.1428571428551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92-4F93-B4B5-AE118EE1ECD4}"/>
            </c:ext>
          </c:extLst>
        </c:ser>
        <c:ser>
          <c:idx val="1"/>
          <c:order val="1"/>
          <c:tx>
            <c:strRef>
              <c:f>Tabella!$A$14</c:f>
              <c:strCache>
                <c:ptCount val="1"/>
                <c:pt idx="0">
                  <c:v>Estimate at Completion (EAC)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Tabella!$B$3:$E$3</c:f>
              <c:strCache>
                <c:ptCount val="4"/>
                <c:pt idx="0">
                  <c:v>27/11/2023</c:v>
                </c:pt>
                <c:pt idx="1">
                  <c:v>05/12/2023</c:v>
                </c:pt>
                <c:pt idx="2">
                  <c:v>11/12/2024</c:v>
                </c:pt>
                <c:pt idx="3">
                  <c:v>16/12/20232</c:v>
                </c:pt>
              </c:strCache>
            </c:strRef>
          </c:cat>
          <c:val>
            <c:numRef>
              <c:f>Tabella!$B$14:$E$14</c:f>
              <c:numCache>
                <c:formatCode>"€"\ #,##0.00</c:formatCode>
                <c:ptCount val="4"/>
                <c:pt idx="0">
                  <c:v>15114.285714285716</c:v>
                </c:pt>
                <c:pt idx="1">
                  <c:v>9000</c:v>
                </c:pt>
                <c:pt idx="2">
                  <c:v>3600</c:v>
                </c:pt>
                <c:pt idx="3">
                  <c:v>27657.142857142855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92-4F93-B4B5-AE118EE1ECD4}"/>
            </c:ext>
          </c:extLst>
        </c:ser>
        <c:ser>
          <c:idx val="2"/>
          <c:order val="2"/>
          <c:tx>
            <c:strRef>
              <c:f>Tabella!$A$15</c:f>
              <c:strCache>
                <c:ptCount val="1"/>
                <c:pt idx="0">
                  <c:v>Variance at Completion (VAC)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Tabella!$B$3:$E$3</c:f>
              <c:strCache>
                <c:ptCount val="4"/>
                <c:pt idx="0">
                  <c:v>27/11/2023</c:v>
                </c:pt>
                <c:pt idx="1">
                  <c:v>05/12/2023</c:v>
                </c:pt>
                <c:pt idx="2">
                  <c:v>11/12/2024</c:v>
                </c:pt>
                <c:pt idx="3">
                  <c:v>16/12/20232</c:v>
                </c:pt>
              </c:strCache>
            </c:strRef>
          </c:cat>
          <c:val>
            <c:numRef>
              <c:f>Tabella!$B$15:$E$15</c:f>
              <c:numCache>
                <c:formatCode>"€"\ #,##0.00</c:formatCode>
                <c:ptCount val="4"/>
                <c:pt idx="0">
                  <c:v>-1314.2857142857156</c:v>
                </c:pt>
                <c:pt idx="1">
                  <c:v>0</c:v>
                </c:pt>
                <c:pt idx="2">
                  <c:v>0</c:v>
                </c:pt>
                <c:pt idx="3">
                  <c:v>-1257.1428571428551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092-4F93-B4B5-AE118EE1EC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61404335"/>
        <c:axId val="1761403503"/>
      </c:lineChart>
      <c:catAx>
        <c:axId val="17614043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61403503"/>
        <c:crosses val="autoZero"/>
        <c:auto val="1"/>
        <c:lblAlgn val="ctr"/>
        <c:lblOffset val="100"/>
        <c:noMultiLvlLbl val="0"/>
      </c:catAx>
      <c:valAx>
        <c:axId val="1761403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Costo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&quot;€&quot;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61404335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1800" b="1"/>
              <a:t>Earned Value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Tabella!$A$4</c:f>
              <c:strCache>
                <c:ptCount val="1"/>
                <c:pt idx="0">
                  <c:v>Budget at Completion (BAC)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Tabella!$B$3:$E$3</c:f>
              <c:strCache>
                <c:ptCount val="4"/>
                <c:pt idx="0">
                  <c:v>27/11/2023</c:v>
                </c:pt>
                <c:pt idx="1">
                  <c:v>05/12/2023</c:v>
                </c:pt>
                <c:pt idx="2">
                  <c:v>11/12/2024</c:v>
                </c:pt>
                <c:pt idx="3">
                  <c:v>16/12/20232</c:v>
                </c:pt>
              </c:strCache>
            </c:strRef>
          </c:cat>
          <c:val>
            <c:numRef>
              <c:f>Tabella!$B$4:$E$4</c:f>
              <c:numCache>
                <c:formatCode>"€"\ #,##0.00</c:formatCode>
                <c:ptCount val="4"/>
                <c:pt idx="0">
                  <c:v>13800</c:v>
                </c:pt>
                <c:pt idx="1">
                  <c:v>9000</c:v>
                </c:pt>
                <c:pt idx="2">
                  <c:v>3600</c:v>
                </c:pt>
                <c:pt idx="3">
                  <c:v>26400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0E-45EA-9F55-8FFDD7B30C23}"/>
            </c:ext>
          </c:extLst>
        </c:ser>
        <c:ser>
          <c:idx val="1"/>
          <c:order val="1"/>
          <c:tx>
            <c:strRef>
              <c:f>Tabella!$A$5</c:f>
              <c:strCache>
                <c:ptCount val="1"/>
                <c:pt idx="0">
                  <c:v>Earned Value (EV)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Tabella!$B$3:$E$3</c:f>
              <c:strCache>
                <c:ptCount val="4"/>
                <c:pt idx="0">
                  <c:v>27/11/2023</c:v>
                </c:pt>
                <c:pt idx="1">
                  <c:v>05/12/2023</c:v>
                </c:pt>
                <c:pt idx="2">
                  <c:v>11/12/2024</c:v>
                </c:pt>
                <c:pt idx="3">
                  <c:v>16/12/20232</c:v>
                </c:pt>
              </c:strCache>
            </c:strRef>
          </c:cat>
          <c:val>
            <c:numRef>
              <c:f>Tabella!$B$5:$E$5</c:f>
              <c:numCache>
                <c:formatCode>"€"\ #,##0.00</c:formatCode>
                <c:ptCount val="4"/>
                <c:pt idx="0">
                  <c:v>12600</c:v>
                </c:pt>
                <c:pt idx="1">
                  <c:v>9000</c:v>
                </c:pt>
                <c:pt idx="2">
                  <c:v>3600</c:v>
                </c:pt>
                <c:pt idx="3">
                  <c:v>25200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0E-45EA-9F55-8FFDD7B30C23}"/>
            </c:ext>
          </c:extLst>
        </c:ser>
        <c:ser>
          <c:idx val="2"/>
          <c:order val="2"/>
          <c:tx>
            <c:strRef>
              <c:f>Tabella!$A$6</c:f>
              <c:strCache>
                <c:ptCount val="1"/>
                <c:pt idx="0">
                  <c:v>Actual Cost (AC)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Tabella!$B$3:$E$3</c:f>
              <c:strCache>
                <c:ptCount val="4"/>
                <c:pt idx="0">
                  <c:v>27/11/2023</c:v>
                </c:pt>
                <c:pt idx="1">
                  <c:v>05/12/2023</c:v>
                </c:pt>
                <c:pt idx="2">
                  <c:v>11/12/2024</c:v>
                </c:pt>
                <c:pt idx="3">
                  <c:v>16/12/20232</c:v>
                </c:pt>
              </c:strCache>
            </c:strRef>
          </c:cat>
          <c:val>
            <c:numRef>
              <c:f>Tabella!$B$6:$E$6</c:f>
              <c:numCache>
                <c:formatCode>"€"\ #,##0.00</c:formatCode>
                <c:ptCount val="4"/>
                <c:pt idx="0">
                  <c:v>13800</c:v>
                </c:pt>
                <c:pt idx="1">
                  <c:v>9000</c:v>
                </c:pt>
                <c:pt idx="2">
                  <c:v>3600</c:v>
                </c:pt>
                <c:pt idx="3">
                  <c:v>26400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70E-45EA-9F55-8FFDD7B30C23}"/>
            </c:ext>
          </c:extLst>
        </c:ser>
        <c:ser>
          <c:idx val="3"/>
          <c:order val="3"/>
          <c:tx>
            <c:strRef>
              <c:f>Tabella!$A$7</c:f>
              <c:strCache>
                <c:ptCount val="1"/>
                <c:pt idx="0">
                  <c:v>Planned Value (PV)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Tabella!$B$3:$E$3</c:f>
              <c:strCache>
                <c:ptCount val="4"/>
                <c:pt idx="0">
                  <c:v>27/11/2023</c:v>
                </c:pt>
                <c:pt idx="1">
                  <c:v>05/12/2023</c:v>
                </c:pt>
                <c:pt idx="2">
                  <c:v>11/12/2024</c:v>
                </c:pt>
                <c:pt idx="3">
                  <c:v>16/12/20232</c:v>
                </c:pt>
              </c:strCache>
            </c:strRef>
          </c:cat>
          <c:val>
            <c:numRef>
              <c:f>Tabella!$B$7:$E$7</c:f>
              <c:numCache>
                <c:formatCode>"€"\ #,##0.00</c:formatCode>
                <c:ptCount val="4"/>
                <c:pt idx="0">
                  <c:v>12600</c:v>
                </c:pt>
                <c:pt idx="1">
                  <c:v>9000</c:v>
                </c:pt>
                <c:pt idx="2">
                  <c:v>3600</c:v>
                </c:pt>
                <c:pt idx="3">
                  <c:v>25200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70E-45EA-9F55-8FFDD7B30C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61404335"/>
        <c:axId val="1761403503"/>
      </c:lineChart>
      <c:catAx>
        <c:axId val="17614043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61403503"/>
        <c:crosses val="autoZero"/>
        <c:auto val="1"/>
        <c:lblAlgn val="ctr"/>
        <c:lblOffset val="100"/>
        <c:noMultiLvlLbl val="0"/>
      </c:catAx>
      <c:valAx>
        <c:axId val="1761403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Costo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&quot;€&quot;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61404335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352424</xdr:colOff>
      <xdr:row>28</xdr:row>
      <xdr:rowOff>31750</xdr:rowOff>
    </xdr:from>
    <xdr:to>
      <xdr:col>17</xdr:col>
      <xdr:colOff>546100</xdr:colOff>
      <xdr:row>54</xdr:row>
      <xdr:rowOff>19050</xdr:rowOff>
    </xdr:to>
    <xdr:graphicFrame macro="">
      <xdr:nvGraphicFramePr>
        <xdr:cNvPr id="7" name="Grafico 6">
          <a:extLst>
            <a:ext uri="{FF2B5EF4-FFF2-40B4-BE49-F238E27FC236}">
              <a16:creationId xmlns:a16="http://schemas.microsoft.com/office/drawing/2014/main" id="{FCAF9E0F-5B9C-4323-810B-F50726583C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355600</xdr:colOff>
      <xdr:row>55</xdr:row>
      <xdr:rowOff>69850</xdr:rowOff>
    </xdr:from>
    <xdr:to>
      <xdr:col>17</xdr:col>
      <xdr:colOff>549276</xdr:colOff>
      <xdr:row>81</xdr:row>
      <xdr:rowOff>57150</xdr:rowOff>
    </xdr:to>
    <xdr:graphicFrame macro="">
      <xdr:nvGraphicFramePr>
        <xdr:cNvPr id="8" name="Grafico 7">
          <a:extLst>
            <a:ext uri="{FF2B5EF4-FFF2-40B4-BE49-F238E27FC236}">
              <a16:creationId xmlns:a16="http://schemas.microsoft.com/office/drawing/2014/main" id="{F122046D-7DC6-40CC-93A7-21C3D9DA59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342900</xdr:colOff>
      <xdr:row>0</xdr:row>
      <xdr:rowOff>127000</xdr:rowOff>
    </xdr:from>
    <xdr:to>
      <xdr:col>17</xdr:col>
      <xdr:colOff>536576</xdr:colOff>
      <xdr:row>26</xdr:row>
      <xdr:rowOff>114300</xdr:rowOff>
    </xdr:to>
    <xdr:graphicFrame macro="">
      <xdr:nvGraphicFramePr>
        <xdr:cNvPr id="9" name="Grafico 8">
          <a:extLst>
            <a:ext uri="{FF2B5EF4-FFF2-40B4-BE49-F238E27FC236}">
              <a16:creationId xmlns:a16="http://schemas.microsoft.com/office/drawing/2014/main" id="{6544CE23-75EB-4695-A1D5-F01F1F826140}"/>
            </a:ext>
            <a:ext uri="{147F2762-F138-4A5C-976F-8EAC2B608ADB}">
              <a16:predDERef xmlns:a16="http://schemas.microsoft.com/office/drawing/2014/main" pred="{F122046D-7DC6-40CC-93A7-21C3D9DA59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B9D13F-29DD-4FCE-95F8-FB1E49CC33B3}" name="Tabella1" displayName="Tabella1" ref="A3:E17" totalsRowShown="0" headerRowDxfId="15" dataDxfId="13" headerRowBorderDxfId="14" tableBorderDxfId="12" totalsRowBorderDxfId="11" headerRowCellStyle="Titolo 4" dataCellStyle="Titolo 4">
  <autoFilter ref="A3:E17" xr:uid="{88FA255E-6AEF-4B13-B2F6-AC8CB5175056}"/>
  <tableColumns count="5">
    <tableColumn id="1" xr3:uid="{F69B326F-4B8C-4C09-895F-6F3D12F6FC49}" name="Metric" dataDxfId="10" dataCellStyle="Titolo 4"/>
    <tableColumn id="3" xr3:uid="{0174E2D3-011A-4812-80CE-9A5C54E765BD}" name="27/11/2023" dataDxfId="9" dataCellStyle="Titolo 4"/>
    <tableColumn id="4" xr3:uid="{CFE92BBC-C966-4C7D-9389-82CBD79E3248}" name="05/12/2023" dataDxfId="8" dataCellStyle="Output"/>
    <tableColumn id="6" xr3:uid="{A5212A8C-4EF8-4896-B396-DC1B9CC573B8}" name="11/12/2024" dataDxfId="7" dataCellStyle="Output"/>
    <tableColumn id="2" xr3:uid="{B90254A6-2DDE-429E-98F3-61B86DA95F17}" name="16/12/20232" dataDxfId="6" dataCellStyle="Outpu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57FB0-DBCB-4A58-968B-007D9F0C25A0}">
  <dimension ref="A1:D20"/>
  <sheetViews>
    <sheetView topLeftCell="A10" workbookViewId="0">
      <selection activeCell="H7" sqref="H7"/>
    </sheetView>
  </sheetViews>
  <sheetFormatPr defaultRowHeight="15" x14ac:dyDescent="0.25"/>
  <cols>
    <col min="1" max="1" width="22.5703125" customWidth="1"/>
    <col min="2" max="2" width="29.28515625" customWidth="1"/>
    <col min="3" max="3" width="39.7109375" customWidth="1"/>
    <col min="4" max="4" width="28.28515625" customWidth="1"/>
  </cols>
  <sheetData>
    <row r="1" spans="1:4" ht="15.75" x14ac:dyDescent="0.25">
      <c r="A1" s="57" t="s">
        <v>15</v>
      </c>
      <c r="B1" s="57"/>
      <c r="C1" s="57"/>
      <c r="D1" s="57"/>
    </row>
    <row r="2" spans="1:4" ht="46.5" customHeight="1" x14ac:dyDescent="0.25">
      <c r="A2" s="58"/>
      <c r="B2" s="58"/>
      <c r="C2" s="58"/>
      <c r="D2" s="58"/>
    </row>
    <row r="3" spans="1:4" ht="44.1" customHeight="1" x14ac:dyDescent="0.25">
      <c r="A3" s="6"/>
      <c r="B3" s="6"/>
      <c r="C3" s="6"/>
      <c r="D3" s="6"/>
    </row>
    <row r="4" spans="1:4" x14ac:dyDescent="0.25">
      <c r="A4" s="38" t="s">
        <v>0</v>
      </c>
      <c r="B4" s="39" t="s">
        <v>16</v>
      </c>
      <c r="C4" s="39" t="s">
        <v>17</v>
      </c>
      <c r="D4" s="40" t="s">
        <v>18</v>
      </c>
    </row>
    <row r="5" spans="1:4" x14ac:dyDescent="0.25">
      <c r="A5" s="41" t="s">
        <v>19</v>
      </c>
      <c r="B5" s="42" t="s">
        <v>20</v>
      </c>
      <c r="C5" s="43" t="s">
        <v>60</v>
      </c>
      <c r="D5" s="42" t="s">
        <v>21</v>
      </c>
    </row>
    <row r="6" spans="1:4" x14ac:dyDescent="0.25">
      <c r="A6" s="7" t="s">
        <v>22</v>
      </c>
      <c r="B6" s="8" t="s">
        <v>23</v>
      </c>
      <c r="C6" s="9" t="s">
        <v>61</v>
      </c>
      <c r="D6" s="8" t="s">
        <v>21</v>
      </c>
    </row>
    <row r="7" spans="1:4" ht="39" x14ac:dyDescent="0.25">
      <c r="A7" s="10" t="s">
        <v>24</v>
      </c>
      <c r="B7" s="11" t="s">
        <v>25</v>
      </c>
      <c r="C7" s="12" t="s">
        <v>62</v>
      </c>
      <c r="D7" s="13" t="s">
        <v>73</v>
      </c>
    </row>
    <row r="8" spans="1:4" ht="39" x14ac:dyDescent="0.25">
      <c r="A8" s="14" t="s">
        <v>26</v>
      </c>
      <c r="B8" s="15" t="s">
        <v>27</v>
      </c>
      <c r="C8" s="16" t="s">
        <v>63</v>
      </c>
      <c r="D8" s="15" t="s">
        <v>21</v>
      </c>
    </row>
    <row r="9" spans="1:4" ht="51.75" x14ac:dyDescent="0.25">
      <c r="A9" s="17" t="s">
        <v>28</v>
      </c>
      <c r="B9" s="18" t="s">
        <v>29</v>
      </c>
      <c r="C9" s="19" t="s">
        <v>64</v>
      </c>
      <c r="D9" s="20" t="s">
        <v>30</v>
      </c>
    </row>
    <row r="10" spans="1:4" ht="60" x14ac:dyDescent="0.25">
      <c r="A10" s="10" t="s">
        <v>31</v>
      </c>
      <c r="B10" s="11" t="s">
        <v>32</v>
      </c>
      <c r="C10" s="21" t="s">
        <v>65</v>
      </c>
      <c r="D10" s="22" t="s">
        <v>33</v>
      </c>
    </row>
    <row r="11" spans="1:4" ht="60" x14ac:dyDescent="0.25">
      <c r="A11" s="17" t="s">
        <v>34</v>
      </c>
      <c r="B11" s="18" t="s">
        <v>35</v>
      </c>
      <c r="C11" s="23" t="s">
        <v>66</v>
      </c>
      <c r="D11" s="20" t="s">
        <v>36</v>
      </c>
    </row>
    <row r="12" spans="1:4" ht="45" x14ac:dyDescent="0.25">
      <c r="A12" s="10" t="s">
        <v>37</v>
      </c>
      <c r="B12" s="11" t="s">
        <v>38</v>
      </c>
      <c r="C12" s="21" t="s">
        <v>67</v>
      </c>
      <c r="D12" s="22" t="s">
        <v>39</v>
      </c>
    </row>
    <row r="13" spans="1:4" ht="45" x14ac:dyDescent="0.25">
      <c r="A13" s="24" t="s">
        <v>40</v>
      </c>
      <c r="B13" s="25" t="s">
        <v>41</v>
      </c>
      <c r="C13" s="26" t="s">
        <v>68</v>
      </c>
      <c r="D13" s="27" t="s">
        <v>42</v>
      </c>
    </row>
    <row r="14" spans="1:4" ht="45" x14ac:dyDescent="0.25">
      <c r="A14" s="28" t="s">
        <v>43</v>
      </c>
      <c r="B14" s="29" t="s">
        <v>44</v>
      </c>
      <c r="C14" s="30" t="s">
        <v>69</v>
      </c>
      <c r="D14" s="31" t="s">
        <v>45</v>
      </c>
    </row>
    <row r="15" spans="1:4" ht="60" x14ac:dyDescent="0.25">
      <c r="A15" s="17" t="s">
        <v>46</v>
      </c>
      <c r="B15" s="18" t="s">
        <v>47</v>
      </c>
      <c r="C15" s="23" t="s">
        <v>70</v>
      </c>
      <c r="D15" s="20" t="s">
        <v>48</v>
      </c>
    </row>
    <row r="16" spans="1:4" ht="60" x14ac:dyDescent="0.25">
      <c r="A16" s="10" t="s">
        <v>49</v>
      </c>
      <c r="B16" s="11"/>
      <c r="C16" s="21" t="s">
        <v>71</v>
      </c>
      <c r="D16" s="22" t="s">
        <v>50</v>
      </c>
    </row>
    <row r="17" spans="1:4" x14ac:dyDescent="0.25">
      <c r="A17" s="17"/>
      <c r="B17" s="18"/>
      <c r="C17" s="32" t="s">
        <v>51</v>
      </c>
      <c r="D17" s="18" t="s">
        <v>52</v>
      </c>
    </row>
    <row r="18" spans="1:4" ht="30" x14ac:dyDescent="0.25">
      <c r="A18" s="10"/>
      <c r="B18" s="11"/>
      <c r="C18" s="33" t="s">
        <v>53</v>
      </c>
      <c r="D18" s="11" t="s">
        <v>54</v>
      </c>
    </row>
    <row r="19" spans="1:4" x14ac:dyDescent="0.25">
      <c r="A19" s="10"/>
      <c r="B19" s="11"/>
      <c r="C19" s="34" t="s">
        <v>55</v>
      </c>
      <c r="D19" s="11" t="s">
        <v>56</v>
      </c>
    </row>
    <row r="20" spans="1:4" x14ac:dyDescent="0.25">
      <c r="A20" s="35"/>
      <c r="B20" s="36"/>
      <c r="C20" s="37" t="s">
        <v>57</v>
      </c>
      <c r="D20" s="36" t="s">
        <v>58</v>
      </c>
    </row>
  </sheetData>
  <mergeCells count="2">
    <mergeCell ref="A1:D1"/>
    <mergeCell ref="A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zoomScale="86" zoomScaleNormal="100" workbookViewId="0">
      <pane xSplit="1" topLeftCell="B1" activePane="topRight" state="frozen"/>
      <selection pane="topRight" activeCell="E19" sqref="E19"/>
    </sheetView>
  </sheetViews>
  <sheetFormatPr defaultRowHeight="15" x14ac:dyDescent="0.25"/>
  <cols>
    <col min="1" max="1" width="38.85546875" customWidth="1"/>
    <col min="2" max="2" width="27.140625" customWidth="1"/>
    <col min="3" max="5" width="27.5703125" customWidth="1"/>
  </cols>
  <sheetData>
    <row r="1" spans="1:5" s="1" customFormat="1" ht="25.5" customHeight="1" x14ac:dyDescent="0.25">
      <c r="A1" s="59" t="s">
        <v>74</v>
      </c>
      <c r="B1" s="60" t="s">
        <v>75</v>
      </c>
      <c r="C1" s="61"/>
      <c r="D1" s="62"/>
      <c r="E1" s="62"/>
    </row>
    <row r="2" spans="1:5" s="1" customFormat="1" ht="39.6" customHeight="1" x14ac:dyDescent="0.25">
      <c r="A2" s="59"/>
      <c r="B2" s="54" t="s">
        <v>72</v>
      </c>
      <c r="C2" s="54" t="s">
        <v>77</v>
      </c>
      <c r="D2" s="54" t="s">
        <v>78</v>
      </c>
      <c r="E2" s="54" t="s">
        <v>79</v>
      </c>
    </row>
    <row r="3" spans="1:5" s="2" customFormat="1" ht="18.75" x14ac:dyDescent="0.3">
      <c r="A3" s="44" t="s">
        <v>0</v>
      </c>
      <c r="B3" s="49" t="s">
        <v>76</v>
      </c>
      <c r="C3" s="49" t="s">
        <v>59</v>
      </c>
      <c r="D3" s="56" t="s">
        <v>80</v>
      </c>
      <c r="E3" s="49" t="s">
        <v>81</v>
      </c>
    </row>
    <row r="4" spans="1:5" x14ac:dyDescent="0.25">
      <c r="A4" s="45" t="s">
        <v>1</v>
      </c>
      <c r="B4" s="55">
        <v>13800</v>
      </c>
      <c r="C4" s="50">
        <v>9000</v>
      </c>
      <c r="D4" s="50">
        <v>3600</v>
      </c>
      <c r="E4" s="50">
        <f>SUM(Tabella1[[#This Row],[27/11/2023]:[11/12/2024]])</f>
        <v>26400</v>
      </c>
    </row>
    <row r="5" spans="1:5" x14ac:dyDescent="0.25">
      <c r="A5" s="45" t="s">
        <v>2</v>
      </c>
      <c r="B5" s="50">
        <f>B7*B8</f>
        <v>12600</v>
      </c>
      <c r="C5" s="50">
        <f>C7*C8</f>
        <v>9000</v>
      </c>
      <c r="D5" s="50">
        <f t="shared" ref="D5:E5" si="0">D7*D8</f>
        <v>3600</v>
      </c>
      <c r="E5" s="50">
        <f>E7*E8</f>
        <v>25200</v>
      </c>
    </row>
    <row r="6" spans="1:5" x14ac:dyDescent="0.25">
      <c r="A6" s="45" t="s">
        <v>3</v>
      </c>
      <c r="B6" s="55">
        <v>13800</v>
      </c>
      <c r="C6" s="50">
        <v>9000</v>
      </c>
      <c r="D6" s="50">
        <v>3600</v>
      </c>
      <c r="E6" s="50">
        <f>SUM(Tabella1[[#This Row],[27/11/2023]:[11/12/2024]])</f>
        <v>26400</v>
      </c>
    </row>
    <row r="7" spans="1:5" x14ac:dyDescent="0.25">
      <c r="A7" s="45" t="s">
        <v>4</v>
      </c>
      <c r="B7" s="50">
        <v>12600</v>
      </c>
      <c r="C7" s="50">
        <v>9000</v>
      </c>
      <c r="D7" s="50">
        <v>3600</v>
      </c>
      <c r="E7" s="50">
        <f>SUM(Tabella1[[#This Row],[27/11/2023]:[11/12/2024]])</f>
        <v>25200</v>
      </c>
    </row>
    <row r="8" spans="1:5" x14ac:dyDescent="0.25">
      <c r="A8" s="45" t="s">
        <v>5</v>
      </c>
      <c r="B8" s="51">
        <v>1</v>
      </c>
      <c r="C8" s="51">
        <v>1</v>
      </c>
      <c r="D8" s="51">
        <v>1</v>
      </c>
      <c r="E8" s="51">
        <v>1</v>
      </c>
    </row>
    <row r="9" spans="1:5" x14ac:dyDescent="0.25">
      <c r="A9" s="46" t="s">
        <v>6</v>
      </c>
      <c r="B9" s="52">
        <f>B5-B6</f>
        <v>-1200</v>
      </c>
      <c r="C9" s="52">
        <f>C5-C6</f>
        <v>0</v>
      </c>
      <c r="D9" s="52">
        <f>D5-D6</f>
        <v>0</v>
      </c>
      <c r="E9" s="52">
        <f>E5-E6</f>
        <v>-1200</v>
      </c>
    </row>
    <row r="10" spans="1:5" x14ac:dyDescent="0.25">
      <c r="A10" s="46" t="s">
        <v>7</v>
      </c>
      <c r="B10" s="52">
        <f t="shared" ref="B10" si="1">B5-B7</f>
        <v>0</v>
      </c>
      <c r="C10" s="52">
        <f t="shared" ref="C10:E10" si="2">C5-C7</f>
        <v>0</v>
      </c>
      <c r="D10" s="52">
        <f t="shared" si="2"/>
        <v>0</v>
      </c>
      <c r="E10" s="52">
        <f t="shared" si="2"/>
        <v>0</v>
      </c>
    </row>
    <row r="11" spans="1:5" x14ac:dyDescent="0.25">
      <c r="A11" s="47" t="s">
        <v>8</v>
      </c>
      <c r="B11" s="53">
        <f>IF(B6,B5/B6,"")</f>
        <v>0.91304347826086951</v>
      </c>
      <c r="C11" s="53">
        <f t="shared" ref="C11:D11" si="3">IF(C6,C5/C6,"")</f>
        <v>1</v>
      </c>
      <c r="D11" s="53">
        <f t="shared" si="3"/>
        <v>1</v>
      </c>
      <c r="E11" s="53">
        <f t="shared" ref="E11" si="4">IF(E6,E5/E6,"")</f>
        <v>0.95454545454545459</v>
      </c>
    </row>
    <row r="12" spans="1:5" x14ac:dyDescent="0.25">
      <c r="A12" s="47" t="s">
        <v>9</v>
      </c>
      <c r="B12" s="53">
        <f t="shared" ref="B12" si="5">IF(B7,B5/B7,"")</f>
        <v>1</v>
      </c>
      <c r="C12" s="53">
        <f t="shared" ref="C12:D12" si="6">IF(C7,C5/C7,"")</f>
        <v>1</v>
      </c>
      <c r="D12" s="53">
        <f t="shared" si="6"/>
        <v>1</v>
      </c>
      <c r="E12" s="53">
        <f t="shared" ref="E12" si="7">IF(E7,E5/E7,"")</f>
        <v>1</v>
      </c>
    </row>
    <row r="13" spans="1:5" x14ac:dyDescent="0.25">
      <c r="A13" s="46" t="s">
        <v>10</v>
      </c>
      <c r="B13" s="52">
        <f>IF(B6,IF(B14,B14-B6,""),"")</f>
        <v>1314.2857142857156</v>
      </c>
      <c r="C13" s="52">
        <f t="shared" ref="C13" si="8">IF(C6,IF(C14,C14-C6,""),"")</f>
        <v>0</v>
      </c>
      <c r="D13" s="52">
        <f t="shared" ref="D13:E13" si="9">IF(D6,IF(D14,D14-D6,""),"")</f>
        <v>0</v>
      </c>
      <c r="E13" s="52">
        <f t="shared" si="9"/>
        <v>1257.1428571428551</v>
      </c>
    </row>
    <row r="14" spans="1:5" x14ac:dyDescent="0.25">
      <c r="A14" s="46" t="s">
        <v>11</v>
      </c>
      <c r="B14" s="52">
        <f t="shared" ref="B14" si="10">IF(B5,IF(B6,B4/B11,""),"")</f>
        <v>15114.285714285716</v>
      </c>
      <c r="C14" s="52">
        <f t="shared" ref="C14:D14" si="11">IF(C5,IF(C6,C4/C11,""),"")</f>
        <v>9000</v>
      </c>
      <c r="D14" s="52">
        <f t="shared" si="11"/>
        <v>3600</v>
      </c>
      <c r="E14" s="52">
        <f t="shared" ref="E14" si="12">IF(E5,IF(E6,E4/E11,""),"")</f>
        <v>27657.142857142855</v>
      </c>
    </row>
    <row r="15" spans="1:5" x14ac:dyDescent="0.25">
      <c r="A15" s="46" t="s">
        <v>12</v>
      </c>
      <c r="B15" s="52">
        <f t="shared" ref="B15" si="13">IF(B5,IF(B6,B4-B14,""),"")</f>
        <v>-1314.2857142857156</v>
      </c>
      <c r="C15" s="52">
        <f t="shared" ref="C15:D15" si="14">IF(C5,IF(C6,C4-C14,""),"")</f>
        <v>0</v>
      </c>
      <c r="D15" s="52">
        <f t="shared" si="14"/>
        <v>0</v>
      </c>
      <c r="E15" s="52">
        <f t="shared" ref="E15" si="15">IF(E5,IF(E6,E4-E14,""),"")</f>
        <v>-1257.1428571428551</v>
      </c>
    </row>
    <row r="16" spans="1:5" ht="16.350000000000001" customHeight="1" x14ac:dyDescent="0.25">
      <c r="A16" s="47" t="s">
        <v>13</v>
      </c>
      <c r="B16" s="5">
        <f t="shared" ref="B16" si="16">(B12+B11)/2</f>
        <v>0.95652173913043481</v>
      </c>
      <c r="C16" s="5">
        <f t="shared" ref="C16:E16" si="17">(C12+C11)/2</f>
        <v>1</v>
      </c>
      <c r="D16" s="5">
        <f t="shared" si="17"/>
        <v>1</v>
      </c>
      <c r="E16" s="5">
        <f t="shared" si="17"/>
        <v>0.97727272727272729</v>
      </c>
    </row>
    <row r="17" spans="1:5" ht="20.45" customHeight="1" x14ac:dyDescent="0.25">
      <c r="A17" s="48" t="s">
        <v>14</v>
      </c>
      <c r="B17" s="3" t="str">
        <f t="shared" ref="B17" si="18">IF(B7,IF(B6,IF(B16&lt;0.65,"BLACK",IF(B16&lt;0.85,"RED",IF(B16&lt;1,"YELLOW","GREEN"))),""),"")</f>
        <v>YELLOW</v>
      </c>
      <c r="C17" s="3" t="str">
        <f t="shared" ref="C17" si="19">IF(C7,IF(C6,IF(C16&lt;0.65,"BLACK",IF(C16&lt;0.85,"RED",IF(C16&lt;1,"YELLOW","GREEN"))),""),"")</f>
        <v>GREEN</v>
      </c>
      <c r="D17" s="3" t="str">
        <f t="shared" ref="D17" si="20">IF(D7,IF(D6,IF(D16&lt;0.65,"BLACK",IF(D16&lt;0.85,"RED",IF(D16&lt;1,"YELLOW","GREEN"))),""),"")</f>
        <v>GREEN</v>
      </c>
      <c r="E17" s="3" t="str">
        <f t="shared" ref="E17" si="21">IF(E7,IF(E6,IF(E16&lt;0.65,"BLACK",IF(E16&lt;0.85,"RED",IF(E16&lt;1,"YELLOW","GREEN"))),""),"")</f>
        <v>YELLOW</v>
      </c>
    </row>
  </sheetData>
  <mergeCells count="2">
    <mergeCell ref="A1:A2"/>
    <mergeCell ref="B1:E1"/>
  </mergeCells>
  <phoneticPr fontId="3" type="noConversion"/>
  <conditionalFormatting sqref="A17">
    <cfRule type="cellIs" dxfId="5" priority="1" stopIfTrue="1" operator="equal">
      <formula>"GREEN"</formula>
    </cfRule>
    <cfRule type="cellIs" dxfId="4" priority="2" stopIfTrue="1" operator="equal">
      <formula>"YELLOW"</formula>
    </cfRule>
    <cfRule type="cellIs" dxfId="3" priority="3" stopIfTrue="1" operator="equal">
      <formula>"RED"</formula>
    </cfRule>
  </conditionalFormatting>
  <conditionalFormatting sqref="N17 B17:L17">
    <cfRule type="cellIs" dxfId="2" priority="4" stopIfTrue="1" operator="equal">
      <formula>"GREEN"</formula>
    </cfRule>
    <cfRule type="cellIs" dxfId="1" priority="5" stopIfTrue="1" operator="equal">
      <formula>"YELLOW"</formula>
    </cfRule>
    <cfRule type="cellIs" dxfId="0" priority="6" stopIfTrue="1" operator="equal">
      <formula>"RED"</formula>
    </cfRule>
  </conditionalFormatting>
  <dataValidations count="1">
    <dataValidation type="decimal" allowBlank="1" showInputMessage="1" showErrorMessage="1" error="Please enter a valid number." sqref="B5 C4:E6 B7:E8" xr:uid="{2C0C4A18-AA81-4C29-8FAA-E3A132E9ACEC}">
      <formula1>-100000000</formula1>
      <formula2>100000000</formula2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F497E-A7DE-4F22-95E3-5F381E8B8BF1}">
  <dimension ref="V25"/>
  <sheetViews>
    <sheetView zoomScale="93" zoomScaleNormal="120" workbookViewId="0">
      <selection activeCell="U53" sqref="U53"/>
    </sheetView>
  </sheetViews>
  <sheetFormatPr defaultRowHeight="15" x14ac:dyDescent="0.25"/>
  <sheetData>
    <row r="25" spans="22:22" x14ac:dyDescent="0.25">
      <c r="V25" s="4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Definizioni</vt:lpstr>
      <vt:lpstr>Tabella</vt:lpstr>
      <vt:lpstr>Grafici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Stefano Lambiase</dc:creator>
  <cp:keywords/>
  <dc:description/>
  <cp:lastModifiedBy>Luca Contrasto</cp:lastModifiedBy>
  <cp:revision/>
  <dcterms:created xsi:type="dcterms:W3CDTF">2015-06-05T18:17:20Z</dcterms:created>
  <dcterms:modified xsi:type="dcterms:W3CDTF">2023-12-16T19:57:38Z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87f9d695-3d0e-426c-9fef-66db9afad7a5</vt:lpwstr>
  </property>
  <property fmtid="{D5CDD505-2E9C-101B-9397-08002B2CF9AE}" pid="3" name="MSIP_Label_e463cba9-5f6c-478d-9329-7b2295e4e8ed_Enabled">
    <vt:lpwstr>true</vt:lpwstr>
  </property>
  <property fmtid="{D5CDD505-2E9C-101B-9397-08002B2CF9AE}" pid="4" name="MSIP_Label_e463cba9-5f6c-478d-9329-7b2295e4e8ed_SetDate">
    <vt:lpwstr>2023-12-02T12:20:50Z</vt:lpwstr>
  </property>
  <property fmtid="{D5CDD505-2E9C-101B-9397-08002B2CF9AE}" pid="5" name="MSIP_Label_e463cba9-5f6c-478d-9329-7b2295e4e8ed_Method">
    <vt:lpwstr>Standard</vt:lpwstr>
  </property>
  <property fmtid="{D5CDD505-2E9C-101B-9397-08002B2CF9AE}" pid="6" name="MSIP_Label_e463cba9-5f6c-478d-9329-7b2295e4e8ed_Name">
    <vt:lpwstr>All Employees_2</vt:lpwstr>
  </property>
  <property fmtid="{D5CDD505-2E9C-101B-9397-08002B2CF9AE}" pid="7" name="MSIP_Label_e463cba9-5f6c-478d-9329-7b2295e4e8ed_SiteId">
    <vt:lpwstr>33440fc6-b7c7-412c-bb73-0e70b0198d5a</vt:lpwstr>
  </property>
  <property fmtid="{D5CDD505-2E9C-101B-9397-08002B2CF9AE}" pid="8" name="MSIP_Label_e463cba9-5f6c-478d-9329-7b2295e4e8ed_ActionId">
    <vt:lpwstr>52b04413-07dc-43c9-8d59-195b4c94778a</vt:lpwstr>
  </property>
  <property fmtid="{D5CDD505-2E9C-101B-9397-08002B2CF9AE}" pid="9" name="MSIP_Label_e463cba9-5f6c-478d-9329-7b2295e4e8ed_ContentBits">
    <vt:lpwstr>0</vt:lpwstr>
  </property>
</Properties>
</file>