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autoCompressPictures="0"/>
  <mc:AlternateContent xmlns:mc="http://schemas.openxmlformats.org/markup-compatibility/2006">
    <mc:Choice Requires="x15">
      <x15ac:absPath xmlns:x15ac="http://schemas.microsoft.com/office/spreadsheetml/2010/11/ac" url="C:\Users\Federico Vitale\Desktop\"/>
    </mc:Choice>
  </mc:AlternateContent>
  <xr:revisionPtr revIDLastSave="0" documentId="13_ncr:1_{1CE68D04-0C64-4C2E-9EFB-3DDA9F32EBFC}" xr6:coauthVersionLast="40" xr6:coauthVersionMax="40" xr10:uidLastSave="{00000000-0000-0000-0000-000000000000}"/>
  <bookViews>
    <workbookView xWindow="0" yWindow="0" windowWidth="17256" windowHeight="6876" tabRatio="261" firstSheet="2" activeTab="2" xr2:uid="{00000000-000D-0000-FFFF-FFFF00000000}"/>
  </bookViews>
  <sheets>
    <sheet name="definizioni" sheetId="1" r:id="rId1"/>
    <sheet name="tabella" sheetId="3" r:id="rId2"/>
    <sheet name="grafici" sheetId="4" r:id="rId3"/>
  </sheets>
  <definedNames>
    <definedName name="_xlnm.Print_Area" localSheetId="1">tabella!$A$1:$H$17</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3" l="1"/>
  <c r="F6" i="3"/>
  <c r="F7" i="3"/>
  <c r="F4" i="3"/>
  <c r="E6" i="3"/>
  <c r="E7" i="3"/>
  <c r="E4" i="3"/>
  <c r="D4" i="3"/>
  <c r="C4" i="3"/>
  <c r="D6" i="3"/>
  <c r="D7" i="3"/>
  <c r="C7" i="3"/>
  <c r="C6" i="3"/>
  <c r="B6" i="3"/>
  <c r="B4" i="3"/>
  <c r="B5" i="3"/>
  <c r="C5" i="3"/>
  <c r="E5" i="3"/>
  <c r="D5" i="3"/>
  <c r="F5" i="3"/>
  <c r="C11" i="3"/>
  <c r="C12" i="3"/>
  <c r="E11" i="3"/>
  <c r="E12" i="3"/>
  <c r="E16" i="3"/>
  <c r="E17" i="3"/>
  <c r="D9" i="3"/>
  <c r="C16" i="3"/>
  <c r="C17" i="3"/>
  <c r="F12" i="3"/>
  <c r="D12" i="3"/>
  <c r="F10" i="3"/>
  <c r="F11" i="3"/>
  <c r="F14" i="3"/>
  <c r="F13" i="3"/>
  <c r="E14" i="3"/>
  <c r="E15" i="3"/>
  <c r="E10" i="3"/>
  <c r="D10" i="3"/>
  <c r="D11" i="3"/>
  <c r="C14" i="3"/>
  <c r="C13" i="3"/>
  <c r="C9" i="3"/>
  <c r="B11" i="3"/>
  <c r="B14" i="3"/>
  <c r="B9" i="3"/>
  <c r="B12" i="3"/>
  <c r="B16" i="3"/>
  <c r="B17" i="3"/>
  <c r="F9" i="3"/>
  <c r="E9" i="3"/>
  <c r="E13" i="3"/>
  <c r="D14" i="3"/>
  <c r="D15" i="3"/>
  <c r="C10" i="3"/>
  <c r="B10" i="3"/>
  <c r="C15" i="3"/>
  <c r="F16" i="3"/>
  <c r="F17" i="3"/>
  <c r="F15" i="3"/>
  <c r="B15" i="3"/>
  <c r="B13" i="3"/>
  <c r="D13" i="3"/>
  <c r="D16" i="3"/>
  <c r="D17" i="3"/>
</calcChain>
</file>

<file path=xl/sharedStrings.xml><?xml version="1.0" encoding="utf-8"?>
<sst xmlns="http://schemas.openxmlformats.org/spreadsheetml/2006/main" count="88" uniqueCount="84">
  <si>
    <t>Metric</t>
  </si>
  <si>
    <t>Actual Cost</t>
  </si>
  <si>
    <t>Earned Value</t>
  </si>
  <si>
    <t>Planned Value</t>
  </si>
  <si>
    <t>Cost Performance Index</t>
  </si>
  <si>
    <t>Cost Variance</t>
  </si>
  <si>
    <t>Schedule Variance</t>
  </si>
  <si>
    <t>Schedule Performance Index</t>
  </si>
  <si>
    <t>BAC</t>
  </si>
  <si>
    <t>AC</t>
  </si>
  <si>
    <t>EV</t>
  </si>
  <si>
    <t>PV</t>
  </si>
  <si>
    <t>EAC</t>
  </si>
  <si>
    <t>ETC</t>
  </si>
  <si>
    <t>CPI</t>
  </si>
  <si>
    <t>VAC</t>
  </si>
  <si>
    <t>CV</t>
  </si>
  <si>
    <t>SV</t>
  </si>
  <si>
    <t>SPI</t>
  </si>
  <si>
    <t>Status</t>
  </si>
  <si>
    <t>BLACK = Killed or Restore</t>
  </si>
  <si>
    <t>&gt;1.0</t>
  </si>
  <si>
    <t>&gt;0.85</t>
  </si>
  <si>
    <t>&gt;0.65</t>
  </si>
  <si>
    <t>&lt;0.65</t>
  </si>
  <si>
    <t>Average Index</t>
  </si>
  <si>
    <t>Project Earned Value Analysis</t>
  </si>
  <si>
    <t>Measure of schedule slippage. The difference between the budget for the work actually done so far and the budgeted cost of work scheduled.</t>
  </si>
  <si>
    <t>The expected additional cost to complete.</t>
  </si>
  <si>
    <t>Expected total cost based on the current cost efficiency ratio.</t>
  </si>
  <si>
    <t>Earned Value (EV)</t>
  </si>
  <si>
    <t>Planned Value (PV)</t>
  </si>
  <si>
    <t>Actual Cost (AC)</t>
  </si>
  <si>
    <t>Cost Variance (CV)</t>
  </si>
  <si>
    <t>Schedule Variance (SV)</t>
  </si>
  <si>
    <t>Cost Performance Index (CPI)</t>
  </si>
  <si>
    <t>Schedule Performance Index (SPI)</t>
  </si>
  <si>
    <t>Budget at Completion (BAC)</t>
  </si>
  <si>
    <t xml:space="preserve">Amount of budget earned so far based on physical work accomplished, without reference to actual costs. </t>
  </si>
  <si>
    <t>Total costs actually incurred so far.</t>
  </si>
  <si>
    <t>The budget for the physical work scheduled to be completed by the end of the time period.</t>
  </si>
  <si>
    <t>N/A</t>
  </si>
  <si>
    <t>The schedule efficiency ratio. An SPI of 1.0 means that the project is exactly on schedule.</t>
  </si>
  <si>
    <t>RED = Needs immediate attention</t>
  </si>
  <si>
    <t>Abbrev.</t>
  </si>
  <si>
    <t>Budget at Completion</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</si>
  <si>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</si>
  <si>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Baseline cost for 100% of project.</t>
  </si>
  <si>
    <t>Cost efficiency ratio. A CPI of 1.00 means that the costs so far are exactly the same as the budget for work actually done so far.</t>
  </si>
  <si>
    <t>Estimate to Completion</t>
  </si>
  <si>
    <t>Estimate at Completion</t>
  </si>
  <si>
    <t>Variance at Completion</t>
  </si>
  <si>
    <t>Formula/Value</t>
  </si>
  <si>
    <t>Earned Value/
Actual Cost
EV/AC</t>
  </si>
  <si>
    <t>Earned Value–Planned Value
EV–PV</t>
  </si>
  <si>
    <t>Earned Value/Planned Value
EV/PV</t>
  </si>
  <si>
    <t>Estimate at Completion–Actual Cost
EAC–AC</t>
  </si>
  <si>
    <t>Estimated cost overrun at the end of project.</t>
  </si>
  <si>
    <t>Budget at Completion/Cost Performance Index
BAC/CPI</t>
  </si>
  <si>
    <t>Average of CPI &amp; SPI.</t>
  </si>
  <si>
    <t>Budget at Completion–Estimate at Completion
BAC–EAC</t>
  </si>
  <si>
    <t>GREEN = On track</t>
  </si>
  <si>
    <t>YELLOW = Slightly behind schedule or budget</t>
  </si>
  <si>
    <t>(Cost Performance Index+Schedule Performance Index)/2
(CPI+SPI)/2</t>
  </si>
  <si>
    <t>Estimate to Completion (ETC)</t>
  </si>
  <si>
    <t>Estimate at Completion (EAC)</t>
  </si>
  <si>
    <t>Variance at Completion (VAC)</t>
  </si>
  <si>
    <t>Earned Value–Actual Cost
EV–AC</t>
  </si>
  <si>
    <t>Measure of cost overrun. The difference between the budget for the work actually done so far and the actual costs so far.</t>
  </si>
  <si>
    <t>%Progress</t>
  </si>
  <si>
    <t>Descrizione</t>
  </si>
  <si>
    <t>Stato</t>
  </si>
  <si>
    <t>RAD/MT2</t>
  </si>
  <si>
    <t>Budget at Completion (BAC) * Percent Complete</t>
  </si>
  <si>
    <t>11/11/18</t>
  </si>
  <si>
    <t>25/11/18</t>
  </si>
  <si>
    <t>04/12/18</t>
  </si>
  <si>
    <t>16/12/18</t>
  </si>
  <si>
    <t>ODD/TCI/ModSDD/ModRAD/MT5</t>
  </si>
  <si>
    <t>06/01/19</t>
  </si>
  <si>
    <t>Code/TU/ModRAD/MT5</t>
  </si>
  <si>
    <t>RAD_Draft/MT1</t>
  </si>
  <si>
    <t>SharErasmus</t>
  </si>
  <si>
    <t>SDD/TCS/CP/ModRAD/MT5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</si>
</sst>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quot;€&quot;\ #,##0.00"/>
  </numFmts>
  <fonts count="16" x14ac:knownFonts="1">
    <font>
      <sz val="10"/>
      <name val="Arial"/>
    </font>
    <font>
      <sz val="10"/>
      <name val="Arial"/>
    </font>
    <font>
      <sz val="8"/>
      <name val="Arial"/>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sz val="8"/>
      <name val="Calibri"/>
      <family val="2"/>
      <scheme val="minor"/>
    </font>
    <font>
      <b/>
      <sz val="14"/>
      <color rgb="FFC00000"/>
      <name val="Calibri"/>
      <family val="2"/>
      <scheme val="minor"/>
    </font>
    <font>
      <u/>
      <sz val="10"/>
      <color theme="10"/>
      <name val="Arial"/>
    </font>
    <font>
      <u/>
      <sz val="10"/>
      <color theme="11"/>
      <name val="Arial"/>
    </font>
  </fonts>
  <fills count="10">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5" borderId="1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7">
    <xf numFmtId="0" fontId="0" fillId="0" borderId="0" xfId="0"/>
    <xf numFmtId="0" fontId="0" fillId="0" borderId="0" xfId="0" applyAlignment="1">
      <alignment horizontal="center"/>
    </xf>
    <xf numFmtId="9" fontId="0" fillId="0" borderId="0" xfId="1" applyFont="1"/>
    <xf numFmtId="0" fontId="0" fillId="0" borderId="0" xfId="0" applyBorder="1" applyProtection="1">
      <protection locked="0"/>
    </xf>
    <xf numFmtId="0" fontId="0" fillId="0" borderId="0" xfId="0" applyBorder="1" applyAlignment="1" applyProtection="1">
      <alignment wrapText="1"/>
      <protection locked="0"/>
    </xf>
    <xf numFmtId="0" fontId="0" fillId="0" borderId="0" xfId="0" applyBorder="1" applyAlignment="1" applyProtection="1">
      <alignment horizontal="center"/>
      <protection locked="0"/>
    </xf>
    <xf numFmtId="0" fontId="0" fillId="0" borderId="0" xfId="0" applyFill="1" applyBorder="1" applyAlignment="1" applyProtection="1">
      <alignment wrapText="1"/>
      <protection locked="0"/>
    </xf>
    <xf numFmtId="0" fontId="4" fillId="0" borderId="0" xfId="0" applyFont="1" applyFill="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ont="1" applyFill="1" applyBorder="1" applyAlignment="1" applyProtection="1">
      <alignment horizontal="left" wrapText="1"/>
      <protection locked="0"/>
    </xf>
    <xf numFmtId="165" fontId="7" fillId="0" borderId="1" xfId="2" applyNumberFormat="1" applyFont="1" applyBorder="1" applyAlignment="1" applyProtection="1">
      <alignment horizontal="right"/>
      <protection locked="0"/>
    </xf>
    <xf numFmtId="0" fontId="7" fillId="0" borderId="6" xfId="2" applyFont="1" applyFill="1" applyBorder="1" applyAlignment="1" applyProtection="1">
      <alignment horizontal="left" wrapText="1"/>
      <protection locked="0"/>
    </xf>
    <xf numFmtId="164" fontId="7" fillId="0" borderId="6" xfId="2" applyNumberFormat="1" applyFont="1" applyFill="1" applyBorder="1" applyAlignment="1" applyProtection="1">
      <alignment horizontal="left" wrapText="1"/>
      <protection locked="0"/>
    </xf>
    <xf numFmtId="2" fontId="7" fillId="0" borderId="6" xfId="2" applyNumberFormat="1" applyFont="1" applyFill="1" applyBorder="1" applyAlignment="1" applyProtection="1">
      <alignment horizontal="left" wrapText="1"/>
      <protection locked="0"/>
    </xf>
    <xf numFmtId="2" fontId="7" fillId="0" borderId="7" xfId="2" applyNumberFormat="1" applyFont="1" applyFill="1" applyBorder="1" applyAlignment="1" applyProtection="1">
      <alignment horizontal="left" wrapText="1"/>
      <protection locked="0"/>
    </xf>
    <xf numFmtId="164" fontId="7" fillId="0" borderId="7" xfId="2" applyNumberFormat="1" applyFont="1" applyFill="1" applyBorder="1" applyAlignment="1" applyProtection="1">
      <alignment horizontal="left" wrapText="1"/>
      <protection locked="0"/>
    </xf>
    <xf numFmtId="2" fontId="7" fillId="0" borderId="0" xfId="2" applyNumberFormat="1" applyFont="1" applyFill="1" applyBorder="1" applyAlignment="1" applyProtection="1">
      <alignment horizontal="left" wrapText="1"/>
      <protection locked="0"/>
    </xf>
    <xf numFmtId="2" fontId="7" fillId="2" borderId="1" xfId="2" applyNumberFormat="1" applyFont="1" applyFill="1" applyBorder="1" applyAlignment="1" applyProtection="1">
      <alignment horizontal="center"/>
    </xf>
    <xf numFmtId="164" fontId="7" fillId="0" borderId="8" xfId="2" applyNumberFormat="1" applyFont="1" applyFill="1" applyBorder="1" applyAlignment="1" applyProtection="1">
      <alignment horizontal="left" vertical="center" wrapText="1"/>
      <protection locked="0"/>
    </xf>
    <xf numFmtId="164" fontId="7" fillId="6" borderId="1" xfId="2" applyNumberFormat="1" applyFont="1" applyFill="1" applyBorder="1" applyAlignment="1" applyProtection="1">
      <alignment horizontal="center" vertical="center"/>
    </xf>
    <xf numFmtId="164" fontId="7" fillId="4" borderId="1" xfId="2" applyNumberFormat="1" applyFont="1" applyFill="1" applyBorder="1" applyAlignment="1" applyProtection="1">
      <alignment horizontal="center" vertical="center"/>
    </xf>
    <xf numFmtId="164" fontId="7" fillId="3" borderId="1" xfId="2" applyNumberFormat="1" applyFon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9" fillId="9" borderId="2" xfId="0" applyFont="1" applyFill="1" applyBorder="1" applyAlignment="1">
      <alignment wrapText="1"/>
    </xf>
    <xf numFmtId="0" fontId="12" fillId="0" borderId="0" xfId="0" applyFont="1" applyBorder="1" applyProtection="1">
      <protection locked="0"/>
    </xf>
    <xf numFmtId="0" fontId="11" fillId="0" borderId="0" xfId="0" applyFont="1" applyFill="1" applyBorder="1" applyAlignment="1" applyProtection="1">
      <alignment horizontal="center" vertical="center"/>
      <protection locked="0"/>
    </xf>
    <xf numFmtId="0" fontId="13" fillId="0" borderId="0" xfId="0" applyFont="1" applyFill="1" applyBorder="1" applyAlignment="1" applyProtection="1">
      <protection locked="0"/>
    </xf>
    <xf numFmtId="9" fontId="8" fillId="5" borderId="17" xfId="3" applyNumberFormat="1" applyFont="1" applyAlignment="1" applyProtection="1">
      <alignment horizontal="right"/>
      <protection locked="0"/>
    </xf>
    <xf numFmtId="165" fontId="8" fillId="5" borderId="17" xfId="3" applyNumberFormat="1" applyFont="1" applyAlignment="1" applyProtection="1">
      <alignment horizontal="right"/>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ont="1" applyFill="1" applyBorder="1" applyAlignment="1" applyProtection="1">
      <alignment horizontal="center"/>
      <protection locked="0"/>
    </xf>
    <xf numFmtId="0" fontId="6" fillId="0" borderId="0" xfId="0" applyFont="1" applyFill="1" applyAlignment="1">
      <alignment horizontal="left" vertical="center" wrapText="1"/>
    </xf>
    <xf numFmtId="0" fontId="5" fillId="0" borderId="0" xfId="0" applyFont="1" applyFill="1" applyBorder="1" applyAlignment="1" applyProtection="1">
      <alignment horizontal="left"/>
      <protection locked="0"/>
    </xf>
    <xf numFmtId="0" fontId="13" fillId="0" borderId="0" xfId="0" applyFont="1" applyFill="1" applyBorder="1" applyAlignment="1" applyProtection="1">
      <alignment horizontal="left"/>
      <protection locked="0"/>
    </xf>
  </cellXfs>
  <cellStyles count="6">
    <cellStyle name="Collegamento ipertestuale" xfId="4" builtinId="8" hidden="1"/>
    <cellStyle name="Collegamento ipertestuale visitato" xfId="5" builtinId="9" hidden="1"/>
    <cellStyle name="Normale" xfId="0" builtinId="0"/>
    <cellStyle name="Output" xfId="3" builtinId="21"/>
    <cellStyle name="Percentuale" xfId="1" builtinId="5"/>
    <cellStyle name="Titolo 4" xfId="2" builtinId="19"/>
  </cellStyles>
  <dxfs count="15">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tabella!$B$3:$F$3</c:f>
              <c:strCache>
                <c:ptCount val="5"/>
                <c:pt idx="0">
                  <c:v>11/11/18</c:v>
                </c:pt>
                <c:pt idx="1">
                  <c:v>25/11/18</c:v>
                </c:pt>
                <c:pt idx="2">
                  <c:v>04/12/18</c:v>
                </c:pt>
                <c:pt idx="3">
                  <c:v>16/12/18</c:v>
                </c:pt>
                <c:pt idx="4">
                  <c:v>06/01/19</c:v>
                </c:pt>
              </c:strCache>
            </c:strRef>
          </c:cat>
          <c:val>
            <c:numRef>
              <c:f>tabella!$B$11:$F$11</c:f>
              <c:numCache>
                <c:formatCode>"€"\ #,##0.00</c:formatCode>
                <c:ptCount val="5"/>
                <c:pt idx="0">
                  <c:v>1.5977175463623396</c:v>
                </c:pt>
                <c:pt idx="1">
                  <c:v>1.676300578034682</c:v>
                </c:pt>
                <c:pt idx="2">
                  <c:v>0.98630136986301364</c:v>
                </c:pt>
                <c:pt idx="3">
                  <c:v>0.91636363636363638</c:v>
                </c:pt>
                <c:pt idx="4">
                  <c:v>1.2533333333333334</c:v>
                </c:pt>
              </c:numCache>
            </c:numRef>
          </c:val>
          <c:smooth val="0"/>
          <c:extLst>
            <c:ext xmlns:c16="http://schemas.microsoft.com/office/drawing/2014/chart" uri="{C3380CC4-5D6E-409C-BE32-E72D297353CC}">
              <c16:uniqueId val="{00000000-D43C-493A-A3DD-B7503ADC67E9}"/>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tabella!$B$3:$F$3</c:f>
              <c:strCache>
                <c:ptCount val="5"/>
                <c:pt idx="0">
                  <c:v>11/11/18</c:v>
                </c:pt>
                <c:pt idx="1">
                  <c:v>25/11/18</c:v>
                </c:pt>
                <c:pt idx="2">
                  <c:v>04/12/18</c:v>
                </c:pt>
                <c:pt idx="3">
                  <c:v>16/12/18</c:v>
                </c:pt>
                <c:pt idx="4">
                  <c:v>06/01/19</c:v>
                </c:pt>
              </c:strCache>
            </c:strRef>
          </c:cat>
          <c:val>
            <c:numRef>
              <c:f>tabella!$B$12:$F$12</c:f>
              <c:numCache>
                <c:formatCode>"€"\ #,##0.00</c:formatCode>
                <c:ptCount val="5"/>
                <c:pt idx="0">
                  <c:v>1</c:v>
                </c:pt>
                <c:pt idx="1">
                  <c:v>1</c:v>
                </c:pt>
                <c:pt idx="2">
                  <c:v>1</c:v>
                </c:pt>
                <c:pt idx="3">
                  <c:v>0.9</c:v>
                </c:pt>
                <c:pt idx="4">
                  <c:v>0.3</c:v>
                </c:pt>
              </c:numCache>
            </c:numRef>
          </c:val>
          <c:smooth val="0"/>
          <c:extLst>
            <c:ext xmlns:c16="http://schemas.microsoft.com/office/drawing/2014/chart" uri="{C3380CC4-5D6E-409C-BE32-E72D297353CC}">
              <c16:uniqueId val="{00000001-D43C-493A-A3DD-B7503ADC67E9}"/>
            </c:ext>
          </c:extLst>
        </c:ser>
        <c:dLbls>
          <c:showLegendKey val="0"/>
          <c:showVal val="0"/>
          <c:showCatName val="0"/>
          <c:showSerName val="0"/>
          <c:showPercent val="0"/>
          <c:showBubbleSize val="0"/>
        </c:dLbls>
        <c:marker val="1"/>
        <c:smooth val="0"/>
        <c:axId val="1702831040"/>
        <c:axId val="1702833520"/>
      </c:lineChart>
      <c:catAx>
        <c:axId val="1702831040"/>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1702833520"/>
        <c:crosses val="autoZero"/>
        <c:auto val="1"/>
        <c:lblAlgn val="ctr"/>
        <c:lblOffset val="100"/>
        <c:tickLblSkip val="1"/>
        <c:tickMarkSkip val="1"/>
        <c:noMultiLvlLbl val="0"/>
      </c:catAx>
      <c:valAx>
        <c:axId val="1702833520"/>
        <c:scaling>
          <c:orientation val="minMax"/>
          <c:min val="0.5"/>
        </c:scaling>
        <c:delete val="0"/>
        <c:axPos val="l"/>
        <c:majorGridlines>
          <c:spPr>
            <a:ln w="3175">
              <a:solidFill>
                <a:srgbClr val="000000"/>
              </a:solidFill>
              <a:prstDash val="solid"/>
            </a:ln>
          </c:spPr>
        </c:majorGridlines>
        <c:numFmt formatCode="&quot;€&quot;\ #,##0.00"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it-IT"/>
          </a:p>
        </c:txPr>
        <c:crossAx val="1702831040"/>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tabella!$B$3:$F$3</c:f>
              <c:strCache>
                <c:ptCount val="5"/>
                <c:pt idx="0">
                  <c:v>11/11/18</c:v>
                </c:pt>
                <c:pt idx="1">
                  <c:v>25/11/18</c:v>
                </c:pt>
                <c:pt idx="2">
                  <c:v>04/12/18</c:v>
                </c:pt>
                <c:pt idx="3">
                  <c:v>16/12/18</c:v>
                </c:pt>
                <c:pt idx="4">
                  <c:v>06/01/19</c:v>
                </c:pt>
              </c:strCache>
            </c:strRef>
          </c:cat>
          <c:val>
            <c:numRef>
              <c:f>tabella!$B$4:$F$4</c:f>
              <c:numCache>
                <c:formatCode>"€"\ #,##0.00</c:formatCode>
                <c:ptCount val="5"/>
                <c:pt idx="0">
                  <c:v>5600</c:v>
                </c:pt>
                <c:pt idx="1">
                  <c:v>2900</c:v>
                </c:pt>
                <c:pt idx="2">
                  <c:v>2700</c:v>
                </c:pt>
                <c:pt idx="3">
                  <c:v>1120</c:v>
                </c:pt>
                <c:pt idx="4">
                  <c:v>11280</c:v>
                </c:pt>
              </c:numCache>
            </c:numRef>
          </c:val>
          <c:smooth val="0"/>
          <c:extLst>
            <c:ext xmlns:c16="http://schemas.microsoft.com/office/drawing/2014/chart" uri="{C3380CC4-5D6E-409C-BE32-E72D297353CC}">
              <c16:uniqueId val="{00000000-D0BD-4A2A-A226-8D8D77709EC3}"/>
            </c:ext>
          </c:extLst>
        </c:ser>
        <c:ser>
          <c:idx val="1"/>
          <c:order val="1"/>
          <c:tx>
            <c:strRef>
              <c:f>tabella!$A$6</c:f>
              <c:strCache>
                <c:ptCount val="1"/>
                <c:pt idx="0">
                  <c:v>Actual Cost (AC)</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tabella!$B$3:$F$3</c:f>
              <c:strCache>
                <c:ptCount val="5"/>
                <c:pt idx="0">
                  <c:v>11/11/18</c:v>
                </c:pt>
                <c:pt idx="1">
                  <c:v>25/11/18</c:v>
                </c:pt>
                <c:pt idx="2">
                  <c:v>04/12/18</c:v>
                </c:pt>
                <c:pt idx="3">
                  <c:v>16/12/18</c:v>
                </c:pt>
                <c:pt idx="4">
                  <c:v>06/01/19</c:v>
                </c:pt>
              </c:strCache>
            </c:strRef>
          </c:cat>
          <c:val>
            <c:numRef>
              <c:f>tabella!$B$6:$F$6</c:f>
              <c:numCache>
                <c:formatCode>"€"\ #,##0.00</c:formatCode>
                <c:ptCount val="5"/>
                <c:pt idx="0">
                  <c:v>3504.9999999999995</c:v>
                </c:pt>
                <c:pt idx="1">
                  <c:v>1730</c:v>
                </c:pt>
                <c:pt idx="2">
                  <c:v>2737.5</c:v>
                </c:pt>
                <c:pt idx="3">
                  <c:v>1100</c:v>
                </c:pt>
                <c:pt idx="4">
                  <c:v>2700</c:v>
                </c:pt>
              </c:numCache>
            </c:numRef>
          </c:val>
          <c:smooth val="0"/>
          <c:extLst>
            <c:ext xmlns:c16="http://schemas.microsoft.com/office/drawing/2014/chart" uri="{C3380CC4-5D6E-409C-BE32-E72D297353CC}">
              <c16:uniqueId val="{00000001-D0BD-4A2A-A226-8D8D77709EC3}"/>
            </c:ext>
          </c:extLst>
        </c:ser>
        <c:ser>
          <c:idx val="2"/>
          <c:order val="2"/>
          <c:tx>
            <c:strRef>
              <c:f>tabella!$A$5</c:f>
              <c:strCache>
                <c:ptCount val="1"/>
                <c:pt idx="0">
                  <c:v>Earned Value (EV)</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tabella!$B$3:$F$3</c:f>
              <c:strCache>
                <c:ptCount val="5"/>
                <c:pt idx="0">
                  <c:v>11/11/18</c:v>
                </c:pt>
                <c:pt idx="1">
                  <c:v>25/11/18</c:v>
                </c:pt>
                <c:pt idx="2">
                  <c:v>04/12/18</c:v>
                </c:pt>
                <c:pt idx="3">
                  <c:v>16/12/18</c:v>
                </c:pt>
                <c:pt idx="4">
                  <c:v>06/01/19</c:v>
                </c:pt>
              </c:strCache>
            </c:strRef>
          </c:cat>
          <c:val>
            <c:numRef>
              <c:f>tabella!$B$5:$F$5</c:f>
              <c:numCache>
                <c:formatCode>"€"\ #,##0.00</c:formatCode>
                <c:ptCount val="5"/>
                <c:pt idx="0">
                  <c:v>5600</c:v>
                </c:pt>
                <c:pt idx="1">
                  <c:v>2900</c:v>
                </c:pt>
                <c:pt idx="2">
                  <c:v>2700</c:v>
                </c:pt>
                <c:pt idx="3">
                  <c:v>1008</c:v>
                </c:pt>
                <c:pt idx="4">
                  <c:v>3384</c:v>
                </c:pt>
              </c:numCache>
            </c:numRef>
          </c:val>
          <c:smooth val="0"/>
          <c:extLst>
            <c:ext xmlns:c16="http://schemas.microsoft.com/office/drawing/2014/chart" uri="{C3380CC4-5D6E-409C-BE32-E72D297353CC}">
              <c16:uniqueId val="{00000002-D0BD-4A2A-A226-8D8D77709EC3}"/>
            </c:ext>
          </c:extLst>
        </c:ser>
        <c:ser>
          <c:idx val="3"/>
          <c:order val="3"/>
          <c:tx>
            <c:strRef>
              <c:f>tabella!$A$7</c:f>
              <c:strCache>
                <c:ptCount val="1"/>
                <c:pt idx="0">
                  <c:v>Planned Value (PV)</c:v>
                </c:pt>
              </c:strCache>
            </c:strRef>
          </c:tx>
          <c:spPr>
            <a:ln w="12700">
              <a:solidFill>
                <a:srgbClr val="0000FF"/>
              </a:solidFill>
              <a:prstDash val="solid"/>
            </a:ln>
          </c:spPr>
          <c:marker>
            <c:symbol val="x"/>
            <c:size val="5"/>
            <c:spPr>
              <a:noFill/>
              <a:ln>
                <a:solidFill>
                  <a:srgbClr val="0000FF"/>
                </a:solidFill>
                <a:prstDash val="solid"/>
              </a:ln>
            </c:spPr>
          </c:marker>
          <c:cat>
            <c:strRef>
              <c:f>tabella!$B$3:$F$3</c:f>
              <c:strCache>
                <c:ptCount val="5"/>
                <c:pt idx="0">
                  <c:v>11/11/18</c:v>
                </c:pt>
                <c:pt idx="1">
                  <c:v>25/11/18</c:v>
                </c:pt>
                <c:pt idx="2">
                  <c:v>04/12/18</c:v>
                </c:pt>
                <c:pt idx="3">
                  <c:v>16/12/18</c:v>
                </c:pt>
                <c:pt idx="4">
                  <c:v>06/01/19</c:v>
                </c:pt>
              </c:strCache>
            </c:strRef>
          </c:cat>
          <c:val>
            <c:numRef>
              <c:f>tabella!$B$7:$F$7</c:f>
              <c:numCache>
                <c:formatCode>"€"\ #,##0.00</c:formatCode>
                <c:ptCount val="5"/>
                <c:pt idx="0">
                  <c:v>5600</c:v>
                </c:pt>
                <c:pt idx="1">
                  <c:v>2900</c:v>
                </c:pt>
                <c:pt idx="2">
                  <c:v>2700</c:v>
                </c:pt>
                <c:pt idx="3">
                  <c:v>1120</c:v>
                </c:pt>
                <c:pt idx="4">
                  <c:v>11280</c:v>
                </c:pt>
              </c:numCache>
            </c:numRef>
          </c:val>
          <c:smooth val="0"/>
          <c:extLst>
            <c:ext xmlns:c16="http://schemas.microsoft.com/office/drawing/2014/chart" uri="{C3380CC4-5D6E-409C-BE32-E72D297353CC}">
              <c16:uniqueId val="{00000003-D0BD-4A2A-A226-8D8D77709EC3}"/>
            </c:ext>
          </c:extLst>
        </c:ser>
        <c:dLbls>
          <c:showLegendKey val="0"/>
          <c:showVal val="0"/>
          <c:showCatName val="0"/>
          <c:showSerName val="0"/>
          <c:showPercent val="0"/>
          <c:showBubbleSize val="0"/>
        </c:dLbls>
        <c:marker val="1"/>
        <c:smooth val="0"/>
        <c:axId val="1741906848"/>
        <c:axId val="1741909424"/>
      </c:lineChart>
      <c:catAx>
        <c:axId val="1741906848"/>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it-IT"/>
          </a:p>
        </c:txPr>
        <c:crossAx val="1741909424"/>
        <c:crosses val="autoZero"/>
        <c:auto val="1"/>
        <c:lblAlgn val="ctr"/>
        <c:lblOffset val="100"/>
        <c:tickLblSkip val="1"/>
        <c:tickMarkSkip val="1"/>
        <c:noMultiLvlLbl val="0"/>
      </c:catAx>
      <c:valAx>
        <c:axId val="1741909424"/>
        <c:scaling>
          <c:orientation val="minMax"/>
        </c:scaling>
        <c:delete val="0"/>
        <c:axPos val="l"/>
        <c:majorGridlines>
          <c:spPr>
            <a:ln w="3175">
              <a:solidFill>
                <a:srgbClr val="000000"/>
              </a:solidFill>
              <a:prstDash val="solid"/>
            </a:ln>
          </c:spPr>
        </c:majorGridlines>
        <c:numFmt formatCode="&quot;€&quot;\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it-IT"/>
          </a:p>
        </c:txPr>
        <c:crossAx val="1741906848"/>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tabella!$B$3:$F$3</c:f>
              <c:strCache>
                <c:ptCount val="5"/>
                <c:pt idx="0">
                  <c:v>11/11/18</c:v>
                </c:pt>
                <c:pt idx="1">
                  <c:v>25/11/18</c:v>
                </c:pt>
                <c:pt idx="2">
                  <c:v>04/12/18</c:v>
                </c:pt>
                <c:pt idx="3">
                  <c:v>16/12/18</c:v>
                </c:pt>
                <c:pt idx="4">
                  <c:v>06/01/19</c:v>
                </c:pt>
              </c:strCache>
            </c:strRef>
          </c:cat>
          <c:val>
            <c:numRef>
              <c:f>tabella!$B$9:$F$9</c:f>
              <c:numCache>
                <c:formatCode>"€"\ #,##0.00</c:formatCode>
                <c:ptCount val="5"/>
                <c:pt idx="0">
                  <c:v>2095.0000000000005</c:v>
                </c:pt>
                <c:pt idx="1">
                  <c:v>1170</c:v>
                </c:pt>
                <c:pt idx="2">
                  <c:v>-37.5</c:v>
                </c:pt>
                <c:pt idx="3">
                  <c:v>-92</c:v>
                </c:pt>
                <c:pt idx="4">
                  <c:v>684</c:v>
                </c:pt>
              </c:numCache>
            </c:numRef>
          </c:val>
          <c:smooth val="0"/>
          <c:extLst>
            <c:ext xmlns:c16="http://schemas.microsoft.com/office/drawing/2014/chart" uri="{C3380CC4-5D6E-409C-BE32-E72D297353CC}">
              <c16:uniqueId val="{00000000-D37F-47CC-90D0-6E09AC8FA9E1}"/>
            </c:ext>
          </c:extLst>
        </c:ser>
        <c:ser>
          <c:idx val="1"/>
          <c:order val="1"/>
          <c:tx>
            <c:strRef>
              <c:f>tabella!$A$10</c:f>
              <c:strCache>
                <c:ptCount val="1"/>
                <c:pt idx="0">
                  <c:v>Schedule Variance (SV)</c:v>
                </c:pt>
              </c:strCache>
            </c:strRef>
          </c:tx>
          <c:cat>
            <c:strRef>
              <c:f>tabella!$B$3:$F$3</c:f>
              <c:strCache>
                <c:ptCount val="5"/>
                <c:pt idx="0">
                  <c:v>11/11/18</c:v>
                </c:pt>
                <c:pt idx="1">
                  <c:v>25/11/18</c:v>
                </c:pt>
                <c:pt idx="2">
                  <c:v>04/12/18</c:v>
                </c:pt>
                <c:pt idx="3">
                  <c:v>16/12/18</c:v>
                </c:pt>
                <c:pt idx="4">
                  <c:v>06/01/19</c:v>
                </c:pt>
              </c:strCache>
            </c:strRef>
          </c:cat>
          <c:val>
            <c:numRef>
              <c:f>tabella!$B$10:$F$10</c:f>
              <c:numCache>
                <c:formatCode>"€"\ #,##0.00</c:formatCode>
                <c:ptCount val="5"/>
                <c:pt idx="0">
                  <c:v>0</c:v>
                </c:pt>
                <c:pt idx="1">
                  <c:v>0</c:v>
                </c:pt>
                <c:pt idx="2">
                  <c:v>0</c:v>
                </c:pt>
                <c:pt idx="3">
                  <c:v>-112</c:v>
                </c:pt>
                <c:pt idx="4">
                  <c:v>-7896</c:v>
                </c:pt>
              </c:numCache>
            </c:numRef>
          </c:val>
          <c:smooth val="0"/>
          <c:extLst>
            <c:ext xmlns:c16="http://schemas.microsoft.com/office/drawing/2014/chart" uri="{C3380CC4-5D6E-409C-BE32-E72D297353CC}">
              <c16:uniqueId val="{00000001-D37F-47CC-90D0-6E09AC8FA9E1}"/>
            </c:ext>
          </c:extLst>
        </c:ser>
        <c:ser>
          <c:idx val="2"/>
          <c:order val="2"/>
          <c:tx>
            <c:strRef>
              <c:f>tabella!$A$15</c:f>
              <c:strCache>
                <c:ptCount val="1"/>
                <c:pt idx="0">
                  <c:v>Variance at Completion (VAC)</c:v>
                </c:pt>
              </c:strCache>
            </c:strRef>
          </c:tx>
          <c:cat>
            <c:strRef>
              <c:f>tabella!$B$3:$F$3</c:f>
              <c:strCache>
                <c:ptCount val="5"/>
                <c:pt idx="0">
                  <c:v>11/11/18</c:v>
                </c:pt>
                <c:pt idx="1">
                  <c:v>25/11/18</c:v>
                </c:pt>
                <c:pt idx="2">
                  <c:v>04/12/18</c:v>
                </c:pt>
                <c:pt idx="3">
                  <c:v>16/12/18</c:v>
                </c:pt>
                <c:pt idx="4">
                  <c:v>06/01/19</c:v>
                </c:pt>
              </c:strCache>
            </c:strRef>
          </c:cat>
          <c:val>
            <c:numRef>
              <c:f>tabella!$B$15:$F$15</c:f>
              <c:numCache>
                <c:formatCode>"€"\ #,##0.00</c:formatCode>
                <c:ptCount val="5"/>
                <c:pt idx="0">
                  <c:v>2095.0000000000005</c:v>
                </c:pt>
                <c:pt idx="1">
                  <c:v>1170</c:v>
                </c:pt>
                <c:pt idx="2">
                  <c:v>-37.5</c:v>
                </c:pt>
                <c:pt idx="3">
                  <c:v>-102.22222222222217</c:v>
                </c:pt>
                <c:pt idx="4">
                  <c:v>2280</c:v>
                </c:pt>
              </c:numCache>
            </c:numRef>
          </c:val>
          <c:smooth val="0"/>
          <c:extLst>
            <c:ext xmlns:c16="http://schemas.microsoft.com/office/drawing/2014/chart" uri="{C3380CC4-5D6E-409C-BE32-E72D297353CC}">
              <c16:uniqueId val="{00000002-D37F-47CC-90D0-6E09AC8FA9E1}"/>
            </c:ext>
          </c:extLst>
        </c:ser>
        <c:dLbls>
          <c:showLegendKey val="0"/>
          <c:showVal val="0"/>
          <c:showCatName val="0"/>
          <c:showSerName val="0"/>
          <c:showPercent val="0"/>
          <c:showBubbleSize val="0"/>
        </c:dLbls>
        <c:marker val="1"/>
        <c:smooth val="0"/>
        <c:axId val="1741937328"/>
        <c:axId val="1741941360"/>
      </c:lineChart>
      <c:catAx>
        <c:axId val="174193732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1741941360"/>
        <c:crossesAt val="-450"/>
        <c:auto val="1"/>
        <c:lblAlgn val="ctr"/>
        <c:lblOffset val="100"/>
        <c:tickLblSkip val="1"/>
        <c:tickMarkSkip val="1"/>
        <c:noMultiLvlLbl val="0"/>
      </c:catAx>
      <c:valAx>
        <c:axId val="1741941360"/>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it-IT"/>
          </a:p>
        </c:txPr>
        <c:crossAx val="1741937328"/>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F17" totalsRowShown="0" headerRowDxfId="8" dataDxfId="7" tableBorderDxfId="6" headerRowCellStyle="Titolo 4" dataCellStyle="Titolo 4">
  <autoFilter ref="A3:F17" xr:uid="{00000000-0009-0000-0100-000001000000}"/>
  <tableColumns count="6">
    <tableColumn id="1" xr3:uid="{00000000-0010-0000-0000-000001000000}" name="Metric" dataDxfId="5" dataCellStyle="Titolo 4"/>
    <tableColumn id="2" xr3:uid="{00000000-0010-0000-0000-000002000000}" name="11/11/18" dataDxfId="4" dataCellStyle="Titolo 4"/>
    <tableColumn id="3" xr3:uid="{00000000-0010-0000-0000-000003000000}" name="25/11/18" dataDxfId="3" dataCellStyle="Titolo 4"/>
    <tableColumn id="4" xr3:uid="{00000000-0010-0000-0000-000004000000}" name="04/12/18" dataDxfId="2" dataCellStyle="Titolo 4"/>
    <tableColumn id="5" xr3:uid="{00000000-0010-0000-0000-000005000000}" name="16/12/18" dataDxfId="1" dataCellStyle="Titolo 4"/>
    <tableColumn id="6" xr3:uid="{00000000-0010-0000-0000-000006000000}" name="06/01/19" dataDxfId="0"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B15" sqref="B15"/>
    </sheetView>
  </sheetViews>
  <sheetFormatPr defaultColWidth="8.77734375" defaultRowHeight="13.2" x14ac:dyDescent="0.25"/>
  <cols>
    <col min="1" max="1" width="25.109375" bestFit="1" customWidth="1"/>
    <col min="2" max="2" width="8.44140625" style="1" customWidth="1"/>
    <col min="3" max="3" width="52.44140625" customWidth="1"/>
    <col min="4" max="4" width="33.109375" style="1" customWidth="1"/>
  </cols>
  <sheetData>
    <row r="1" spans="1:5" ht="18.75" customHeight="1" x14ac:dyDescent="0.3">
      <c r="A1" s="65" t="s">
        <v>26</v>
      </c>
      <c r="B1" s="65"/>
      <c r="C1" s="65"/>
      <c r="D1" s="65"/>
    </row>
    <row r="2" spans="1:5" ht="38.25" customHeight="1" x14ac:dyDescent="0.25">
      <c r="A2" s="64" t="s">
        <v>46</v>
      </c>
      <c r="B2" s="64"/>
      <c r="C2" s="64"/>
      <c r="D2" s="64"/>
    </row>
    <row r="3" spans="1:5" x14ac:dyDescent="0.25">
      <c r="A3" s="7"/>
      <c r="B3" s="7"/>
      <c r="C3" s="7"/>
      <c r="D3" s="7"/>
    </row>
    <row r="4" spans="1:5" x14ac:dyDescent="0.25">
      <c r="A4" s="10" t="s">
        <v>0</v>
      </c>
      <c r="B4" s="11" t="s">
        <v>44</v>
      </c>
      <c r="C4" s="11" t="s">
        <v>70</v>
      </c>
      <c r="D4" s="9" t="s">
        <v>52</v>
      </c>
    </row>
    <row r="5" spans="1:5" x14ac:dyDescent="0.25">
      <c r="A5" s="12" t="s">
        <v>45</v>
      </c>
      <c r="B5" s="13" t="s">
        <v>8</v>
      </c>
      <c r="C5" s="14" t="s">
        <v>47</v>
      </c>
      <c r="D5" s="13" t="s">
        <v>41</v>
      </c>
    </row>
    <row r="6" spans="1:5" x14ac:dyDescent="0.25">
      <c r="A6" s="34" t="s">
        <v>1</v>
      </c>
      <c r="B6" s="20" t="s">
        <v>9</v>
      </c>
      <c r="C6" s="21" t="s">
        <v>39</v>
      </c>
      <c r="D6" s="20" t="s">
        <v>41</v>
      </c>
    </row>
    <row r="7" spans="1:5" ht="26.4" x14ac:dyDescent="0.25">
      <c r="A7" s="30" t="s">
        <v>2</v>
      </c>
      <c r="B7" s="24" t="s">
        <v>10</v>
      </c>
      <c r="C7" s="61" t="s">
        <v>38</v>
      </c>
      <c r="D7" s="62" t="s">
        <v>73</v>
      </c>
    </row>
    <row r="8" spans="1:5" ht="26.4" x14ac:dyDescent="0.25">
      <c r="A8" s="35" t="s">
        <v>3</v>
      </c>
      <c r="B8" s="22" t="s">
        <v>11</v>
      </c>
      <c r="C8" s="23" t="s">
        <v>40</v>
      </c>
      <c r="D8" s="22" t="s">
        <v>41</v>
      </c>
    </row>
    <row r="9" spans="1:5" ht="25.5" customHeight="1" x14ac:dyDescent="0.25">
      <c r="A9" s="26" t="s">
        <v>5</v>
      </c>
      <c r="B9" s="27" t="s">
        <v>16</v>
      </c>
      <c r="C9" s="28" t="s">
        <v>68</v>
      </c>
      <c r="D9" s="29" t="s">
        <v>67</v>
      </c>
    </row>
    <row r="10" spans="1:5" ht="39.6" x14ac:dyDescent="0.25">
      <c r="A10" s="30" t="s">
        <v>4</v>
      </c>
      <c r="B10" s="24" t="s">
        <v>14</v>
      </c>
      <c r="C10" s="25" t="s">
        <v>48</v>
      </c>
      <c r="D10" s="31" t="s">
        <v>53</v>
      </c>
      <c r="E10" s="2"/>
    </row>
    <row r="11" spans="1:5" ht="39.6" x14ac:dyDescent="0.25">
      <c r="A11" s="26" t="s">
        <v>6</v>
      </c>
      <c r="B11" s="27" t="s">
        <v>17</v>
      </c>
      <c r="C11" s="28" t="s">
        <v>27</v>
      </c>
      <c r="D11" s="29" t="s">
        <v>54</v>
      </c>
    </row>
    <row r="12" spans="1:5" ht="26.4" x14ac:dyDescent="0.25">
      <c r="A12" s="30" t="s">
        <v>7</v>
      </c>
      <c r="B12" s="24" t="s">
        <v>18</v>
      </c>
      <c r="C12" s="25" t="s">
        <v>42</v>
      </c>
      <c r="D12" s="31" t="s">
        <v>55</v>
      </c>
    </row>
    <row r="13" spans="1:5" ht="26.4" x14ac:dyDescent="0.25">
      <c r="A13" s="36" t="s">
        <v>49</v>
      </c>
      <c r="B13" s="16" t="s">
        <v>13</v>
      </c>
      <c r="C13" s="17" t="s">
        <v>28</v>
      </c>
      <c r="D13" s="32" t="s">
        <v>56</v>
      </c>
    </row>
    <row r="14" spans="1:5" ht="39.6" x14ac:dyDescent="0.25">
      <c r="A14" s="37" t="s">
        <v>50</v>
      </c>
      <c r="B14" s="18" t="s">
        <v>12</v>
      </c>
      <c r="C14" s="19" t="s">
        <v>29</v>
      </c>
      <c r="D14" s="33" t="s">
        <v>58</v>
      </c>
    </row>
    <row r="15" spans="1:5" ht="39.6" x14ac:dyDescent="0.25">
      <c r="A15" s="26" t="s">
        <v>51</v>
      </c>
      <c r="B15" s="27" t="s">
        <v>15</v>
      </c>
      <c r="C15" s="28" t="s">
        <v>57</v>
      </c>
      <c r="D15" s="29" t="s">
        <v>60</v>
      </c>
    </row>
    <row r="16" spans="1:5" ht="39.6" x14ac:dyDescent="0.25">
      <c r="A16" s="30" t="s">
        <v>19</v>
      </c>
      <c r="B16" s="24"/>
      <c r="C16" s="25" t="s">
        <v>59</v>
      </c>
      <c r="D16" s="31" t="s">
        <v>63</v>
      </c>
    </row>
    <row r="17" spans="1:4" x14ac:dyDescent="0.25">
      <c r="A17" s="26"/>
      <c r="B17" s="27"/>
      <c r="C17" s="52" t="s">
        <v>61</v>
      </c>
      <c r="D17" s="27" t="s">
        <v>21</v>
      </c>
    </row>
    <row r="18" spans="1:4" x14ac:dyDescent="0.25">
      <c r="A18" s="30"/>
      <c r="B18" s="24"/>
      <c r="C18" s="53" t="s">
        <v>62</v>
      </c>
      <c r="D18" s="24" t="s">
        <v>22</v>
      </c>
    </row>
    <row r="19" spans="1:4" x14ac:dyDescent="0.25">
      <c r="A19" s="30"/>
      <c r="B19" s="24"/>
      <c r="C19" s="54" t="s">
        <v>43</v>
      </c>
      <c r="D19" s="24" t="s">
        <v>23</v>
      </c>
    </row>
    <row r="20" spans="1:4" x14ac:dyDescent="0.25">
      <c r="A20" s="15"/>
      <c r="B20" s="8"/>
      <c r="C20" s="55" t="s">
        <v>20</v>
      </c>
      <c r="D20" s="8" t="s">
        <v>24</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I35"/>
  <sheetViews>
    <sheetView showGridLines="0" zoomScale="125" zoomScaleNormal="125" zoomScalePageLayoutView="125" workbookViewId="0">
      <pane xSplit="1" ySplit="3" topLeftCell="B4" activePane="bottomRight" state="frozen"/>
      <selection pane="topRight" activeCell="B1" sqref="B1"/>
      <selection pane="bottomLeft" activeCell="A5" sqref="A5"/>
      <selection pane="bottomRight" activeCell="F4" sqref="F4:F17"/>
    </sheetView>
  </sheetViews>
  <sheetFormatPr defaultColWidth="8.77734375" defaultRowHeight="13.2" x14ac:dyDescent="0.25"/>
  <cols>
    <col min="1" max="1" width="41.33203125" style="4" customWidth="1"/>
    <col min="2" max="2" width="18.44140625" style="5" customWidth="1"/>
    <col min="3" max="3" width="19" style="3" customWidth="1"/>
    <col min="4" max="5" width="19.77734375" style="3" customWidth="1"/>
    <col min="6" max="6" width="19" style="3" customWidth="1"/>
    <col min="7" max="7" width="18.6640625" style="3" customWidth="1"/>
    <col min="8" max="8" width="20" style="3" customWidth="1"/>
    <col min="9" max="9" width="19.33203125" style="3" customWidth="1"/>
    <col min="10" max="16384" width="8.77734375" style="3"/>
  </cols>
  <sheetData>
    <row r="1" spans="1:9" ht="18" x14ac:dyDescent="0.35">
      <c r="A1" s="66" t="s">
        <v>26</v>
      </c>
      <c r="B1" s="66"/>
      <c r="C1" s="66"/>
      <c r="D1" s="66"/>
      <c r="E1" s="66"/>
      <c r="F1" s="66"/>
      <c r="G1" s="66"/>
      <c r="H1" s="66"/>
    </row>
    <row r="2" spans="1:9" ht="15.75" customHeight="1" x14ac:dyDescent="0.35">
      <c r="A2" s="58" t="s">
        <v>82</v>
      </c>
      <c r="B2" s="57" t="s">
        <v>81</v>
      </c>
      <c r="C2" s="57" t="s">
        <v>72</v>
      </c>
      <c r="D2" s="57" t="s">
        <v>83</v>
      </c>
      <c r="E2" s="57" t="s">
        <v>78</v>
      </c>
      <c r="F2" s="57" t="s">
        <v>80</v>
      </c>
      <c r="G2" s="57"/>
      <c r="H2" s="57"/>
      <c r="I2" s="56"/>
    </row>
    <row r="3" spans="1:9" ht="18" x14ac:dyDescent="0.35">
      <c r="A3" s="38" t="s">
        <v>0</v>
      </c>
      <c r="B3" s="63" t="s">
        <v>74</v>
      </c>
      <c r="C3" s="63" t="s">
        <v>75</v>
      </c>
      <c r="D3" s="63" t="s">
        <v>76</v>
      </c>
      <c r="E3" s="63" t="s">
        <v>77</v>
      </c>
      <c r="F3" s="63" t="s">
        <v>79</v>
      </c>
    </row>
    <row r="4" spans="1:9" ht="14.4" x14ac:dyDescent="0.3">
      <c r="A4" s="39" t="s">
        <v>37</v>
      </c>
      <c r="B4" s="40">
        <f>PRODUCT(50,8,14)</f>
        <v>5600</v>
      </c>
      <c r="C4" s="40">
        <f>7.25*50*8</f>
        <v>2900</v>
      </c>
      <c r="D4" s="40">
        <f>6.75*50*8</f>
        <v>2700</v>
      </c>
      <c r="E4" s="40">
        <f>2.8*50*8</f>
        <v>1120</v>
      </c>
      <c r="F4" s="40">
        <f>28.2*50*8</f>
        <v>11280</v>
      </c>
    </row>
    <row r="5" spans="1:9" ht="14.4" x14ac:dyDescent="0.3">
      <c r="A5" s="41" t="s">
        <v>30</v>
      </c>
      <c r="B5" s="40">
        <f>B8*B4</f>
        <v>5600</v>
      </c>
      <c r="C5" s="40">
        <f t="shared" ref="C5:F5" si="0">C8*C4</f>
        <v>2900</v>
      </c>
      <c r="D5" s="40">
        <f t="shared" si="0"/>
        <v>2700</v>
      </c>
      <c r="E5" s="40">
        <f t="shared" si="0"/>
        <v>1008</v>
      </c>
      <c r="F5" s="40">
        <f t="shared" si="0"/>
        <v>3384</v>
      </c>
    </row>
    <row r="6" spans="1:9" ht="14.4" x14ac:dyDescent="0.3">
      <c r="A6" s="41" t="s">
        <v>32</v>
      </c>
      <c r="B6" s="40">
        <f>PRODUCT(70.1,50)</f>
        <v>3504.9999999999995</v>
      </c>
      <c r="C6" s="40">
        <f>34.6*50</f>
        <v>1730</v>
      </c>
      <c r="D6" s="40">
        <f>54.75*50</f>
        <v>2737.5</v>
      </c>
      <c r="E6" s="40">
        <f>22*50</f>
        <v>1100</v>
      </c>
      <c r="F6" s="40">
        <f>54*50</f>
        <v>2700</v>
      </c>
    </row>
    <row r="7" spans="1:9" ht="14.4" x14ac:dyDescent="0.3">
      <c r="A7" s="41" t="s">
        <v>31</v>
      </c>
      <c r="B7" s="40">
        <f>PRODUCT(50,8,14)</f>
        <v>5600</v>
      </c>
      <c r="C7" s="40">
        <f>7.25*50*8</f>
        <v>2900</v>
      </c>
      <c r="D7" s="40">
        <f>6.75*50*8</f>
        <v>2700</v>
      </c>
      <c r="E7" s="40">
        <f>2.8*50*8</f>
        <v>1120</v>
      </c>
      <c r="F7" s="40">
        <f>28.2*50*8</f>
        <v>11280</v>
      </c>
    </row>
    <row r="8" spans="1:9" ht="14.4" x14ac:dyDescent="0.3">
      <c r="A8" s="41" t="s">
        <v>69</v>
      </c>
      <c r="B8" s="59">
        <v>1</v>
      </c>
      <c r="C8" s="59">
        <v>1</v>
      </c>
      <c r="D8" s="59">
        <v>1</v>
      </c>
      <c r="E8" s="59">
        <v>0.9</v>
      </c>
      <c r="F8" s="59">
        <v>0.3</v>
      </c>
    </row>
    <row r="9" spans="1:9" ht="14.4" x14ac:dyDescent="0.3">
      <c r="A9" s="42" t="s">
        <v>33</v>
      </c>
      <c r="B9" s="60">
        <f t="shared" ref="B9:F9" si="1">B5-B6</f>
        <v>2095.0000000000005</v>
      </c>
      <c r="C9" s="60">
        <f t="shared" si="1"/>
        <v>1170</v>
      </c>
      <c r="D9" s="60">
        <f t="shared" si="1"/>
        <v>-37.5</v>
      </c>
      <c r="E9" s="60">
        <f t="shared" si="1"/>
        <v>-92</v>
      </c>
      <c r="F9" s="60">
        <f t="shared" si="1"/>
        <v>684</v>
      </c>
    </row>
    <row r="10" spans="1:9" ht="14.4" x14ac:dyDescent="0.3">
      <c r="A10" s="42" t="s">
        <v>34</v>
      </c>
      <c r="B10" s="60">
        <f t="shared" ref="B10:F10" si="2">B5-B7</f>
        <v>0</v>
      </c>
      <c r="C10" s="60">
        <f t="shared" si="2"/>
        <v>0</v>
      </c>
      <c r="D10" s="60">
        <f t="shared" si="2"/>
        <v>0</v>
      </c>
      <c r="E10" s="60">
        <f t="shared" si="2"/>
        <v>-112</v>
      </c>
      <c r="F10" s="60">
        <f t="shared" si="2"/>
        <v>-7896</v>
      </c>
    </row>
    <row r="11" spans="1:9" ht="14.4" x14ac:dyDescent="0.3">
      <c r="A11" s="43" t="s">
        <v>35</v>
      </c>
      <c r="B11" s="60">
        <f t="shared" ref="B11:F11" si="3">IF(B6,B5/B6,"")</f>
        <v>1.5977175463623396</v>
      </c>
      <c r="C11" s="60">
        <f t="shared" si="3"/>
        <v>1.676300578034682</v>
      </c>
      <c r="D11" s="60">
        <f t="shared" si="3"/>
        <v>0.98630136986301364</v>
      </c>
      <c r="E11" s="60">
        <f t="shared" si="3"/>
        <v>0.91636363636363638</v>
      </c>
      <c r="F11" s="60">
        <f t="shared" si="3"/>
        <v>1.2533333333333334</v>
      </c>
    </row>
    <row r="12" spans="1:9" ht="12.75" customHeight="1" x14ac:dyDescent="0.3">
      <c r="A12" s="44" t="s">
        <v>36</v>
      </c>
      <c r="B12" s="60">
        <f t="shared" ref="B12:F12" si="4">IF(B7,B5/B7,"")</f>
        <v>1</v>
      </c>
      <c r="C12" s="60">
        <f t="shared" si="4"/>
        <v>1</v>
      </c>
      <c r="D12" s="60">
        <f t="shared" si="4"/>
        <v>1</v>
      </c>
      <c r="E12" s="60">
        <f t="shared" si="4"/>
        <v>0.9</v>
      </c>
      <c r="F12" s="60">
        <f t="shared" si="4"/>
        <v>0.3</v>
      </c>
    </row>
    <row r="13" spans="1:9" ht="14.4" x14ac:dyDescent="0.3">
      <c r="A13" s="45" t="s">
        <v>64</v>
      </c>
      <c r="B13" s="60">
        <f t="shared" ref="B13:F13" si="5">IF(B5,IF(B6,B14-B6,""),"")</f>
        <v>0</v>
      </c>
      <c r="C13" s="60">
        <f t="shared" si="5"/>
        <v>0</v>
      </c>
      <c r="D13" s="60">
        <f t="shared" si="5"/>
        <v>0</v>
      </c>
      <c r="E13" s="60">
        <f t="shared" si="5"/>
        <v>122.22222222222217</v>
      </c>
      <c r="F13" s="60">
        <f t="shared" si="5"/>
        <v>6300</v>
      </c>
    </row>
    <row r="14" spans="1:9" ht="14.4" x14ac:dyDescent="0.3">
      <c r="A14" s="45" t="s">
        <v>65</v>
      </c>
      <c r="B14" s="60">
        <f t="shared" ref="B14:F14" si="6">IF(B5,IF(B6,B4/B11,""),"")</f>
        <v>3504.9999999999995</v>
      </c>
      <c r="C14" s="60">
        <f t="shared" si="6"/>
        <v>1730</v>
      </c>
      <c r="D14" s="60">
        <f t="shared" si="6"/>
        <v>2737.5</v>
      </c>
      <c r="E14" s="60">
        <f t="shared" si="6"/>
        <v>1222.2222222222222</v>
      </c>
      <c r="F14" s="60">
        <f t="shared" si="6"/>
        <v>9000</v>
      </c>
    </row>
    <row r="15" spans="1:9" ht="14.4" x14ac:dyDescent="0.3">
      <c r="A15" s="45" t="s">
        <v>66</v>
      </c>
      <c r="B15" s="60">
        <f t="shared" ref="B15:F15" si="7">IF(B5,IF(B6,B4-B14,""),"")</f>
        <v>2095.0000000000005</v>
      </c>
      <c r="C15" s="60">
        <f t="shared" si="7"/>
        <v>1170</v>
      </c>
      <c r="D15" s="60">
        <f t="shared" si="7"/>
        <v>-37.5</v>
      </c>
      <c r="E15" s="60">
        <f t="shared" si="7"/>
        <v>-102.22222222222217</v>
      </c>
      <c r="F15" s="60">
        <f t="shared" si="7"/>
        <v>2280</v>
      </c>
    </row>
    <row r="16" spans="1:9" ht="14.4" hidden="1" x14ac:dyDescent="0.3">
      <c r="A16" s="46" t="s">
        <v>25</v>
      </c>
      <c r="B16" s="47">
        <f t="shared" ref="B16:F16" si="8">(B12+B11)/2</f>
        <v>1.2988587731811698</v>
      </c>
      <c r="C16" s="47">
        <f t="shared" si="8"/>
        <v>1.3381502890173409</v>
      </c>
      <c r="D16" s="47">
        <f t="shared" si="8"/>
        <v>0.99315068493150682</v>
      </c>
      <c r="E16" s="47">
        <f t="shared" si="8"/>
        <v>0.9081818181818182</v>
      </c>
      <c r="F16" s="47">
        <f t="shared" si="8"/>
        <v>0.77666666666666673</v>
      </c>
    </row>
    <row r="17" spans="1:6" ht="14.4" x14ac:dyDescent="0.25">
      <c r="A17" s="48" t="s">
        <v>71</v>
      </c>
      <c r="B17" s="49" t="str">
        <f t="shared" ref="B17:F17" si="9">IF(B7,IF(B6,IF(B16&lt;0.65,"BLACK",IF(B16&lt;0.85,"RED",IF(B16&lt;1,"YELLOW","GREEN"))),""),"")</f>
        <v>GREEN</v>
      </c>
      <c r="C17" s="50" t="str">
        <f t="shared" si="9"/>
        <v>GREEN</v>
      </c>
      <c r="D17" s="50" t="str">
        <f t="shared" si="9"/>
        <v>YELLOW</v>
      </c>
      <c r="E17" s="50" t="str">
        <f t="shared" si="9"/>
        <v>YELLOW</v>
      </c>
      <c r="F17" s="51" t="str">
        <f t="shared" si="9"/>
        <v>RED</v>
      </c>
    </row>
    <row r="18" spans="1:6" x14ac:dyDescent="0.25">
      <c r="C18" s="5"/>
      <c r="D18" s="5"/>
      <c r="E18" s="5"/>
      <c r="F18" s="5"/>
    </row>
    <row r="19" spans="1:6" x14ac:dyDescent="0.25">
      <c r="C19" s="5"/>
      <c r="D19" s="5"/>
      <c r="E19" s="5"/>
      <c r="F19" s="5"/>
    </row>
    <row r="20" spans="1:6" x14ac:dyDescent="0.25">
      <c r="A20" s="6"/>
      <c r="C20" s="5"/>
      <c r="D20" s="5"/>
      <c r="F20" s="5"/>
    </row>
    <row r="21" spans="1:6" x14ac:dyDescent="0.25">
      <c r="C21" s="5"/>
      <c r="D21" s="5"/>
      <c r="E21" s="5"/>
      <c r="F21" s="5"/>
    </row>
    <row r="22" spans="1:6" x14ac:dyDescent="0.25">
      <c r="C22" s="5"/>
      <c r="D22" s="5"/>
      <c r="E22" s="5"/>
      <c r="F22" s="5"/>
    </row>
    <row r="23" spans="1:6" x14ac:dyDescent="0.25">
      <c r="C23" s="5"/>
      <c r="D23" s="5"/>
      <c r="E23" s="5"/>
      <c r="F23" s="5"/>
    </row>
    <row r="24" spans="1:6" x14ac:dyDescent="0.25">
      <c r="C24" s="5"/>
      <c r="D24" s="5"/>
      <c r="E24" s="5"/>
      <c r="F24" s="5"/>
    </row>
    <row r="25" spans="1:6" x14ac:dyDescent="0.25">
      <c r="C25" s="5"/>
      <c r="D25" s="5"/>
      <c r="E25" s="5"/>
      <c r="F25" s="5"/>
    </row>
    <row r="26" spans="1:6" x14ac:dyDescent="0.25">
      <c r="C26" s="5"/>
      <c r="D26" s="5"/>
      <c r="E26" s="5"/>
      <c r="F26" s="5"/>
    </row>
    <row r="27" spans="1:6" x14ac:dyDescent="0.25">
      <c r="C27" s="5"/>
      <c r="D27" s="5"/>
      <c r="E27" s="5"/>
      <c r="F27" s="5"/>
    </row>
    <row r="28" spans="1:6" x14ac:dyDescent="0.25">
      <c r="C28" s="5"/>
      <c r="D28" s="5"/>
      <c r="E28" s="5"/>
      <c r="F28" s="5"/>
    </row>
    <row r="29" spans="1:6" x14ac:dyDescent="0.25">
      <c r="C29" s="5"/>
      <c r="D29" s="5"/>
      <c r="E29" s="5"/>
      <c r="F29" s="5"/>
    </row>
    <row r="30" spans="1:6" x14ac:dyDescent="0.25">
      <c r="C30" s="5"/>
      <c r="D30" s="5"/>
      <c r="E30" s="5"/>
      <c r="F30" s="5"/>
    </row>
    <row r="31" spans="1:6" x14ac:dyDescent="0.25">
      <c r="C31" s="5"/>
      <c r="D31" s="5"/>
      <c r="E31" s="5"/>
      <c r="F31" s="5"/>
    </row>
    <row r="32" spans="1:6" x14ac:dyDescent="0.25">
      <c r="C32" s="5"/>
      <c r="D32" s="5"/>
      <c r="E32" s="5"/>
      <c r="F32" s="5"/>
    </row>
    <row r="33" spans="3:6" x14ac:dyDescent="0.25">
      <c r="C33" s="5"/>
      <c r="D33" s="5"/>
      <c r="E33" s="5"/>
      <c r="F33" s="5"/>
    </row>
    <row r="34" spans="3:6" x14ac:dyDescent="0.25">
      <c r="C34" s="5"/>
      <c r="D34" s="5"/>
      <c r="E34" s="5"/>
      <c r="F34" s="5"/>
    </row>
    <row r="35" spans="3:6" x14ac:dyDescent="0.25">
      <c r="C35" s="5"/>
      <c r="D35" s="5"/>
      <c r="E35" s="5"/>
      <c r="F35" s="5"/>
    </row>
  </sheetData>
  <sheetProtection formatCells="0" formatColumns="0" formatRows="0" insertColumns="0" insertRows="0" insertHyperlinks="0" deleteColumns="0" deleteRows="0" sort="0" autoFilter="0" pivotTables="0"/>
  <mergeCells count="1">
    <mergeCell ref="A1:H1"/>
  </mergeCells>
  <phoneticPr fontId="2" type="noConversion"/>
  <conditionalFormatting sqref="A17">
    <cfRule type="cellIs" dxfId="14" priority="1" stopIfTrue="1" operator="equal">
      <formula>"GREEN"</formula>
    </cfRule>
    <cfRule type="cellIs" dxfId="13" priority="2" stopIfTrue="1" operator="equal">
      <formula>"YELLOW"</formula>
    </cfRule>
    <cfRule type="cellIs" dxfId="12" priority="3" stopIfTrue="1" operator="equal">
      <formula>"RED"</formula>
    </cfRule>
  </conditionalFormatting>
  <conditionalFormatting sqref="B17:F17">
    <cfRule type="cellIs" dxfId="11" priority="4" stopIfTrue="1" operator="equal">
      <formula>"GREEN"</formula>
    </cfRule>
    <cfRule type="cellIs" dxfId="10" priority="5" stopIfTrue="1" operator="equal">
      <formula>"YELLOW"</formula>
    </cfRule>
    <cfRule type="cellIs" dxfId="9" priority="6" stopIfTrue="1" operator="equal">
      <formula>"RED"</formula>
    </cfRule>
  </conditionalFormatting>
  <dataValidations count="1">
    <dataValidation type="decimal" allowBlank="1" showInputMessage="1" showErrorMessage="1" error="Please enter a valid number." sqref="B4:F8" xr:uid="{00000000-0002-0000-0100-000000000000}">
      <formula1>-100000000</formula1>
      <formula2>100000000</formula2>
    </dataValidation>
  </dataValidations>
  <pageMargins left="0.75" right="0.75" top="1" bottom="1" header="0.5" footer="0.5"/>
  <pageSetup scale="76" orientation="landscape"/>
  <headerFooter alignWithMargins="0">
    <oddHeader>&amp;A</oddHeader>
    <oddFooter>Page &amp;P of &amp;N</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abSelected="1" zoomScale="85" zoomScaleNormal="85" zoomScalePageLayoutView="85" workbookViewId="0">
      <selection activeCell="Y67" sqref="Y67"/>
    </sheetView>
  </sheetViews>
  <sheetFormatPr defaultColWidth="8.77734375" defaultRowHeight="13.2" x14ac:dyDescent="0.25"/>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4F2242-DD79-4927-A859-E00403A13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5c5697-5eb5-440b-b2f1-a8273fb592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5C132233-F222-492C-9D45-2E862E9A3BD7}">
  <ds:schemaRefs>
    <ds:schemaRef ds:uri="http://schemas.microsoft.com/office/2006/metadata/properties"/>
    <ds:schemaRef ds:uri="145c5697-5eb5-440b-b2f1-a8273fb59250"/>
  </ds:schemaRefs>
</ds:datastoreItem>
</file>

<file path=customXml/itemProps3.xml><?xml version="1.0" encoding="utf-8"?>
<ds:datastoreItem xmlns:ds="http://schemas.openxmlformats.org/officeDocument/2006/customXml" ds:itemID="{59DE95EC-569D-4A4A-A6C6-CE9D2601D3CE}">
  <ds:schemaRefs>
    <ds:schemaRef ds:uri="http://schemas.microsoft.com/office/2006/metadata/longProperties"/>
  </ds:schemaRefs>
</ds:datastoreItem>
</file>

<file path=customXml/itemProps4.xml><?xml version="1.0" encoding="utf-8"?>
<ds:datastoreItem xmlns:ds="http://schemas.openxmlformats.org/officeDocument/2006/customXml" ds:itemID="{6C8952B8-A92A-4EC6-919A-585326AE16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definizioni</vt:lpstr>
      <vt:lpstr>tabella</vt:lpstr>
      <vt:lpstr>grafici</vt:lpstr>
      <vt:lpstr>tabella!Area_stampa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lastModifiedBy>Federico Vitale</cp:lastModifiedBy>
  <cp:lastPrinted>2004-07-07T00:20:09Z</cp:lastPrinted>
  <dcterms:created xsi:type="dcterms:W3CDTF">2004-04-27T16:32:13Z</dcterms:created>
  <dcterms:modified xsi:type="dcterms:W3CDTF">2018-12-13T13:12:47Z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