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eranwong/Desktop/UA/Classes/Fall22/MSE110/"/>
    </mc:Choice>
  </mc:AlternateContent>
  <xr:revisionPtr revIDLastSave="0" documentId="13_ncr:1_{0EFEEFC4-0F6B-2E42-B876-F0CAB5609128}" xr6:coauthVersionLast="47" xr6:coauthVersionMax="47" xr10:uidLastSave="{00000000-0000-0000-0000-000000000000}"/>
  <bookViews>
    <workbookView xWindow="0" yWindow="500" windowWidth="46080" windowHeight="25420" activeTab="1" xr2:uid="{8C8D03A8-4E00-9549-8F0C-0E9681AA425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 s="1"/>
  <c r="F23" i="1"/>
  <c r="F22" i="1"/>
  <c r="F21" i="1"/>
  <c r="F20" i="1"/>
  <c r="B26" i="1"/>
  <c r="C26" i="1"/>
  <c r="I15" i="1"/>
  <c r="E20" i="1"/>
  <c r="D21" i="1"/>
  <c r="D20" i="1"/>
  <c r="C23" i="1"/>
  <c r="D23" i="1" s="1"/>
  <c r="C22" i="1"/>
  <c r="D22" i="1" s="1"/>
  <c r="C21" i="1"/>
  <c r="F3" i="1"/>
  <c r="F4" i="1"/>
  <c r="F5" i="1"/>
  <c r="F6" i="1"/>
  <c r="F7" i="1"/>
  <c r="F8" i="1"/>
  <c r="F9" i="1"/>
  <c r="F10" i="1"/>
  <c r="F11" i="1"/>
  <c r="F12" i="1"/>
  <c r="F2" i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E21" i="1" l="1"/>
  <c r="E22" i="1"/>
  <c r="E23" i="1"/>
</calcChain>
</file>

<file path=xl/sharedStrings.xml><?xml version="1.0" encoding="utf-8"?>
<sst xmlns="http://schemas.openxmlformats.org/spreadsheetml/2006/main" count="27" uniqueCount="26">
  <si>
    <t xml:space="preserve">Slide </t>
  </si>
  <si>
    <r>
      <t>V</t>
    </r>
    <r>
      <rPr>
        <b/>
        <vertAlign val="subscript"/>
        <sz val="16"/>
        <color theme="1"/>
        <rFont val="Calibri"/>
        <family val="2"/>
      </rPr>
      <t xml:space="preserve">1 </t>
    </r>
    <r>
      <rPr>
        <b/>
        <sz val="16"/>
        <color theme="1"/>
        <rFont val="Calibri"/>
        <family val="2"/>
      </rPr>
      <t xml:space="preserve">(V) </t>
    </r>
  </si>
  <si>
    <t>Ln(Tn)</t>
  </si>
  <si>
    <t>Tn</t>
  </si>
  <si>
    <t>VN/V0</t>
  </si>
  <si>
    <t>Ln(VN/V0)</t>
  </si>
  <si>
    <t>Block</t>
  </si>
  <si>
    <r>
      <t>V</t>
    </r>
    <r>
      <rPr>
        <b/>
        <vertAlign val="subscript"/>
        <sz val="16"/>
        <color theme="1"/>
        <rFont val="Calibri"/>
        <family val="2"/>
      </rPr>
      <t>1</t>
    </r>
    <r>
      <rPr>
        <b/>
        <sz val="16"/>
        <color theme="1"/>
        <rFont val="Calibri"/>
        <family val="2"/>
      </rPr>
      <t xml:space="preserve"> (V)</t>
    </r>
  </si>
  <si>
    <t xml:space="preserve">I </t>
  </si>
  <si>
    <t xml:space="preserve">II </t>
  </si>
  <si>
    <t xml:space="preserve">III </t>
  </si>
  <si>
    <t>Vn/V0 = Ix/I0</t>
  </si>
  <si>
    <t>Ln(Ix/I0)</t>
  </si>
  <si>
    <t>N lambda</t>
  </si>
  <si>
    <t>X (nm)</t>
  </si>
  <si>
    <t>lattice constant (a)</t>
  </si>
  <si>
    <t>B</t>
  </si>
  <si>
    <t>n</t>
  </si>
  <si>
    <t>%error</t>
  </si>
  <si>
    <t>Column1</t>
  </si>
  <si>
    <t>Column2</t>
  </si>
  <si>
    <t xml:space="preserve">N Al </t>
  </si>
  <si>
    <t xml:space="preserve">Time (min) </t>
  </si>
  <si>
    <r>
      <t>Current</t>
    </r>
    <r>
      <rPr>
        <b/>
        <vertAlign val="subscript"/>
        <sz val="16"/>
        <color theme="1"/>
        <rFont val="Calibri"/>
        <family val="2"/>
      </rPr>
      <t xml:space="preserve"> </t>
    </r>
    <r>
      <rPr>
        <b/>
        <sz val="16"/>
        <color theme="1"/>
        <rFont val="Calibri"/>
        <family val="2"/>
      </rPr>
      <t xml:space="preserve">(A) </t>
    </r>
  </si>
  <si>
    <t>-17.5e^-0.003x</t>
  </si>
  <si>
    <t>-333.3333e^-0.003x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</si>
</sst>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vertAlign val="subscript"/>
      <sz val="16"/>
      <color theme="1"/>
      <name val="Calibri"/>
      <family val="2"/>
    </font>
    <font>
      <sz val="16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0" borderId="0" xfId="0" quotePrefix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Ln(Tn)</a:t>
            </a:r>
            <a:r>
              <a:rPr lang="en-US" baseline="0"/>
              <a:t> vs # of slides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06758530183727"/>
                  <c:y val="-0.38808617672790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-8.164398904051029E-2</c:v>
                </c:pt>
                <c:pt idx="2">
                  <c:v>-0.16328797808102055</c:v>
                </c:pt>
                <c:pt idx="3">
                  <c:v>-0.24493196711642065</c:v>
                </c:pt>
                <c:pt idx="4">
                  <c:v>-0.32657595613963097</c:v>
                </c:pt>
                <c:pt idx="5">
                  <c:v>-0.40821994518976773</c:v>
                </c:pt>
                <c:pt idx="6">
                  <c:v>-0.48986393429164471</c:v>
                </c:pt>
                <c:pt idx="7">
                  <c:v>-0.57150792320408095</c:v>
                </c:pt>
                <c:pt idx="8">
                  <c:v>-0.6531519122596563</c:v>
                </c:pt>
                <c:pt idx="9">
                  <c:v>-0.7422673557770334</c:v>
                </c:pt>
                <c:pt idx="10">
                  <c:v>-0.81643989035851405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2F1-BD4C-9E5C-5720F0DC9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616575"/>
        <c:axId val="880701087"/>
      </c:scatterChart>
      <c:valAx>
        <c:axId val="88061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slides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01087"/>
        <c:crosses val="autoZero"/>
        <c:crossBetween val="midCat"/>
      </c:valAx>
      <c:valAx>
        <c:axId val="8807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Ln(Tn)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1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Ln(VN/V0)</a:t>
            </a:r>
            <a:r>
              <a:rPr lang="en-US" baseline="0"/>
              <a:t> vs # of slides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49825021872267"/>
                  <c:y val="-0.43757108486439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-5.2747370094110339E-2</c:v>
                </c:pt>
                <c:pt idx="2">
                  <c:v>-0.10161837827506637</c:v>
                </c:pt>
                <c:pt idx="3">
                  <c:v>-0.14854271203296185</c:v>
                </c:pt>
                <c:pt idx="4">
                  <c:v>-0.19125706533020975</c:v>
                </c:pt>
                <c:pt idx="5">
                  <c:v>-0.23200168741822386</c:v>
                </c:pt>
                <c:pt idx="6">
                  <c:v>-0.27145453583002432</c:v>
                </c:pt>
                <c:pt idx="7">
                  <c:v>-0.31043382943519698</c:v>
                </c:pt>
                <c:pt idx="8">
                  <c:v>-0.34773170623129146</c:v>
                </c:pt>
                <c:pt idx="9">
                  <c:v>-0.38534676017701874</c:v>
                </c:pt>
                <c:pt idx="10">
                  <c:v>-0.4197538238888186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7DE-9841-8A94-29E735574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32559"/>
        <c:axId val="1078034207"/>
      </c:scatterChart>
      <c:valAx>
        <c:axId val="107803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slides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34207"/>
        <c:crosses val="autoZero"/>
        <c:crossBetween val="midCat"/>
      </c:valAx>
      <c:valAx>
        <c:axId val="10780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Ln(VN/V0)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3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(A) vs Time (min)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Current (A)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0083179305643464E-2"/>
                  <c:y val="-0.44007874015748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2835322561407206E-2"/>
                  <c:y val="-0.31880601957465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7725454312760807E-2"/>
                  <c:y val="-0.382734564721465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5.3999999999999999E-2</c:v>
                </c:pt>
                <c:pt idx="1">
                  <c:v>5.0999999999999997E-2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E-9540-B28A-CD0368D7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31392"/>
        <c:axId val="1064804831"/>
      </c:scatterChart>
      <c:valAx>
        <c:axId val="206993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04831"/>
        <c:crosses val="autoZero"/>
        <c:crossBetween val="midCat"/>
      </c:valAx>
      <c:valAx>
        <c:axId val="10648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3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455083</xdr:colOff>
      <xdr:row>0</xdr:row>
      <xdr:rowOff>277283</xdr:rowOff>
    </xdr:from>
    <xdr:to>
      <xdr:col>12</xdr:col>
      <xdr:colOff>74083</xdr:colOff>
      <xdr:row>10</xdr:row>
      <xdr:rowOff>162983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A3D32-F05C-7DC7-1653-A3C54B0A4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328084</xdr:colOff>
      <xdr:row>0</xdr:row>
      <xdr:rowOff>265038</xdr:rowOff>
    </xdr:from>
    <xdr:to>
      <xdr:col>17</xdr:col>
      <xdr:colOff>772584</xdr:colOff>
      <xdr:row>10</xdr:row>
      <xdr:rowOff>118988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138451-E68F-DAFE-808E-D1B315B5F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755650</xdr:colOff>
      <xdr:row>2</xdr:row>
      <xdr:rowOff>234950</xdr:rowOff>
    </xdr:from>
    <xdr:to>
      <xdr:col>10</xdr:col>
      <xdr:colOff>374650</xdr:colOff>
      <xdr:row>14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B306E-3B71-C932-B308-37C2B52C9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30475-81BE-A841-9806-D69E022D8372}" name="Table1" displayName="Table1" ref="A1:F13" totalsRowShown="0" headerRowDxfId="11" dataDxfId="12" headerRowBorderDxfId="19" tableBorderDxfId="20">
  <autoFilter ref="A1:F13" xr:uid="{45730475-81BE-A841-9806-D69E022D8372}"/>
  <tableColumns count="6">
    <tableColumn id="1" xr3:uid="{7CEE21F7-657A-4C48-961B-3C982E324E87}" name="Slide " dataDxfId="18"/>
    <tableColumn id="2" xr3:uid="{C9E80A16-B118-EF49-8160-4CDE62FA2151}" name="V1 (V) " dataDxfId="17"/>
    <tableColumn id="3" xr3:uid="{BA632250-E77C-0642-A47D-C1D6984097C2}" name="VN/V0" dataDxfId="16"/>
    <tableColumn id="4" xr3:uid="{94998D46-C4DF-7542-BF8C-9DA117AE256C}" name="Ln(VN/V0)" dataDxfId="15"/>
    <tableColumn id="5" xr3:uid="{801E096A-D293-5847-8EE8-DD598625B0F4}" name="Tn" dataDxfId="14"/>
    <tableColumn id="6" xr3:uid="{FA9B3520-6271-1A44-ACB9-DDD1DFF1D061}" name="Ln(Tn)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F79E61-A133-4D45-91EF-AC5AB615596C}" name="Table3" displayName="Table3" ref="H12:I15" totalsRowShown="0">
  <autoFilter ref="H12:I15" xr:uid="{70F79E61-A133-4D45-91EF-AC5AB615596C}"/>
  <tableColumns count="2">
    <tableColumn id="1" xr3:uid="{CE7FCDC5-6AEC-6E40-AF09-99724EFE7C83}" name="Column1"/>
    <tableColumn id="2" xr3:uid="{8AC8D5E0-CE4D-3248-A850-0585AEB6D99C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283340-CD3C-0842-99B8-8D3E579B4611}" name="Table4" displayName="Table4" ref="A19:G23" totalsRowShown="0" headerRowDxfId="1" dataDxfId="2" headerRowBorderDxfId="9" tableBorderDxfId="10">
  <autoFilter ref="A19:G23" xr:uid="{18283340-CD3C-0842-99B8-8D3E579B4611}"/>
  <tableColumns count="7">
    <tableColumn id="1" xr3:uid="{CCE92791-FC31-BC48-81DF-83280E0E2E7D}" name="Slide " dataDxfId="8"/>
    <tableColumn id="2" xr3:uid="{5DCC81AD-122D-B148-B24D-3AFC049563AB}" name="V1 (V)" dataDxfId="7"/>
    <tableColumn id="3" xr3:uid="{93666414-1BBD-9445-9D81-9144D9EBDB84}" name="Vn/V0 = Ix/I0" dataDxfId="6"/>
    <tableColumn id="4" xr3:uid="{6D01BF6C-553F-204F-95EE-FDA61D1454B6}" name="Ln(Ix/I0)" dataDxfId="5">
      <calculatedColumnFormula>LN(C20)</calculatedColumnFormula>
    </tableColumn>
    <tableColumn id="5" xr3:uid="{A7F44FBB-0686-3643-858E-41CD83A16813}" name="X (nm)" dataDxfId="4"/>
    <tableColumn id="6" xr3:uid="{800BEDE7-5091-7348-BAD5-6DF6B281CD68}" name="N Al " dataDxfId="0">
      <calculatedColumnFormula>E20/A26</calculatedColumnFormula>
    </tableColumn>
    <tableColumn id="7" xr3:uid="{DD3DA4DB-E07C-FE40-9DF3-AA3C157F65B3}" name="N lambd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FE1C-861A-2646-8C4D-1E0071F7AAD7}">
  <dimension ref="A1:I26"/>
  <sheetViews>
    <sheetView zoomScale="140" zoomScaleNormal="140" workbookViewId="0">
      <selection activeCell="A19" sqref="A19:G23"/>
    </sheetView>
  </sheetViews>
  <sheetFormatPr baseColWidth="10" defaultRowHeight="16" x14ac:dyDescent="0.2"/>
  <cols>
    <col min="3" max="3" width="16.83203125" customWidth="1"/>
    <col min="4" max="8" width="15.1640625" customWidth="1"/>
    <col min="9" max="9" width="15.1640625" bestFit="1" customWidth="1"/>
    <col min="10" max="10" width="16" bestFit="1" customWidth="1"/>
  </cols>
  <sheetData>
    <row r="1" spans="1:9" ht="27" thickBot="1" x14ac:dyDescent="0.25">
      <c r="A1" s="6" t="s">
        <v>0</v>
      </c>
      <c r="B1" s="7" t="s">
        <v>1</v>
      </c>
      <c r="C1" s="7" t="s">
        <v>4</v>
      </c>
      <c r="D1" s="7" t="s">
        <v>5</v>
      </c>
      <c r="E1" s="7" t="s">
        <v>3</v>
      </c>
      <c r="F1" s="7" t="s">
        <v>2</v>
      </c>
    </row>
    <row r="2" spans="1:9" ht="22" thickBot="1" x14ac:dyDescent="0.25">
      <c r="A2" s="3">
        <v>0</v>
      </c>
      <c r="B2" s="4">
        <v>1.304</v>
      </c>
      <c r="C2" s="4">
        <f>B2/B2</f>
        <v>1</v>
      </c>
      <c r="D2" s="4">
        <f>LN(C2)</f>
        <v>0</v>
      </c>
      <c r="E2" s="4">
        <v>1</v>
      </c>
      <c r="F2" s="4">
        <f>LN(E2)</f>
        <v>0</v>
      </c>
    </row>
    <row r="3" spans="1:9" ht="22" thickBot="1" x14ac:dyDescent="0.25">
      <c r="A3" s="3">
        <v>1</v>
      </c>
      <c r="B3" s="4">
        <v>1.2370000000000001</v>
      </c>
      <c r="C3" s="4">
        <f>B3/B2</f>
        <v>0.94861963190184051</v>
      </c>
      <c r="D3" s="4">
        <f t="shared" ref="D3:D12" si="0">LN(C3)</f>
        <v>-5.2747370094110339E-2</v>
      </c>
      <c r="E3" s="4">
        <v>0.92159999999999997</v>
      </c>
      <c r="F3" s="4">
        <f t="shared" ref="F3:F12" si="1">LN(E3)</f>
        <v>-8.164398904051029E-2</v>
      </c>
    </row>
    <row r="4" spans="1:9" ht="22" thickBot="1" x14ac:dyDescent="0.25">
      <c r="A4" s="3">
        <v>2</v>
      </c>
      <c r="B4" s="4">
        <v>1.1779999999999999</v>
      </c>
      <c r="C4" s="4">
        <f>B4/B2</f>
        <v>0.90337423312883425</v>
      </c>
      <c r="D4" s="4">
        <f t="shared" si="0"/>
        <v>-0.10161837827506637</v>
      </c>
      <c r="E4" s="4">
        <v>0.84934655999999997</v>
      </c>
      <c r="F4" s="4">
        <f t="shared" si="1"/>
        <v>-0.16328797808102055</v>
      </c>
    </row>
    <row r="5" spans="1:9" ht="22" thickBot="1" x14ac:dyDescent="0.25">
      <c r="A5" s="3">
        <v>3</v>
      </c>
      <c r="B5" s="4">
        <v>1.1240000000000001</v>
      </c>
      <c r="C5" s="4">
        <f>B5/B2</f>
        <v>0.8619631901840491</v>
      </c>
      <c r="D5" s="4">
        <f t="shared" si="0"/>
        <v>-0.14854271203296185</v>
      </c>
      <c r="E5" s="4">
        <v>0.78275778969999998</v>
      </c>
      <c r="F5" s="4">
        <f t="shared" si="1"/>
        <v>-0.24493196711642065</v>
      </c>
    </row>
    <row r="6" spans="1:9" ht="22" thickBot="1" x14ac:dyDescent="0.25">
      <c r="A6" s="3">
        <v>4</v>
      </c>
      <c r="B6" s="4">
        <v>1.077</v>
      </c>
      <c r="C6" s="4">
        <f>B6/B2</f>
        <v>0.82592024539877296</v>
      </c>
      <c r="D6" s="4">
        <f t="shared" si="0"/>
        <v>-0.19125706533020975</v>
      </c>
      <c r="E6" s="4">
        <v>0.721389579</v>
      </c>
      <c r="F6" s="4">
        <f t="shared" si="1"/>
        <v>-0.32657595613963097</v>
      </c>
    </row>
    <row r="7" spans="1:9" ht="22" thickBot="1" x14ac:dyDescent="0.25">
      <c r="A7" s="3">
        <v>5</v>
      </c>
      <c r="B7" s="4">
        <v>1.034</v>
      </c>
      <c r="C7" s="4">
        <f>B7/B2</f>
        <v>0.79294478527607359</v>
      </c>
      <c r="D7" s="4">
        <f t="shared" si="0"/>
        <v>-0.23200168741822386</v>
      </c>
      <c r="E7" s="4">
        <v>0.66483263599999998</v>
      </c>
      <c r="F7" s="4">
        <f t="shared" si="1"/>
        <v>-0.40821994518976773</v>
      </c>
    </row>
    <row r="8" spans="1:9" ht="22" thickBot="1" x14ac:dyDescent="0.25">
      <c r="A8" s="3">
        <v>6</v>
      </c>
      <c r="B8" s="4">
        <v>0.99399999999999999</v>
      </c>
      <c r="C8" s="4">
        <f>B8/B2</f>
        <v>0.76226993865030668</v>
      </c>
      <c r="D8" s="4">
        <f t="shared" si="0"/>
        <v>-0.27145453583002432</v>
      </c>
      <c r="E8" s="4">
        <v>0.61270975729999999</v>
      </c>
      <c r="F8" s="4">
        <f t="shared" si="1"/>
        <v>-0.48986393429164471</v>
      </c>
    </row>
    <row r="9" spans="1:9" ht="22" thickBot="1" x14ac:dyDescent="0.25">
      <c r="A9" s="3">
        <v>7</v>
      </c>
      <c r="B9" s="4">
        <v>0.95599999999999996</v>
      </c>
      <c r="C9" s="4">
        <f>B9/B2</f>
        <v>0.73312883435582821</v>
      </c>
      <c r="D9" s="4">
        <f t="shared" si="0"/>
        <v>-0.31043382943519698</v>
      </c>
      <c r="E9" s="4">
        <v>0.56467331239999996</v>
      </c>
      <c r="F9" s="4">
        <f t="shared" si="1"/>
        <v>-0.57150792320408095</v>
      </c>
    </row>
    <row r="10" spans="1:9" ht="22" thickBot="1" x14ac:dyDescent="0.25">
      <c r="A10" s="3">
        <v>8</v>
      </c>
      <c r="B10" s="4">
        <v>0.92100000000000004</v>
      </c>
      <c r="C10" s="4">
        <f>B10/B2</f>
        <v>0.70628834355828218</v>
      </c>
      <c r="D10" s="4">
        <f t="shared" si="0"/>
        <v>-0.34773170623129146</v>
      </c>
      <c r="E10" s="4">
        <v>0.52040292470000005</v>
      </c>
      <c r="F10" s="4">
        <f t="shared" si="1"/>
        <v>-0.6531519122596563</v>
      </c>
    </row>
    <row r="11" spans="1:9" ht="22" thickBot="1" x14ac:dyDescent="0.25">
      <c r="A11" s="3">
        <v>9</v>
      </c>
      <c r="B11" s="4">
        <v>0.88700000000000001</v>
      </c>
      <c r="C11" s="4">
        <f>B11/B2</f>
        <v>0.68021472392638038</v>
      </c>
      <c r="D11" s="4">
        <f t="shared" si="0"/>
        <v>-0.38534676017701874</v>
      </c>
      <c r="E11" s="4">
        <v>0.47603335400000002</v>
      </c>
      <c r="F11" s="4">
        <f t="shared" si="1"/>
        <v>-0.7422673557770334</v>
      </c>
    </row>
    <row r="12" spans="1:9" ht="22" thickBot="1" x14ac:dyDescent="0.25">
      <c r="A12" s="3">
        <v>10</v>
      </c>
      <c r="B12" s="4">
        <v>0.85699999999999998</v>
      </c>
      <c r="C12" s="4">
        <f>B12/B2</f>
        <v>0.65720858895705514</v>
      </c>
      <c r="D12" s="4">
        <f t="shared" si="0"/>
        <v>-0.4197538238888186</v>
      </c>
      <c r="E12" s="4">
        <v>0.44200243389999999</v>
      </c>
      <c r="F12" s="4">
        <f t="shared" si="1"/>
        <v>-0.81643989035851405</v>
      </c>
      <c r="H12" t="s">
        <v>19</v>
      </c>
      <c r="I12" t="s">
        <v>20</v>
      </c>
    </row>
    <row r="13" spans="1:9" ht="21" x14ac:dyDescent="0.2">
      <c r="A13" t="s">
        <v>6</v>
      </c>
      <c r="B13" s="5">
        <v>1.155</v>
      </c>
      <c r="C13">
        <f>B13/1.304</f>
        <v>0.88573619631901834</v>
      </c>
      <c r="D13">
        <f>LN(Table1[[#This Row],[VN/V0]])</f>
        <v>-0.12133611953070442</v>
      </c>
      <c r="E13">
        <v>0.92159999999999997</v>
      </c>
      <c r="F13">
        <v>-8.164399E-2</v>
      </c>
      <c r="H13" t="s">
        <v>16</v>
      </c>
      <c r="I13">
        <v>0.2003069579</v>
      </c>
    </row>
    <row r="14" spans="1:9" x14ac:dyDescent="0.2">
      <c r="H14" t="s">
        <v>17</v>
      </c>
      <c r="I14">
        <v>1.5009596119999999</v>
      </c>
    </row>
    <row r="15" spans="1:9" x14ac:dyDescent="0.2">
      <c r="H15" t="s">
        <v>18</v>
      </c>
      <c r="I15">
        <f>(I14/1.5-1)*100</f>
        <v>6.3974133333322136E-2</v>
      </c>
    </row>
    <row r="19" spans="1:7" ht="27" thickBot="1" x14ac:dyDescent="0.25">
      <c r="A19" s="7" t="s">
        <v>0</v>
      </c>
      <c r="B19" s="7" t="s">
        <v>7</v>
      </c>
      <c r="C19" s="7" t="s">
        <v>11</v>
      </c>
      <c r="D19" s="7" t="s">
        <v>12</v>
      </c>
      <c r="E19" s="7" t="s">
        <v>14</v>
      </c>
      <c r="F19" s="7" t="s">
        <v>21</v>
      </c>
      <c r="G19" s="10" t="s">
        <v>13</v>
      </c>
    </row>
    <row r="20" spans="1:7" ht="22" thickBot="1" x14ac:dyDescent="0.25">
      <c r="A20" s="4">
        <v>0</v>
      </c>
      <c r="B20" s="4">
        <v>1.2669999999999999</v>
      </c>
      <c r="C20" s="4">
        <v>1</v>
      </c>
      <c r="D20" s="4">
        <f>LN(C20)</f>
        <v>0</v>
      </c>
      <c r="E20" s="4">
        <f>-(1/$B26)*D20*$C26</f>
        <v>0</v>
      </c>
      <c r="F20" s="4">
        <f>E20/A26</f>
        <v>0</v>
      </c>
      <c r="G20" s="9">
        <v>10471975.51</v>
      </c>
    </row>
    <row r="21" spans="1:7" ht="23" thickBot="1" x14ac:dyDescent="0.25">
      <c r="A21" s="4" t="s">
        <v>8</v>
      </c>
      <c r="B21" s="4">
        <v>0.80600000000000005</v>
      </c>
      <c r="C21" s="4">
        <f>B21/B20</f>
        <v>0.63614838200473567</v>
      </c>
      <c r="D21" s="4">
        <f t="shared" ref="D21:D23" si="2">LN(C21)</f>
        <v>-0.45232343781451062</v>
      </c>
      <c r="E21" s="4">
        <f>-(1/$B26)*D21*$C26</f>
        <v>4.5232343781451059</v>
      </c>
      <c r="F21" s="4">
        <f>E21/A26</f>
        <v>12.89681331207867</v>
      </c>
      <c r="G21" s="9">
        <v>10471975.51</v>
      </c>
    </row>
    <row r="22" spans="1:7" ht="23" thickBot="1" x14ac:dyDescent="0.25">
      <c r="A22" s="4" t="s">
        <v>9</v>
      </c>
      <c r="B22" s="4">
        <v>0.58899999999999997</v>
      </c>
      <c r="C22" s="4">
        <f>B22/B20</f>
        <v>0.46487766377269141</v>
      </c>
      <c r="D22" s="4">
        <f t="shared" si="2"/>
        <v>-0.76598099666955233</v>
      </c>
      <c r="E22" s="4">
        <f>-(1/$B26)*D22*$C26</f>
        <v>7.6598099666955246</v>
      </c>
      <c r="F22" s="4">
        <f>E22/A26</f>
        <v>21.839933748244654</v>
      </c>
      <c r="G22" s="9">
        <v>10471975.51</v>
      </c>
    </row>
    <row r="23" spans="1:7" ht="23" thickBot="1" x14ac:dyDescent="0.25">
      <c r="A23" s="11" t="s">
        <v>10</v>
      </c>
      <c r="B23" s="11">
        <v>0.307</v>
      </c>
      <c r="C23" s="11">
        <f>B23/B20</f>
        <v>0.24230465666929757</v>
      </c>
      <c r="D23" s="11">
        <f t="shared" si="2"/>
        <v>-1.4175594327339418</v>
      </c>
      <c r="E23" s="11">
        <f>-(1/$B26)*D23*$C26</f>
        <v>14.175594327339418</v>
      </c>
      <c r="F23" s="11">
        <f>E23/A26</f>
        <v>40.417979335934604</v>
      </c>
      <c r="G23" s="9">
        <v>10471975.51</v>
      </c>
    </row>
    <row r="25" spans="1:7" ht="66" x14ac:dyDescent="0.2">
      <c r="A25" s="8" t="s">
        <v>15</v>
      </c>
    </row>
    <row r="26" spans="1:7" x14ac:dyDescent="0.2">
      <c r="A26">
        <v>0.35072496349999999</v>
      </c>
      <c r="B26">
        <f>1*10^8</f>
        <v>100000000</v>
      </c>
      <c r="C26">
        <f>1*10^9</f>
        <v>1000000000</v>
      </c>
    </row>
  </sheetData>
  <phoneticPr fontId="4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472A-8238-A243-AF35-CE2416FF2D0E}">
  <dimension ref="A1:B12"/>
  <sheetViews>
    <sheetView tabSelected="1" zoomScale="170" zoomScaleNormal="170" workbookViewId="0">
      <selection activeCell="A13" sqref="A13"/>
    </sheetView>
  </sheetViews>
  <sheetFormatPr baseColWidth="10" defaultRowHeight="16" x14ac:dyDescent="0.2"/>
  <sheetData>
    <row r="1" spans="1:2" ht="49" thickBot="1" x14ac:dyDescent="0.25">
      <c r="A1" s="1" t="s">
        <v>22</v>
      </c>
      <c r="B1" s="2" t="s">
        <v>23</v>
      </c>
    </row>
    <row r="2" spans="1:2" ht="22" thickBot="1" x14ac:dyDescent="0.25">
      <c r="A2" s="3">
        <v>0</v>
      </c>
      <c r="B2" s="4">
        <v>5.3999999999999999E-2</v>
      </c>
    </row>
    <row r="3" spans="1:2" ht="22" thickBot="1" x14ac:dyDescent="0.25">
      <c r="A3" s="3">
        <v>5</v>
      </c>
      <c r="B3" s="4">
        <v>5.0999999999999997E-2</v>
      </c>
    </row>
    <row r="4" spans="1:2" ht="22" thickBot="1" x14ac:dyDescent="0.25">
      <c r="A4" s="3">
        <v>10</v>
      </c>
      <c r="B4" s="4">
        <v>0.05</v>
      </c>
    </row>
    <row r="5" spans="1:2" ht="22" thickBot="1" x14ac:dyDescent="0.25">
      <c r="A5" s="3">
        <v>15</v>
      </c>
      <c r="B5" s="4">
        <v>0.05</v>
      </c>
    </row>
    <row r="6" spans="1:2" ht="22" thickBot="1" x14ac:dyDescent="0.25">
      <c r="A6" s="3">
        <v>20</v>
      </c>
      <c r="B6" s="4">
        <v>0.05</v>
      </c>
    </row>
    <row r="7" spans="1:2" ht="22" thickBot="1" x14ac:dyDescent="0.25">
      <c r="A7" s="3">
        <v>25</v>
      </c>
      <c r="B7" s="4">
        <v>0.05</v>
      </c>
    </row>
    <row r="10" spans="1:2" x14ac:dyDescent="0.2">
      <c r="A10" s="12" t="s">
        <v>24</v>
      </c>
    </row>
    <row r="12" spans="1:2" x14ac:dyDescent="0.2">
      <c r="A12" s="12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Cieran Wong</dc:creator>
  <cp:lastModifiedBy>Cieran Wong</cp:lastModifiedBy>
  <dcterms:created xsi:type="dcterms:W3CDTF">2022-12-07T02:19:05Z</dcterms:created>
  <dcterms:modified xsi:type="dcterms:W3CDTF">2022-12-14T00:36:59Z</dcterms:modified>
</cp:coreProperties>
</file>