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ho\Documents\Visual Studio 2015\Projects\SAPWrapper\SAP_modeling\bin\Debug\"/>
    </mc:Choice>
  </mc:AlternateContent>
  <bookViews>
    <workbookView xWindow="0" yWindow="0" windowWidth="24000" windowHeight="9288" firstSheet="2" activeTab="3"/>
  </bookViews>
  <sheets>
    <sheet name="GT Data" sheetId="7" r:id="rId1"/>
    <sheet name="GEOMETRIC INPUTS" sheetId="1" r:id="rId2"/>
    <sheet name="Calculated Tab Properties" sheetId="6" r:id="rId3"/>
    <sheet name="DEAD" sheetId="18" r:id="rId4"/>
    <sheet name="LIVE" sheetId="17" r:id="rId5"/>
    <sheet name="Loading Outputs Wind +X" sheetId="16" r:id="rId6"/>
    <sheet name="Loading Outputs Wind +Y" sheetId="2" r:id="rId7"/>
    <sheet name="Pressure Calculations" sheetId="3" r:id="rId8"/>
    <sheet name="Lo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2" l="1"/>
  <c r="AB9" i="2" s="1"/>
  <c r="AC9" i="2" s="1"/>
  <c r="AA8" i="2"/>
  <c r="AB8" i="2" s="1"/>
  <c r="AC8" i="2" s="1"/>
  <c r="AA7" i="2"/>
  <c r="AB7" i="2" s="1"/>
  <c r="AC7" i="2" s="1"/>
  <c r="AA6" i="2"/>
  <c r="AB6" i="2" s="1"/>
  <c r="AC6" i="2" s="1"/>
  <c r="AA5" i="2"/>
  <c r="AB5" i="2" s="1"/>
  <c r="AC5" i="2" s="1"/>
  <c r="AB4" i="2"/>
  <c r="AC4" i="2" s="1"/>
  <c r="AA4" i="2"/>
  <c r="AB3" i="2"/>
  <c r="AC3" i="2" s="1"/>
  <c r="AA3" i="2"/>
  <c r="AA2" i="2"/>
  <c r="AB2" i="2" s="1"/>
  <c r="AC2" i="2" s="1"/>
  <c r="AA5" i="16"/>
  <c r="AB5" i="16" s="1"/>
  <c r="AC5" i="16" s="1"/>
  <c r="AA4" i="16"/>
  <c r="AB4" i="16" s="1"/>
  <c r="AC4" i="16" s="1"/>
  <c r="AA3" i="16"/>
  <c r="AB3" i="16" s="1"/>
  <c r="AC3" i="16" s="1"/>
  <c r="AB2" i="16"/>
  <c r="AC2" i="16" s="1"/>
  <c r="AA2" i="16"/>
  <c r="AA3" i="17"/>
  <c r="AB3" i="17" s="1"/>
  <c r="AC3" i="17" s="1"/>
  <c r="AA4" i="17"/>
  <c r="AB4" i="17"/>
  <c r="AC4" i="17"/>
  <c r="AA5" i="17"/>
  <c r="AB5" i="17"/>
  <c r="AC5" i="17"/>
  <c r="AC2" i="17"/>
  <c r="AB2" i="17"/>
  <c r="AA2" i="17"/>
  <c r="AA3" i="18"/>
  <c r="AB3" i="18"/>
  <c r="AC3" i="18" s="1"/>
  <c r="AA4" i="18"/>
  <c r="AB4" i="18" s="1"/>
  <c r="AC4" i="18" s="1"/>
  <c r="AA5" i="18"/>
  <c r="AB5" i="18"/>
  <c r="AC5" i="18" s="1"/>
  <c r="AA6" i="18"/>
  <c r="AB6" i="18"/>
  <c r="AC6" i="18"/>
  <c r="AA7" i="18"/>
  <c r="AB7" i="18" s="1"/>
  <c r="AC7" i="18" s="1"/>
  <c r="AA8" i="18"/>
  <c r="AB8" i="18"/>
  <c r="AC8" i="18"/>
  <c r="AA9" i="18"/>
  <c r="AB9" i="18"/>
  <c r="AC9" i="18"/>
  <c r="AA10" i="18"/>
  <c r="AB10" i="18"/>
  <c r="AC10" i="18" s="1"/>
  <c r="AA11" i="18"/>
  <c r="AB11" i="18"/>
  <c r="AC11" i="18" s="1"/>
  <c r="AA12" i="18"/>
  <c r="AB12" i="18"/>
  <c r="AC12" i="18"/>
  <c r="AA13" i="18"/>
  <c r="AB13" i="18"/>
  <c r="AC13" i="18" s="1"/>
  <c r="AA14" i="18"/>
  <c r="AB14" i="18" s="1"/>
  <c r="AC14" i="18" s="1"/>
  <c r="AA15" i="18"/>
  <c r="AB15" i="18"/>
  <c r="AC15" i="18"/>
  <c r="AA16" i="18"/>
  <c r="AB16" i="18"/>
  <c r="AC16" i="18"/>
  <c r="AA17" i="18"/>
  <c r="AB17" i="18"/>
  <c r="AC17" i="18"/>
  <c r="AA2" i="18"/>
  <c r="AB2" i="18" s="1"/>
  <c r="AC2" i="18" s="1"/>
  <c r="V2" i="18" l="1"/>
  <c r="X2" i="18" s="1"/>
  <c r="S2" i="18"/>
  <c r="T2" i="18" s="1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2" i="18"/>
  <c r="X2" i="17"/>
  <c r="V2" i="17"/>
  <c r="W2" i="17" s="1"/>
  <c r="S2" i="17"/>
  <c r="U2" i="17" s="1"/>
  <c r="Z2" i="17" s="1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V2" i="16"/>
  <c r="W2" i="16" s="1"/>
  <c r="S2" i="16"/>
  <c r="U2" i="16" s="1"/>
  <c r="Z2" i="16" s="1"/>
  <c r="R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B2" i="2"/>
  <c r="C2" i="2"/>
  <c r="D2" i="2"/>
  <c r="E2" i="2"/>
  <c r="F2" i="2"/>
  <c r="G2" i="2"/>
  <c r="H2" i="2"/>
  <c r="I2" i="2"/>
  <c r="K2" i="2"/>
  <c r="L2" i="2"/>
  <c r="M2" i="2"/>
  <c r="N2" i="2"/>
  <c r="O2" i="2"/>
  <c r="P2" i="2"/>
  <c r="A2" i="2"/>
  <c r="Y2" i="18" l="1"/>
  <c r="W2" i="18"/>
  <c r="U2" i="18"/>
  <c r="Z2" i="18" s="1"/>
  <c r="T2" i="17"/>
  <c r="Y2" i="17" s="1"/>
  <c r="T2" i="16"/>
  <c r="X2" i="16"/>
  <c r="H2" i="6"/>
  <c r="V2" i="2"/>
  <c r="N2" i="6"/>
  <c r="C2" i="6"/>
  <c r="Y2" i="16" l="1"/>
  <c r="T2" i="6"/>
  <c r="T4" i="6"/>
  <c r="T5" i="6"/>
  <c r="T3" i="6"/>
  <c r="J2" i="6"/>
  <c r="I2" i="6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S3" i="1" s="1"/>
  <c r="R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S5" i="1" s="1"/>
  <c r="R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 s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 s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 s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 s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 s="1"/>
  <c r="R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 s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 s="1"/>
  <c r="S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 s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 s="1"/>
  <c r="S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 s="1"/>
  <c r="S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S19" i="1" s="1"/>
  <c r="R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21" i="1" s="1"/>
  <c r="R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 s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 s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 s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 s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 s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S29" i="1" s="1"/>
  <c r="R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 s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s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 s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 s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 s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S37" i="1" s="1"/>
  <c r="R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 s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 s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 s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 s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 s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 s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 s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S45" i="1" s="1"/>
  <c r="R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 s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 s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 s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 s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 s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 s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 s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 s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 s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 s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 s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S60" i="1" s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S62" i="1" s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S63" i="1" s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 s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 s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 s="1"/>
  <c r="S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 s="1"/>
  <c r="S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 s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 s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 s="1"/>
  <c r="S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 s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 s="1"/>
  <c r="M2" i="1"/>
  <c r="L2" i="1"/>
  <c r="K2" i="1"/>
  <c r="J2" i="1"/>
  <c r="I2" i="1"/>
  <c r="H2" i="1"/>
  <c r="L2" i="6"/>
  <c r="K2" i="6"/>
  <c r="G2" i="6"/>
  <c r="M2" i="6" s="1"/>
  <c r="D2" i="6"/>
  <c r="A2" i="6"/>
  <c r="R2" i="2"/>
  <c r="S2" i="2" s="1"/>
  <c r="P2" i="1"/>
  <c r="O2" i="1"/>
  <c r="N2" i="1"/>
  <c r="G2" i="1"/>
  <c r="F2" i="1"/>
  <c r="E2" i="1"/>
  <c r="D2" i="1"/>
  <c r="C2" i="1"/>
  <c r="B2" i="1"/>
  <c r="S2" i="1"/>
  <c r="R2" i="1"/>
  <c r="Q2" i="1"/>
  <c r="A2" i="1"/>
  <c r="S71" i="1" l="1"/>
  <c r="S55" i="1"/>
  <c r="S47" i="1"/>
  <c r="S39" i="1"/>
  <c r="S31" i="1"/>
  <c r="S76" i="1"/>
  <c r="S52" i="1"/>
  <c r="S44" i="1"/>
  <c r="S36" i="1"/>
  <c r="S28" i="1"/>
  <c r="S65" i="1"/>
  <c r="S57" i="1"/>
  <c r="S49" i="1"/>
  <c r="S41" i="1"/>
  <c r="S25" i="1"/>
  <c r="S22" i="1"/>
  <c r="S14" i="1"/>
  <c r="S6" i="1"/>
  <c r="S75" i="1"/>
  <c r="S51" i="1"/>
  <c r="S35" i="1"/>
  <c r="S72" i="1"/>
  <c r="S64" i="1"/>
  <c r="S56" i="1"/>
  <c r="S48" i="1"/>
  <c r="S40" i="1"/>
  <c r="S32" i="1"/>
  <c r="S24" i="1"/>
  <c r="S16" i="1"/>
  <c r="S8" i="1"/>
  <c r="U2" i="2"/>
  <c r="Z2" i="2" s="1"/>
  <c r="P2" i="6"/>
  <c r="F2" i="6"/>
  <c r="E2" i="6"/>
  <c r="T2" i="2" l="1"/>
  <c r="X2" i="2"/>
  <c r="C23" i="3"/>
  <c r="A23" i="3"/>
  <c r="A24" i="3" s="1"/>
  <c r="C22" i="3"/>
  <c r="B22" i="3"/>
  <c r="B14" i="3"/>
  <c r="D14" i="3" s="1"/>
  <c r="B13" i="3"/>
  <c r="D13" i="3" s="1"/>
  <c r="D12" i="3"/>
  <c r="H12" i="3" s="1"/>
  <c r="B12" i="3"/>
  <c r="B11" i="3"/>
  <c r="D11" i="3" s="1"/>
  <c r="B10" i="3"/>
  <c r="D10" i="3" s="1"/>
  <c r="B9" i="3"/>
  <c r="D9" i="3" s="1"/>
  <c r="Y2" i="2" l="1"/>
  <c r="W2" i="2"/>
  <c r="E13" i="3"/>
  <c r="H13" i="3"/>
  <c r="G13" i="3"/>
  <c r="F13" i="3"/>
  <c r="G14" i="3"/>
  <c r="F14" i="3"/>
  <c r="E14" i="3"/>
  <c r="H14" i="3"/>
  <c r="E9" i="3"/>
  <c r="G9" i="3"/>
  <c r="F9" i="3"/>
  <c r="H9" i="3"/>
  <c r="G10" i="3"/>
  <c r="F10" i="3"/>
  <c r="E10" i="3"/>
  <c r="H10" i="3"/>
  <c r="B24" i="3"/>
  <c r="A25" i="3"/>
  <c r="C24" i="3"/>
  <c r="G11" i="3"/>
  <c r="H11" i="3"/>
  <c r="F11" i="3"/>
  <c r="E11" i="3"/>
  <c r="G12" i="3"/>
  <c r="E12" i="3"/>
  <c r="F12" i="3"/>
  <c r="B23" i="3"/>
  <c r="B25" i="3" l="1"/>
  <c r="A26" i="3"/>
  <c r="C25" i="3"/>
  <c r="A27" i="3" l="1"/>
  <c r="C26" i="3"/>
  <c r="B26" i="3"/>
  <c r="B27" i="3" l="1"/>
  <c r="A28" i="3"/>
  <c r="C27" i="3"/>
  <c r="A29" i="3" l="1"/>
  <c r="C28" i="3"/>
  <c r="B28" i="3"/>
  <c r="C29" i="3" l="1"/>
  <c r="B29" i="3"/>
  <c r="A30" i="3"/>
  <c r="B30" i="3" l="1"/>
  <c r="A31" i="3"/>
  <c r="C30" i="3"/>
  <c r="A32" i="3" l="1"/>
  <c r="C31" i="3"/>
  <c r="B31" i="3"/>
  <c r="B32" i="3" l="1"/>
  <c r="A33" i="3"/>
  <c r="C32" i="3"/>
  <c r="B33" i="3" l="1"/>
  <c r="A34" i="3"/>
  <c r="C33" i="3"/>
  <c r="A35" i="3" l="1"/>
  <c r="C34" i="3"/>
  <c r="B34" i="3"/>
  <c r="B35" i="3" l="1"/>
  <c r="A36" i="3"/>
  <c r="C35" i="3"/>
  <c r="A37" i="3" l="1"/>
  <c r="C36" i="3"/>
  <c r="B36" i="3"/>
  <c r="C37" i="3" l="1"/>
  <c r="B37" i="3"/>
  <c r="A38" i="3"/>
  <c r="C38" i="3" l="1"/>
  <c r="B38" i="3"/>
  <c r="A39" i="3"/>
  <c r="A40" i="3" l="1"/>
  <c r="C39" i="3"/>
  <c r="B39" i="3"/>
  <c r="B40" i="3" l="1"/>
  <c r="A41" i="3"/>
  <c r="C40" i="3"/>
  <c r="A42" i="3" l="1"/>
  <c r="B41" i="3"/>
  <c r="C41" i="3"/>
  <c r="A43" i="3" l="1"/>
  <c r="C42" i="3"/>
  <c r="B42" i="3"/>
  <c r="B43" i="3" l="1"/>
  <c r="C43" i="3"/>
  <c r="A44" i="3"/>
  <c r="A45" i="3" l="1"/>
  <c r="C44" i="3"/>
  <c r="B44" i="3"/>
  <c r="C45" i="3" l="1"/>
  <c r="B45" i="3"/>
  <c r="A46" i="3"/>
  <c r="B46" i="3" l="1"/>
  <c r="A47" i="3"/>
  <c r="C46" i="3"/>
  <c r="A48" i="3" l="1"/>
  <c r="C47" i="3"/>
  <c r="B47" i="3"/>
  <c r="B48" i="3" l="1"/>
  <c r="A49" i="3"/>
  <c r="C48" i="3"/>
  <c r="A50" i="3" l="1"/>
  <c r="B49" i="3"/>
  <c r="C49" i="3"/>
  <c r="A51" i="3" l="1"/>
  <c r="C50" i="3"/>
  <c r="B50" i="3"/>
  <c r="C51" i="3" l="1"/>
  <c r="B51" i="3"/>
  <c r="A52" i="3"/>
  <c r="A53" i="3" l="1"/>
  <c r="C52" i="3"/>
  <c r="B52" i="3"/>
  <c r="C53" i="3" l="1"/>
  <c r="B53" i="3"/>
  <c r="A54" i="3"/>
  <c r="B54" i="3" l="1"/>
  <c r="A55" i="3"/>
  <c r="C54" i="3"/>
  <c r="A56" i="3" l="1"/>
  <c r="C55" i="3"/>
  <c r="B55" i="3"/>
  <c r="B56" i="3" l="1"/>
  <c r="A57" i="3"/>
  <c r="C56" i="3"/>
  <c r="A58" i="3" l="1"/>
  <c r="B57" i="3"/>
  <c r="C57" i="3"/>
  <c r="A59" i="3" l="1"/>
  <c r="C58" i="3"/>
  <c r="B58" i="3"/>
  <c r="C59" i="3" l="1"/>
  <c r="B59" i="3"/>
  <c r="A60" i="3"/>
  <c r="A61" i="3" l="1"/>
  <c r="C60" i="3"/>
  <c r="B60" i="3"/>
  <c r="C61" i="3" l="1"/>
  <c r="B61" i="3"/>
</calcChain>
</file>

<file path=xl/sharedStrings.xml><?xml version="1.0" encoding="utf-8"?>
<sst xmlns="http://schemas.openxmlformats.org/spreadsheetml/2006/main" count="466" uniqueCount="182">
  <si>
    <t>Tab Name</t>
  </si>
  <si>
    <t>Kicker X1 [m]</t>
  </si>
  <si>
    <t>Kicker Y1 [m]</t>
  </si>
  <si>
    <t>Kicker Z1 [m]</t>
  </si>
  <si>
    <t>Kicker X2 [m]</t>
  </si>
  <si>
    <t>Kicker Y2 [m]</t>
  </si>
  <si>
    <t>Kicker Z2 [m]</t>
  </si>
  <si>
    <t>Pr X [m]</t>
  </si>
  <si>
    <t>Pr Y [m]</t>
  </si>
  <si>
    <t>Pr Z [m]</t>
  </si>
  <si>
    <t>St [m^2]</t>
  </si>
  <si>
    <t>Ax [m^2]</t>
  </si>
  <si>
    <t>Ay [m^2]</t>
  </si>
  <si>
    <t>Tab X1 [m]</t>
  </si>
  <si>
    <t>Tab Y1 [m]</t>
  </si>
  <si>
    <t>Tab Z1 [m]</t>
  </si>
  <si>
    <t>Tab X2 [m]</t>
  </si>
  <si>
    <t>Tab Y2 [m]</t>
  </si>
  <si>
    <t>Tab Z2 [m]</t>
  </si>
  <si>
    <t>Ax/Ay</t>
  </si>
  <si>
    <t>Pressure Y</t>
  </si>
  <si>
    <t>Pressure Calculations</t>
  </si>
  <si>
    <t>Closed on 4 Sides</t>
  </si>
  <si>
    <t>mu_s</t>
  </si>
  <si>
    <t>Open on 1 Side</t>
  </si>
  <si>
    <t>Total Height</t>
  </si>
  <si>
    <t>m</t>
  </si>
  <si>
    <t>Windward</t>
  </si>
  <si>
    <t>wz</t>
  </si>
  <si>
    <t>B</t>
  </si>
  <si>
    <t>Sideward</t>
  </si>
  <si>
    <t>xi</t>
  </si>
  <si>
    <t>Leeward</t>
  </si>
  <si>
    <t>nu</t>
  </si>
  <si>
    <t>Upward</t>
  </si>
  <si>
    <t>w0</t>
  </si>
  <si>
    <r>
      <t>kN/m</t>
    </r>
    <r>
      <rPr>
        <vertAlign val="superscript"/>
        <sz val="11"/>
        <color theme="1"/>
        <rFont val="Calibri"/>
        <family val="2"/>
        <scheme val="minor"/>
      </rPr>
      <t>2</t>
    </r>
  </si>
  <si>
    <t>Height [m]</t>
  </si>
  <si>
    <t>fi_z</t>
  </si>
  <si>
    <t>mu_z</t>
  </si>
  <si>
    <t>Bz</t>
  </si>
  <si>
    <r>
      <t>Windward [kN/m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</si>
  <si>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Sideward [kN/m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</si>
  <si>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Leeward [kN/m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</si>
  <si>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Upward [kN/m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</si>
  <si>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Note: Fit a 3rd or 5th order polynomial to interpolate between values</t>
  </si>
  <si>
    <t>Ignore Upward pressure</t>
  </si>
  <si>
    <t>Open on 1 Side - Blowing into Open Face</t>
  </si>
  <si>
    <r>
      <t>Windward [kN/m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</si>
  <si>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Sideward [kN/m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</si>
  <si>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Live</t>
  </si>
  <si>
    <t>kN/m2</t>
  </si>
  <si>
    <t>Rock</t>
  </si>
  <si>
    <t>Fw α</t>
  </si>
  <si>
    <t>Fw (α + 90)</t>
  </si>
  <si>
    <t>Fw Y</t>
  </si>
  <si>
    <t>Fty</t>
  </si>
  <si>
    <t>FkyR</t>
  </si>
  <si>
    <t>FkxR</t>
  </si>
  <si>
    <t>Ftx</t>
  </si>
  <si>
    <t>F X</t>
  </si>
  <si>
    <t>F Y</t>
  </si>
  <si>
    <t>F Z</t>
  </si>
  <si>
    <t>Mz</t>
  </si>
  <si>
    <t>Catwalk Span</t>
  </si>
  <si>
    <t>F OP</t>
  </si>
  <si>
    <t>Tab_2_2</t>
  </si>
  <si>
    <t>NULL</t>
  </si>
  <si>
    <t>Tab_2_3</t>
  </si>
  <si>
    <t>Tab_2_4</t>
  </si>
  <si>
    <t>Tab_2_5</t>
  </si>
  <si>
    <t>Tab_2_6</t>
  </si>
  <si>
    <t>Tab_2_7</t>
  </si>
  <si>
    <t>Tab_2_8</t>
  </si>
  <si>
    <t>Tab_2_9</t>
  </si>
  <si>
    <t>Tab_2_10</t>
  </si>
  <si>
    <t>Tab_2_11</t>
  </si>
  <si>
    <t>Tab_2_12</t>
  </si>
  <si>
    <t>Tab_2_13</t>
  </si>
  <si>
    <t>Tab_2_14</t>
  </si>
  <si>
    <t>Tab_2_15</t>
  </si>
  <si>
    <t>Tab_3_2</t>
  </si>
  <si>
    <t>Tab_3_3</t>
  </si>
  <si>
    <t>Tab_3_4</t>
  </si>
  <si>
    <t>Tab_3_5</t>
  </si>
  <si>
    <t>Tab_3_6</t>
  </si>
  <si>
    <t>Tab_3_7</t>
  </si>
  <si>
    <t>Tab_3_8</t>
  </si>
  <si>
    <t>Tab_3_9</t>
  </si>
  <si>
    <t>Tab_3_10</t>
  </si>
  <si>
    <t>Tab_3_11</t>
  </si>
  <si>
    <t>Tab_3_12</t>
  </si>
  <si>
    <t>Tab_3_13</t>
  </si>
  <si>
    <t>Tab_3_14</t>
  </si>
  <si>
    <t>Tab_3_15</t>
  </si>
  <si>
    <t>Tab_3_16</t>
  </si>
  <si>
    <t>Tab_4_2</t>
  </si>
  <si>
    <t>Tab_4_3</t>
  </si>
  <si>
    <t>Tab_4_4</t>
  </si>
  <si>
    <t>Tab_4_5</t>
  </si>
  <si>
    <t>Tab_4_6</t>
  </si>
  <si>
    <t>Tab_4_7</t>
  </si>
  <si>
    <t>Tab_4_8</t>
  </si>
  <si>
    <t>Tab_4_9</t>
  </si>
  <si>
    <t>Tab_4_10</t>
  </si>
  <si>
    <t>Tab_4_11</t>
  </si>
  <si>
    <t>Tab_4_12</t>
  </si>
  <si>
    <t>Tab_4_13</t>
  </si>
  <si>
    <t>Tab_4_14</t>
  </si>
  <si>
    <t>Tab_4_15</t>
  </si>
  <si>
    <t>Tab_4_16</t>
  </si>
  <si>
    <t>Tab_5_2</t>
  </si>
  <si>
    <t>Tab_5_3</t>
  </si>
  <si>
    <t>Tab_5_4</t>
  </si>
  <si>
    <t>Tab_5_5</t>
  </si>
  <si>
    <t>Tab_5_6</t>
  </si>
  <si>
    <t>Tab_5_7</t>
  </si>
  <si>
    <t>Tab_5_8</t>
  </si>
  <si>
    <t>Tab_5_9</t>
  </si>
  <si>
    <t>Tab_5_10</t>
  </si>
  <si>
    <t>Tab_5_11</t>
  </si>
  <si>
    <t>Tab_5_12</t>
  </si>
  <si>
    <t>Tab_5_13</t>
  </si>
  <si>
    <t>Tab_5_14</t>
  </si>
  <si>
    <t>Tab_5_15</t>
  </si>
  <si>
    <t>Tab_5_16</t>
  </si>
  <si>
    <t>Tab_6_2</t>
  </si>
  <si>
    <t>Tab_6_3</t>
  </si>
  <si>
    <t>Tab_6_4</t>
  </si>
  <si>
    <t>Tab_6_5</t>
  </si>
  <si>
    <t>Tab_6_6</t>
  </si>
  <si>
    <t>Tab_6_7</t>
  </si>
  <si>
    <t>Tab_6_8</t>
  </si>
  <si>
    <t>Tab_6_9</t>
  </si>
  <si>
    <t>Tab_6_10</t>
  </si>
  <si>
    <t>Tab_6_11</t>
  </si>
  <si>
    <t>Tab_6_12</t>
  </si>
  <si>
    <t>Tab_6_13</t>
  </si>
  <si>
    <t>Tab_6_14</t>
  </si>
  <si>
    <t>Tab_6_15</t>
  </si>
  <si>
    <t>Tab_6_16</t>
  </si>
  <si>
    <t>Tab_6_17</t>
  </si>
  <si>
    <t>Tab</t>
  </si>
  <si>
    <t>Kicker</t>
  </si>
  <si>
    <t>Tributary Area</t>
  </si>
  <si>
    <t>Name</t>
  </si>
  <si>
    <t xml:space="preserve">Row </t>
  </si>
  <si>
    <t>Number</t>
  </si>
  <si>
    <t>Support Point (T1)</t>
  </si>
  <si>
    <t>Rockwork Intersection Point (Tr)</t>
  </si>
  <si>
    <t>End Point (T2)</t>
  </si>
  <si>
    <t>Support Point (K1)</t>
  </si>
  <si>
    <t>End Point (K2)</t>
  </si>
  <si>
    <t>Surface (As)</t>
  </si>
  <si>
    <t>X-Z Projected (Ax)</t>
  </si>
  <si>
    <t>Y-Z Projected (Ay)</t>
  </si>
  <si>
    <t>Node ID</t>
  </si>
  <si>
    <t>X (m)</t>
  </si>
  <si>
    <t>Y (m)</t>
  </si>
  <si>
    <t>Z (m)</t>
  </si>
  <si>
    <t>(m^2)</t>
  </si>
  <si>
    <t>ϴ [rad]</t>
  </si>
  <si>
    <t>L [m]</t>
  </si>
  <si>
    <t>α [rad]</t>
  </si>
  <si>
    <t>L1 [m]</t>
  </si>
  <si>
    <t>L2 [m]</t>
  </si>
  <si>
    <t>L3 [m]</t>
  </si>
  <si>
    <t>Lw [m]</t>
  </si>
  <si>
    <t>Wr [kN]</t>
  </si>
  <si>
    <t>Ws1 [kN]</t>
  </si>
  <si>
    <t>Ws2 [kN]</t>
  </si>
  <si>
    <t>Ws3 [kN]</t>
  </si>
  <si>
    <t>WL [kN]</t>
  </si>
  <si>
    <t>ML [kN-m]</t>
  </si>
  <si>
    <t>Case1</t>
  </si>
  <si>
    <t>Case2</t>
  </si>
  <si>
    <t>Case3</t>
  </si>
  <si>
    <t>Case4</t>
  </si>
  <si>
    <t>Alfa Equations</t>
  </si>
  <si>
    <t>Mx</t>
  </si>
  <si>
    <t>My</t>
  </si>
  <si>
    <t>Pressure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</si>
</sst>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1" fontId="0" fillId="0" borderId="0" xfId="0" applyNumberFormat="1"/>
    <xf numFmtId="0" fontId="5" fillId="0" borderId="12" xfId="0" applyFont="1" applyBorder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4856481481481484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0866141732283463E-3"/>
                  <c:y val="0.416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Calculations'!$A$9:$A$14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'Pressure Calculations'!$E$9:$E$14</c:f>
              <c:numCache>
                <c:formatCode>General</c:formatCode>
                <c:ptCount val="6"/>
                <c:pt idx="0">
                  <c:v>84.549941666666669</c:v>
                </c:pt>
                <c:pt idx="1">
                  <c:v>97.599883333333324</c:v>
                </c:pt>
                <c:pt idx="2">
                  <c:v>120.659825</c:v>
                </c:pt>
                <c:pt idx="3">
                  <c:v>141.57476666666668</c:v>
                </c:pt>
                <c:pt idx="4">
                  <c:v>179.82965000000002</c:v>
                </c:pt>
                <c:pt idx="5">
                  <c:v>215.93953333333334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37-4609-934A-A3209BBE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19248"/>
        <c:axId val="596018856"/>
      </c:scatterChart>
      <c:valAx>
        <c:axId val="5960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18856"/>
        <c:crosses val="autoZero"/>
        <c:crossBetween val="midCat"/>
      </c:valAx>
      <c:valAx>
        <c:axId val="5960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192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Calculations'!$A$9:$A$14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'Pressure Calculations'!$F$9:$F$14</c:f>
              <c:numCache>
                <c:formatCode>General</c:formatCode>
                <c:ptCount val="6"/>
                <c:pt idx="0">
                  <c:v>-97.557625000000002</c:v>
                </c:pt>
                <c:pt idx="1">
                  <c:v>-112.61524999999999</c:v>
                </c:pt>
                <c:pt idx="2">
                  <c:v>-139.22287499999999</c:v>
                </c:pt>
                <c:pt idx="3">
                  <c:v>-163.35550000000001</c:v>
                </c:pt>
                <c:pt idx="4">
                  <c:v>-207.49574999999999</c:v>
                </c:pt>
                <c:pt idx="5">
                  <c:v>-249.161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545-4B93-82CA-CFC111AE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21600"/>
        <c:axId val="596021992"/>
      </c:scatterChart>
      <c:valAx>
        <c:axId val="5960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21992"/>
        <c:crosses val="autoZero"/>
        <c:crossBetween val="midCat"/>
      </c:valAx>
      <c:valAx>
        <c:axId val="5960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383381</xdr:colOff>
      <xdr:row>4</xdr:row>
      <xdr:rowOff>154780</xdr:rowOff>
    </xdr:from>
    <xdr:to>
      <xdr:col>15</xdr:col>
      <xdr:colOff>421481</xdr:colOff>
      <xdr:row>19</xdr:row>
      <xdr:rowOff>145255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92869</xdr:colOff>
      <xdr:row>18</xdr:row>
      <xdr:rowOff>30957</xdr:rowOff>
    </xdr:from>
    <xdr:to>
      <xdr:col>15</xdr:col>
      <xdr:colOff>130969</xdr:colOff>
      <xdr:row>33</xdr:row>
      <xdr:rowOff>40482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1091212</xdr:colOff>
      <xdr:row>19</xdr:row>
      <xdr:rowOff>104712</xdr:rowOff>
    </xdr:from>
    <xdr:to>
      <xdr:col>7</xdr:col>
      <xdr:colOff>257175</xdr:colOff>
      <xdr:row>36</xdr:row>
      <xdr:rowOff>19051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2112" y="3625152"/>
          <a:ext cx="3867503" cy="3046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D4" sqref="D4:D22"/>
    </sheetView>
  </sheetViews>
  <sheetFormatPr defaultRowHeight="14.4" x14ac:dyDescent="0.3"/>
  <cols>
    <col min="21" max="21" width="29.77734375" customWidth="1"/>
    <col min="22" max="22" width="34.5546875" customWidth="1"/>
    <col min="23" max="23" width="29.21875" customWidth="1"/>
  </cols>
  <sheetData>
    <row r="1" spans="1:23" x14ac:dyDescent="0.3">
      <c r="A1" s="7" t="s">
        <v>142</v>
      </c>
      <c r="B1" s="8"/>
      <c r="C1" s="8"/>
      <c r="D1" s="9"/>
      <c r="E1" s="9"/>
      <c r="F1" s="9"/>
      <c r="G1" s="9"/>
      <c r="H1" s="8"/>
      <c r="I1" s="8"/>
      <c r="J1" s="8"/>
      <c r="K1" s="8"/>
      <c r="L1" s="8"/>
      <c r="M1" s="8"/>
      <c r="N1" s="7"/>
      <c r="O1" s="8" t="s">
        <v>143</v>
      </c>
      <c r="P1" s="8"/>
      <c r="Q1" s="8"/>
      <c r="R1" s="8"/>
      <c r="S1" s="8"/>
      <c r="T1" s="10"/>
      <c r="U1" s="7" t="s">
        <v>144</v>
      </c>
      <c r="V1" s="8"/>
      <c r="W1" s="10"/>
    </row>
    <row r="2" spans="1:23" x14ac:dyDescent="0.3">
      <c r="A2" s="11" t="s">
        <v>145</v>
      </c>
      <c r="B2" s="9" t="s">
        <v>146</v>
      </c>
      <c r="C2" s="9" t="s">
        <v>147</v>
      </c>
      <c r="D2" s="11" t="s">
        <v>148</v>
      </c>
      <c r="E2" s="9"/>
      <c r="F2" s="9"/>
      <c r="G2" s="12"/>
      <c r="H2" s="13" t="s">
        <v>149</v>
      </c>
      <c r="I2" s="14"/>
      <c r="J2" s="15"/>
      <c r="K2" s="13" t="s">
        <v>150</v>
      </c>
      <c r="L2" s="14"/>
      <c r="M2" s="14"/>
      <c r="N2" s="11" t="s">
        <v>151</v>
      </c>
      <c r="O2" s="9"/>
      <c r="P2" s="9"/>
      <c r="Q2" s="12"/>
      <c r="R2" s="11" t="s">
        <v>152</v>
      </c>
      <c r="S2" s="9"/>
      <c r="T2" s="12"/>
      <c r="U2" s="11" t="s">
        <v>153</v>
      </c>
      <c r="V2" s="9" t="s">
        <v>154</v>
      </c>
      <c r="W2" s="12" t="s">
        <v>155</v>
      </c>
    </row>
    <row r="3" spans="1:23" x14ac:dyDescent="0.3">
      <c r="A3" s="16"/>
      <c r="B3" s="17"/>
      <c r="C3" s="17"/>
      <c r="D3" s="16" t="s">
        <v>156</v>
      </c>
      <c r="E3" s="17" t="s">
        <v>157</v>
      </c>
      <c r="F3" s="17" t="s">
        <v>158</v>
      </c>
      <c r="G3" s="18" t="s">
        <v>159</v>
      </c>
      <c r="H3" s="16" t="s">
        <v>157</v>
      </c>
      <c r="I3" s="17" t="s">
        <v>158</v>
      </c>
      <c r="J3" s="18" t="s">
        <v>159</v>
      </c>
      <c r="K3" s="16" t="s">
        <v>157</v>
      </c>
      <c r="L3" s="17" t="s">
        <v>158</v>
      </c>
      <c r="M3" s="17" t="s">
        <v>159</v>
      </c>
      <c r="N3" s="16" t="s">
        <v>156</v>
      </c>
      <c r="O3" s="17" t="s">
        <v>157</v>
      </c>
      <c r="P3" s="17" t="s">
        <v>158</v>
      </c>
      <c r="Q3" s="18" t="s">
        <v>159</v>
      </c>
      <c r="R3" s="16" t="s">
        <v>157</v>
      </c>
      <c r="S3" s="17" t="s">
        <v>158</v>
      </c>
      <c r="T3" s="18" t="s">
        <v>159</v>
      </c>
      <c r="U3" s="16" t="s">
        <v>160</v>
      </c>
      <c r="V3" s="17" t="s">
        <v>160</v>
      </c>
      <c r="W3" s="18" t="s">
        <v>160</v>
      </c>
    </row>
    <row r="4" spans="1:23" x14ac:dyDescent="0.3">
      <c r="A4" t="s">
        <v>66</v>
      </c>
      <c r="B4">
        <v>2</v>
      </c>
      <c r="C4">
        <v>2</v>
      </c>
      <c r="D4">
        <v>41</v>
      </c>
      <c r="E4">
        <v>8764.9143035888992</v>
      </c>
      <c r="F4">
        <v>2808</v>
      </c>
      <c r="G4">
        <v>23006.927069091798</v>
      </c>
      <c r="H4">
        <v>8764.9143035888992</v>
      </c>
      <c r="I4">
        <v>865.72596059452201</v>
      </c>
      <c r="J4">
        <v>23006.927069091798</v>
      </c>
      <c r="K4">
        <v>8764.9143035888992</v>
      </c>
      <c r="L4">
        <v>-134.27403940547799</v>
      </c>
      <c r="M4">
        <v>23006.927069091798</v>
      </c>
      <c r="N4">
        <v>21</v>
      </c>
      <c r="O4">
        <v>8764.9143035888992</v>
      </c>
      <c r="P4">
        <v>2808</v>
      </c>
      <c r="Q4">
        <v>21006.927069091798</v>
      </c>
      <c r="R4">
        <v>8764.9143035888992</v>
      </c>
      <c r="S4">
        <v>1015.72596059452</v>
      </c>
      <c r="T4">
        <v>23006.927069091798</v>
      </c>
      <c r="U4">
        <v>3.0468096614589602</v>
      </c>
      <c r="V4" t="s">
        <v>67</v>
      </c>
      <c r="W4" t="s">
        <v>67</v>
      </c>
    </row>
    <row r="5" spans="1:23" x14ac:dyDescent="0.3">
      <c r="A5" t="s">
        <v>68</v>
      </c>
      <c r="B5">
        <v>2</v>
      </c>
      <c r="C5">
        <v>3</v>
      </c>
      <c r="D5">
        <v>39</v>
      </c>
      <c r="E5">
        <v>6764.9143035889001</v>
      </c>
      <c r="F5">
        <v>808.00000000000205</v>
      </c>
      <c r="G5">
        <v>23006.927069091798</v>
      </c>
      <c r="H5">
        <v>8291.1331763511007</v>
      </c>
      <c r="I5">
        <v>808.00000000000205</v>
      </c>
      <c r="J5">
        <v>23006.927069091798</v>
      </c>
      <c r="K5">
        <v>9291.1331763511007</v>
      </c>
      <c r="L5">
        <v>808.00000000000205</v>
      </c>
      <c r="M5">
        <v>23006.927069091798</v>
      </c>
      <c r="N5">
        <v>18</v>
      </c>
      <c r="O5">
        <v>6764.9143035889001</v>
      </c>
      <c r="P5">
        <v>808.00000000000205</v>
      </c>
      <c r="Q5">
        <v>21006.927069091798</v>
      </c>
      <c r="R5">
        <v>8141.1331763510998</v>
      </c>
      <c r="S5">
        <v>808.00000000000205</v>
      </c>
      <c r="T5">
        <v>23006.927069091798</v>
      </c>
      <c r="U5">
        <v>3.5599734056557102</v>
      </c>
      <c r="V5" t="s">
        <v>67</v>
      </c>
      <c r="W5" t="s">
        <v>67</v>
      </c>
    </row>
    <row r="6" spans="1:23" x14ac:dyDescent="0.3">
      <c r="A6" t="s">
        <v>69</v>
      </c>
      <c r="B6">
        <v>2</v>
      </c>
      <c r="C6">
        <v>4</v>
      </c>
      <c r="D6">
        <v>39</v>
      </c>
      <c r="E6">
        <v>6764.9143035889001</v>
      </c>
      <c r="F6">
        <v>808.00000000000205</v>
      </c>
      <c r="G6">
        <v>23006.927069091798</v>
      </c>
      <c r="H6">
        <v>6764.9143035889001</v>
      </c>
      <c r="I6">
        <v>-164.46265565660499</v>
      </c>
      <c r="J6">
        <v>23006.927069091798</v>
      </c>
      <c r="K6">
        <v>6764.9143035889001</v>
      </c>
      <c r="L6">
        <v>-1164.4626556566</v>
      </c>
      <c r="M6">
        <v>23006.927069091798</v>
      </c>
      <c r="N6">
        <v>18</v>
      </c>
      <c r="O6">
        <v>6764.9143035889001</v>
      </c>
      <c r="P6">
        <v>808.00000000000205</v>
      </c>
      <c r="Q6">
        <v>21006.927069091798</v>
      </c>
      <c r="R6">
        <v>6764.9143035889001</v>
      </c>
      <c r="S6">
        <v>-14.4626556566045</v>
      </c>
      <c r="T6">
        <v>23006.927069091798</v>
      </c>
      <c r="U6">
        <v>4.5411043044529</v>
      </c>
      <c r="V6" t="s">
        <v>67</v>
      </c>
      <c r="W6" t="s">
        <v>67</v>
      </c>
    </row>
    <row r="7" spans="1:23" x14ac:dyDescent="0.3">
      <c r="A7" t="s">
        <v>70</v>
      </c>
      <c r="B7">
        <v>2</v>
      </c>
      <c r="C7">
        <v>5</v>
      </c>
      <c r="D7">
        <v>35</v>
      </c>
      <c r="E7">
        <v>4764.9143035889001</v>
      </c>
      <c r="F7">
        <v>-1192</v>
      </c>
      <c r="G7">
        <v>23006.927069091798</v>
      </c>
      <c r="H7">
        <v>6733.0745412273</v>
      </c>
      <c r="I7">
        <v>-1192</v>
      </c>
      <c r="J7">
        <v>23006.927069091798</v>
      </c>
      <c r="K7">
        <v>7733.0745412273</v>
      </c>
      <c r="L7">
        <v>-1192</v>
      </c>
      <c r="M7">
        <v>23006.927069091798</v>
      </c>
      <c r="N7">
        <v>15</v>
      </c>
      <c r="O7">
        <v>4764.9143035889001</v>
      </c>
      <c r="P7">
        <v>-1192</v>
      </c>
      <c r="Q7">
        <v>21006.927069091798</v>
      </c>
      <c r="R7">
        <v>6583.0745412273</v>
      </c>
      <c r="S7">
        <v>-1192</v>
      </c>
      <c r="T7">
        <v>23006.927069091798</v>
      </c>
      <c r="U7">
        <v>3.2573649499426098</v>
      </c>
      <c r="V7" t="s">
        <v>67</v>
      </c>
      <c r="W7" t="s">
        <v>67</v>
      </c>
    </row>
    <row r="8" spans="1:23" x14ac:dyDescent="0.3">
      <c r="A8" t="s">
        <v>71</v>
      </c>
      <c r="B8">
        <v>2</v>
      </c>
      <c r="C8">
        <v>6</v>
      </c>
      <c r="D8">
        <v>36</v>
      </c>
      <c r="E8">
        <v>4764.9143035889001</v>
      </c>
      <c r="F8">
        <v>-3192</v>
      </c>
      <c r="G8">
        <v>23006.927069091798</v>
      </c>
      <c r="H8">
        <v>7199.5631022706402</v>
      </c>
      <c r="I8">
        <v>-3192</v>
      </c>
      <c r="J8">
        <v>23006.927069091798</v>
      </c>
      <c r="K8">
        <v>8199.5631022706402</v>
      </c>
      <c r="L8">
        <v>-3192</v>
      </c>
      <c r="M8">
        <v>23006.927069091798</v>
      </c>
      <c r="N8">
        <v>13</v>
      </c>
      <c r="O8">
        <v>2764.9143035889001</v>
      </c>
      <c r="P8">
        <v>-3192</v>
      </c>
      <c r="Q8">
        <v>21006.927069091798</v>
      </c>
      <c r="R8">
        <v>7049.5631022706402</v>
      </c>
      <c r="S8">
        <v>-3192</v>
      </c>
      <c r="T8">
        <v>23006.927069091798</v>
      </c>
      <c r="U8">
        <v>6.0320323248559999</v>
      </c>
      <c r="V8" t="s">
        <v>67</v>
      </c>
      <c r="W8" t="s">
        <v>67</v>
      </c>
    </row>
    <row r="9" spans="1:23" x14ac:dyDescent="0.3">
      <c r="A9" t="s">
        <v>72</v>
      </c>
      <c r="B9">
        <v>2</v>
      </c>
      <c r="C9">
        <v>7</v>
      </c>
      <c r="D9">
        <v>36</v>
      </c>
      <c r="E9">
        <v>4764.9143035889001</v>
      </c>
      <c r="F9">
        <v>-3192</v>
      </c>
      <c r="G9">
        <v>23006.927069091798</v>
      </c>
      <c r="H9">
        <v>4764.9143035889001</v>
      </c>
      <c r="I9">
        <v>-3934.5162633596301</v>
      </c>
      <c r="J9">
        <v>23006.927069091798</v>
      </c>
      <c r="K9">
        <v>4764.9143035889001</v>
      </c>
      <c r="L9">
        <v>-4934.5162633596301</v>
      </c>
      <c r="M9">
        <v>23006.927069091798</v>
      </c>
      <c r="N9">
        <v>13</v>
      </c>
      <c r="O9">
        <v>2764.9143035889001</v>
      </c>
      <c r="P9">
        <v>-3192</v>
      </c>
      <c r="Q9">
        <v>21006.927069091798</v>
      </c>
      <c r="R9">
        <v>4764.9143035889001</v>
      </c>
      <c r="S9">
        <v>-3784.5162633596301</v>
      </c>
      <c r="T9">
        <v>23006.927069091798</v>
      </c>
      <c r="U9">
        <v>5.2151157907465002</v>
      </c>
      <c r="V9" t="s">
        <v>67</v>
      </c>
      <c r="W9" t="s">
        <v>67</v>
      </c>
    </row>
    <row r="10" spans="1:23" x14ac:dyDescent="0.3">
      <c r="A10" t="s">
        <v>73</v>
      </c>
      <c r="B10">
        <v>2</v>
      </c>
      <c r="C10">
        <v>8</v>
      </c>
      <c r="D10">
        <v>33</v>
      </c>
      <c r="E10">
        <v>2764.9143035889001</v>
      </c>
      <c r="F10">
        <v>-3192</v>
      </c>
      <c r="G10">
        <v>23006.927069091798</v>
      </c>
      <c r="H10">
        <v>2764.9143035889001</v>
      </c>
      <c r="I10">
        <v>-4177.5967540421198</v>
      </c>
      <c r="J10">
        <v>23006.927069091798</v>
      </c>
      <c r="K10">
        <v>2764.9143035889001</v>
      </c>
      <c r="L10">
        <v>-5177.5967540421198</v>
      </c>
      <c r="M10">
        <v>23006.927069091798</v>
      </c>
      <c r="N10">
        <v>13</v>
      </c>
      <c r="O10">
        <v>2764.9143035889001</v>
      </c>
      <c r="P10">
        <v>-3192</v>
      </c>
      <c r="Q10">
        <v>21006.927069091798</v>
      </c>
      <c r="R10">
        <v>2764.9143035889001</v>
      </c>
      <c r="S10">
        <v>-4027.5967540421202</v>
      </c>
      <c r="T10">
        <v>23006.927069091798</v>
      </c>
      <c r="U10">
        <v>4.17099816272684</v>
      </c>
      <c r="V10" t="s">
        <v>67</v>
      </c>
      <c r="W10" t="s">
        <v>67</v>
      </c>
    </row>
    <row r="11" spans="1:23" x14ac:dyDescent="0.3">
      <c r="A11" t="s">
        <v>74</v>
      </c>
      <c r="B11">
        <v>2</v>
      </c>
      <c r="C11">
        <v>9</v>
      </c>
      <c r="D11">
        <v>31</v>
      </c>
      <c r="E11">
        <v>764.91430358889704</v>
      </c>
      <c r="F11">
        <v>-3192</v>
      </c>
      <c r="G11">
        <v>23006.927069091798</v>
      </c>
      <c r="H11">
        <v>764.91430358889795</v>
      </c>
      <c r="I11">
        <v>-4059.8394203289499</v>
      </c>
      <c r="J11">
        <v>23006.927069091798</v>
      </c>
      <c r="K11">
        <v>764.91430358889795</v>
      </c>
      <c r="L11">
        <v>-5059.8394203289499</v>
      </c>
      <c r="M11">
        <v>23006.927069091798</v>
      </c>
      <c r="N11">
        <v>11</v>
      </c>
      <c r="O11">
        <v>764.91430358889704</v>
      </c>
      <c r="P11">
        <v>-3192</v>
      </c>
      <c r="Q11">
        <v>21006.927069091798</v>
      </c>
      <c r="R11">
        <v>764.91430358889795</v>
      </c>
      <c r="S11">
        <v>-3909.8394203289499</v>
      </c>
      <c r="T11">
        <v>23006.927069091798</v>
      </c>
      <c r="U11">
        <v>4.63157558042258</v>
      </c>
      <c r="V11" t="s">
        <v>67</v>
      </c>
      <c r="W11" t="s">
        <v>67</v>
      </c>
    </row>
    <row r="12" spans="1:23" x14ac:dyDescent="0.3">
      <c r="A12" t="s">
        <v>75</v>
      </c>
      <c r="B12">
        <v>2</v>
      </c>
      <c r="C12">
        <v>10</v>
      </c>
      <c r="D12">
        <v>29</v>
      </c>
      <c r="E12">
        <v>-1235.0856964110999</v>
      </c>
      <c r="F12">
        <v>-3192</v>
      </c>
      <c r="G12">
        <v>23006.927069091798</v>
      </c>
      <c r="H12">
        <v>-1235.0856964110999</v>
      </c>
      <c r="I12">
        <v>-4268.7316636208898</v>
      </c>
      <c r="J12">
        <v>23006.927069091798</v>
      </c>
      <c r="K12">
        <v>-1235.0856964110999</v>
      </c>
      <c r="L12">
        <v>-5268.7316636208898</v>
      </c>
      <c r="M12">
        <v>23006.927069091798</v>
      </c>
      <c r="N12">
        <v>9</v>
      </c>
      <c r="O12">
        <v>-1235.0856964110999</v>
      </c>
      <c r="P12">
        <v>-3192</v>
      </c>
      <c r="Q12">
        <v>21006.927069091798</v>
      </c>
      <c r="R12">
        <v>-1235.0856964110999</v>
      </c>
      <c r="S12">
        <v>-4118.7316636208898</v>
      </c>
      <c r="T12">
        <v>23006.927069091798</v>
      </c>
      <c r="U12">
        <v>8.5053045479023801</v>
      </c>
      <c r="V12" t="s">
        <v>67</v>
      </c>
      <c r="W12" t="s">
        <v>67</v>
      </c>
    </row>
    <row r="13" spans="1:23" x14ac:dyDescent="0.3">
      <c r="A13" t="s">
        <v>76</v>
      </c>
      <c r="B13">
        <v>2</v>
      </c>
      <c r="C13">
        <v>11</v>
      </c>
      <c r="D13">
        <v>25</v>
      </c>
      <c r="E13">
        <v>-3235.0856964110999</v>
      </c>
      <c r="F13">
        <v>-3192</v>
      </c>
      <c r="G13">
        <v>23006.927069091798</v>
      </c>
      <c r="H13">
        <v>-3823.9545611692201</v>
      </c>
      <c r="I13">
        <v>-3192</v>
      </c>
      <c r="J13">
        <v>23006.927069091798</v>
      </c>
      <c r="K13">
        <v>-4823.9545611692201</v>
      </c>
      <c r="L13">
        <v>-3192</v>
      </c>
      <c r="M13">
        <v>23006.927069091798</v>
      </c>
      <c r="N13">
        <v>5</v>
      </c>
      <c r="O13">
        <v>-3235.0856964110999</v>
      </c>
      <c r="P13">
        <v>-3192</v>
      </c>
      <c r="Q13">
        <v>21006.927069091798</v>
      </c>
      <c r="R13">
        <v>-3673.9545611692201</v>
      </c>
      <c r="S13">
        <v>-3192</v>
      </c>
      <c r="T13">
        <v>23006.927069091798</v>
      </c>
      <c r="U13">
        <v>8.2837160993061101</v>
      </c>
      <c r="V13" t="s">
        <v>67</v>
      </c>
      <c r="W13" t="s">
        <v>67</v>
      </c>
    </row>
    <row r="14" spans="1:23" x14ac:dyDescent="0.3">
      <c r="A14" t="s">
        <v>77</v>
      </c>
      <c r="B14">
        <v>2</v>
      </c>
      <c r="C14">
        <v>12</v>
      </c>
      <c r="D14">
        <v>25</v>
      </c>
      <c r="E14">
        <v>-3235.0856964110999</v>
      </c>
      <c r="F14">
        <v>-3192</v>
      </c>
      <c r="G14">
        <v>23006.927069091798</v>
      </c>
      <c r="H14">
        <v>-3381.3922684479098</v>
      </c>
      <c r="I14">
        <v>-1192</v>
      </c>
      <c r="J14">
        <v>23006.927069091798</v>
      </c>
      <c r="K14">
        <v>-3454.3506002109698</v>
      </c>
      <c r="L14">
        <v>-194.66501022657599</v>
      </c>
      <c r="M14">
        <v>23006.927069091798</v>
      </c>
      <c r="N14">
        <v>5</v>
      </c>
      <c r="O14">
        <v>-3235.0856964110999</v>
      </c>
      <c r="P14">
        <v>-3192</v>
      </c>
      <c r="Q14">
        <v>21006.927069091798</v>
      </c>
      <c r="R14">
        <v>-3370.4485186834499</v>
      </c>
      <c r="S14">
        <v>-1341.60024846601</v>
      </c>
      <c r="T14">
        <v>23006.927069091798</v>
      </c>
      <c r="U14">
        <v>4.89478537114198</v>
      </c>
      <c r="V14" t="s">
        <v>67</v>
      </c>
      <c r="W14" t="s">
        <v>67</v>
      </c>
    </row>
    <row r="15" spans="1:23" x14ac:dyDescent="0.3">
      <c r="A15" t="s">
        <v>78</v>
      </c>
      <c r="B15">
        <v>2</v>
      </c>
      <c r="C15">
        <v>13</v>
      </c>
      <c r="D15">
        <v>27</v>
      </c>
      <c r="E15">
        <v>-1235.0856964110999</v>
      </c>
      <c r="F15">
        <v>808.00000000000205</v>
      </c>
      <c r="G15">
        <v>23006.927069091798</v>
      </c>
      <c r="H15">
        <v>-2723.2588909824599</v>
      </c>
      <c r="I15">
        <v>808.00000000000205</v>
      </c>
      <c r="J15">
        <v>23006.927069091798</v>
      </c>
      <c r="K15">
        <v>-3723.2588909824599</v>
      </c>
      <c r="L15">
        <v>808.00000000000205</v>
      </c>
      <c r="M15">
        <v>23006.927069091798</v>
      </c>
      <c r="N15">
        <v>7</v>
      </c>
      <c r="O15">
        <v>-1235.0856964110999</v>
      </c>
      <c r="P15">
        <v>808.00000000000205</v>
      </c>
      <c r="Q15">
        <v>21006.927069091798</v>
      </c>
      <c r="R15">
        <v>-2573.2588909824599</v>
      </c>
      <c r="S15">
        <v>808.00000000000205</v>
      </c>
      <c r="T15">
        <v>23006.927069091798</v>
      </c>
      <c r="U15">
        <v>3.9248052479284699</v>
      </c>
      <c r="V15" t="s">
        <v>67</v>
      </c>
      <c r="W15" t="s">
        <v>67</v>
      </c>
    </row>
    <row r="16" spans="1:23" x14ac:dyDescent="0.3">
      <c r="A16" t="s">
        <v>79</v>
      </c>
      <c r="B16">
        <v>2</v>
      </c>
      <c r="C16">
        <v>14</v>
      </c>
      <c r="D16">
        <v>24</v>
      </c>
      <c r="E16">
        <v>-3235.0856964110999</v>
      </c>
      <c r="F16">
        <v>2808</v>
      </c>
      <c r="G16">
        <v>23006.927069091798</v>
      </c>
      <c r="H16">
        <v>-3235.0856964110999</v>
      </c>
      <c r="I16">
        <v>2258.1366631118699</v>
      </c>
      <c r="J16">
        <v>23006.927069091798</v>
      </c>
      <c r="K16">
        <v>-3235.0856964110999</v>
      </c>
      <c r="L16">
        <v>1258.1366631118699</v>
      </c>
      <c r="M16">
        <v>23006.927069091798</v>
      </c>
      <c r="N16">
        <v>3</v>
      </c>
      <c r="O16">
        <v>-3235.0856964110999</v>
      </c>
      <c r="P16">
        <v>2808</v>
      </c>
      <c r="Q16">
        <v>21006.927069091798</v>
      </c>
      <c r="R16">
        <v>-3235.0856964110999</v>
      </c>
      <c r="S16">
        <v>2408.1366631118699</v>
      </c>
      <c r="T16">
        <v>23006.927069091798</v>
      </c>
      <c r="U16">
        <v>4.1644974071083602</v>
      </c>
      <c r="V16" t="s">
        <v>67</v>
      </c>
      <c r="W16" t="s">
        <v>67</v>
      </c>
    </row>
    <row r="17" spans="1:23" x14ac:dyDescent="0.3">
      <c r="A17" t="s">
        <v>80</v>
      </c>
      <c r="B17">
        <v>2</v>
      </c>
      <c r="C17">
        <v>15</v>
      </c>
      <c r="D17">
        <v>22</v>
      </c>
      <c r="E17">
        <v>-5235.0856964110999</v>
      </c>
      <c r="F17">
        <v>4808</v>
      </c>
      <c r="G17">
        <v>23006.927069091798</v>
      </c>
      <c r="H17">
        <v>-5235.0856964110999</v>
      </c>
      <c r="I17">
        <v>3118.4636323118498</v>
      </c>
      <c r="J17">
        <v>23006.927069091798</v>
      </c>
      <c r="K17">
        <v>-5235.0856964110999</v>
      </c>
      <c r="L17">
        <v>2118.4636323118498</v>
      </c>
      <c r="M17">
        <v>23006.927069091798</v>
      </c>
      <c r="N17">
        <v>1</v>
      </c>
      <c r="O17">
        <v>-5235.0856964110999</v>
      </c>
      <c r="P17">
        <v>4808</v>
      </c>
      <c r="Q17">
        <v>21006.927069091798</v>
      </c>
      <c r="R17">
        <v>-5235.0856964110999</v>
      </c>
      <c r="S17">
        <v>3268.4636323118498</v>
      </c>
      <c r="T17">
        <v>23006.927069091798</v>
      </c>
      <c r="U17">
        <v>3.6537030483253901</v>
      </c>
      <c r="V17" t="s">
        <v>67</v>
      </c>
      <c r="W17" t="s">
        <v>67</v>
      </c>
    </row>
    <row r="18" spans="1:23" x14ac:dyDescent="0.3">
      <c r="A18" t="s">
        <v>81</v>
      </c>
      <c r="B18">
        <v>3</v>
      </c>
      <c r="C18">
        <v>2</v>
      </c>
      <c r="D18">
        <v>62</v>
      </c>
      <c r="E18">
        <v>8764.9143035888992</v>
      </c>
      <c r="F18">
        <v>2808</v>
      </c>
      <c r="G18">
        <v>25006.927069091798</v>
      </c>
      <c r="H18">
        <v>8764.9143035888992</v>
      </c>
      <c r="I18">
        <v>625.32991387586503</v>
      </c>
      <c r="J18">
        <v>25006.927069091798</v>
      </c>
      <c r="K18">
        <v>8764.9143035888992</v>
      </c>
      <c r="L18">
        <v>-374.67008612413503</v>
      </c>
      <c r="M18">
        <v>25006.927069091798</v>
      </c>
      <c r="N18">
        <v>41</v>
      </c>
      <c r="O18">
        <v>8764.9143035888992</v>
      </c>
      <c r="P18">
        <v>2808</v>
      </c>
      <c r="Q18">
        <v>23006.927069091798</v>
      </c>
      <c r="R18">
        <v>8764.9143035888992</v>
      </c>
      <c r="S18">
        <v>775.32991387586503</v>
      </c>
      <c r="T18">
        <v>25006.927069091798</v>
      </c>
      <c r="U18">
        <v>3.0155300466423398</v>
      </c>
      <c r="V18" t="s">
        <v>67</v>
      </c>
      <c r="W18" t="s">
        <v>67</v>
      </c>
    </row>
    <row r="19" spans="1:23" x14ac:dyDescent="0.3">
      <c r="A19" t="s">
        <v>82</v>
      </c>
      <c r="B19">
        <v>3</v>
      </c>
      <c r="C19">
        <v>3</v>
      </c>
      <c r="D19">
        <v>62</v>
      </c>
      <c r="E19">
        <v>8764.9143035888992</v>
      </c>
      <c r="F19">
        <v>2808</v>
      </c>
      <c r="G19">
        <v>25006.927069091798</v>
      </c>
      <c r="H19">
        <v>7867.6701439212602</v>
      </c>
      <c r="I19">
        <v>808.00000000000205</v>
      </c>
      <c r="J19">
        <v>25006.927069091798</v>
      </c>
      <c r="K19">
        <v>7458.3512269084904</v>
      </c>
      <c r="L19">
        <v>-104.391376644638</v>
      </c>
      <c r="M19">
        <v>25006.927069091798</v>
      </c>
      <c r="N19">
        <v>41</v>
      </c>
      <c r="O19">
        <v>8764.9143035888992</v>
      </c>
      <c r="P19">
        <v>2808</v>
      </c>
      <c r="Q19">
        <v>23006.927069091798</v>
      </c>
      <c r="R19">
        <v>7929.0679814731702</v>
      </c>
      <c r="S19">
        <v>944.85870649669801</v>
      </c>
      <c r="T19">
        <v>25006.927069091798</v>
      </c>
      <c r="U19">
        <v>4.9030838697143997</v>
      </c>
      <c r="V19" t="s">
        <v>67</v>
      </c>
      <c r="W19" t="s">
        <v>67</v>
      </c>
    </row>
    <row r="20" spans="1:23" x14ac:dyDescent="0.3">
      <c r="A20" t="s">
        <v>83</v>
      </c>
      <c r="B20">
        <v>3</v>
      </c>
      <c r="C20">
        <v>4</v>
      </c>
      <c r="D20">
        <v>60</v>
      </c>
      <c r="E20">
        <v>6764.9143035889001</v>
      </c>
      <c r="F20">
        <v>2808</v>
      </c>
      <c r="G20">
        <v>25006.927069091798</v>
      </c>
      <c r="H20">
        <v>6764.9143035889001</v>
      </c>
      <c r="I20">
        <v>901.06621743358301</v>
      </c>
      <c r="J20">
        <v>25006.927069091798</v>
      </c>
      <c r="K20">
        <v>6764.9143035889001</v>
      </c>
      <c r="L20">
        <v>-98.933782566416895</v>
      </c>
      <c r="M20">
        <v>25006.927069091798</v>
      </c>
      <c r="N20">
        <v>38</v>
      </c>
      <c r="O20">
        <v>6764.9143035889001</v>
      </c>
      <c r="P20">
        <v>2808</v>
      </c>
      <c r="Q20">
        <v>23006.927069091798</v>
      </c>
      <c r="R20">
        <v>6764.9143035889001</v>
      </c>
      <c r="S20">
        <v>1051.0662174335801</v>
      </c>
      <c r="T20">
        <v>25006.927069091798</v>
      </c>
      <c r="U20">
        <v>3.7309451547274102</v>
      </c>
      <c r="V20" t="s">
        <v>67</v>
      </c>
      <c r="W20" t="s">
        <v>67</v>
      </c>
    </row>
    <row r="21" spans="1:23" x14ac:dyDescent="0.3">
      <c r="A21" t="s">
        <v>84</v>
      </c>
      <c r="B21">
        <v>3</v>
      </c>
      <c r="C21">
        <v>5</v>
      </c>
      <c r="D21">
        <v>57</v>
      </c>
      <c r="E21">
        <v>4764.9143035889001</v>
      </c>
      <c r="F21">
        <v>-1192</v>
      </c>
      <c r="G21">
        <v>25006.927069091798</v>
      </c>
      <c r="H21">
        <v>6621.4587019411902</v>
      </c>
      <c r="I21">
        <v>-1192</v>
      </c>
      <c r="J21">
        <v>25006.927069091798</v>
      </c>
      <c r="K21">
        <v>7621.4587019411902</v>
      </c>
      <c r="L21">
        <v>-1192</v>
      </c>
      <c r="M21">
        <v>25006.927069091798</v>
      </c>
      <c r="N21">
        <v>35</v>
      </c>
      <c r="O21">
        <v>4764.9143035889001</v>
      </c>
      <c r="P21">
        <v>-1192</v>
      </c>
      <c r="Q21">
        <v>23006.927069091798</v>
      </c>
      <c r="R21">
        <v>6471.4587019411902</v>
      </c>
      <c r="S21">
        <v>-1192</v>
      </c>
      <c r="T21">
        <v>25006.927069091798</v>
      </c>
      <c r="U21">
        <v>4.7464369294346502</v>
      </c>
      <c r="V21" t="s">
        <v>67</v>
      </c>
      <c r="W21" t="s">
        <v>67</v>
      </c>
    </row>
    <row r="22" spans="1:23" x14ac:dyDescent="0.3">
      <c r="A22" t="s">
        <v>85</v>
      </c>
      <c r="B22">
        <v>3</v>
      </c>
      <c r="C22">
        <v>6</v>
      </c>
      <c r="D22">
        <v>58</v>
      </c>
      <c r="E22">
        <v>4764.9143035889001</v>
      </c>
      <c r="F22">
        <v>-3192</v>
      </c>
      <c r="G22">
        <v>25006.927069091798</v>
      </c>
      <c r="H22">
        <v>6582.9765431968899</v>
      </c>
      <c r="I22">
        <v>-3192</v>
      </c>
      <c r="J22">
        <v>25006.927069091798</v>
      </c>
      <c r="K22">
        <v>7582.9765431968899</v>
      </c>
      <c r="L22">
        <v>-3192</v>
      </c>
      <c r="M22">
        <v>25006.927069091798</v>
      </c>
      <c r="N22">
        <v>36</v>
      </c>
      <c r="O22">
        <v>4764.9143035889001</v>
      </c>
      <c r="P22">
        <v>-3192</v>
      </c>
      <c r="Q22">
        <v>23006.927069091798</v>
      </c>
      <c r="R22">
        <v>6432.9765431968899</v>
      </c>
      <c r="S22">
        <v>-3192</v>
      </c>
      <c r="T22">
        <v>25006.927069091798</v>
      </c>
      <c r="U22">
        <v>7.6921168300450597</v>
      </c>
      <c r="V22" t="s">
        <v>67</v>
      </c>
      <c r="W22" t="s">
        <v>67</v>
      </c>
    </row>
    <row r="23" spans="1:23" x14ac:dyDescent="0.3">
      <c r="A23" t="s">
        <v>86</v>
      </c>
      <c r="B23">
        <v>3</v>
      </c>
      <c r="C23">
        <v>7</v>
      </c>
      <c r="D23">
        <v>58</v>
      </c>
      <c r="E23">
        <v>4764.9143035889001</v>
      </c>
      <c r="F23">
        <v>-3192</v>
      </c>
      <c r="G23">
        <v>25006.927069091798</v>
      </c>
      <c r="H23">
        <v>4764.9143035889001</v>
      </c>
      <c r="I23">
        <v>-4057.8539808803598</v>
      </c>
      <c r="J23">
        <v>25006.927069091798</v>
      </c>
      <c r="K23">
        <v>4764.9143035889001</v>
      </c>
      <c r="L23">
        <v>-5057.8539808803598</v>
      </c>
      <c r="M23">
        <v>25006.927069091798</v>
      </c>
      <c r="N23">
        <v>36</v>
      </c>
      <c r="O23">
        <v>4764.9143035889001</v>
      </c>
      <c r="P23">
        <v>-3192</v>
      </c>
      <c r="Q23">
        <v>23006.927069091798</v>
      </c>
      <c r="R23">
        <v>4764.9143035889001</v>
      </c>
      <c r="S23">
        <v>-3907.8539808803598</v>
      </c>
      <c r="T23">
        <v>25006.927069091798</v>
      </c>
      <c r="U23">
        <v>4.27054337896584</v>
      </c>
      <c r="V23" t="s">
        <v>67</v>
      </c>
      <c r="W23" t="s">
        <v>67</v>
      </c>
    </row>
    <row r="24" spans="1:23" x14ac:dyDescent="0.3">
      <c r="A24" t="s">
        <v>87</v>
      </c>
      <c r="B24">
        <v>3</v>
      </c>
      <c r="C24">
        <v>8</v>
      </c>
      <c r="D24">
        <v>54</v>
      </c>
      <c r="E24">
        <v>2764.9143035889001</v>
      </c>
      <c r="F24">
        <v>-3192</v>
      </c>
      <c r="G24">
        <v>25006.927069091798</v>
      </c>
      <c r="H24">
        <v>2764.9143035889001</v>
      </c>
      <c r="I24">
        <v>-4184.1923811423303</v>
      </c>
      <c r="J24">
        <v>25006.927069091798</v>
      </c>
      <c r="K24">
        <v>2764.9143035889001</v>
      </c>
      <c r="L24">
        <v>-5184.1923811423303</v>
      </c>
      <c r="M24">
        <v>25006.927069091798</v>
      </c>
      <c r="N24">
        <v>33</v>
      </c>
      <c r="O24">
        <v>2764.9143035889001</v>
      </c>
      <c r="P24">
        <v>-3192</v>
      </c>
      <c r="Q24">
        <v>23006.927069091798</v>
      </c>
      <c r="R24">
        <v>2764.9143035889001</v>
      </c>
      <c r="S24">
        <v>-4034.1923811423299</v>
      </c>
      <c r="T24">
        <v>25006.927069091798</v>
      </c>
      <c r="U24">
        <v>4.2232189690116</v>
      </c>
      <c r="V24" t="s">
        <v>67</v>
      </c>
      <c r="W24" t="s">
        <v>67</v>
      </c>
    </row>
    <row r="25" spans="1:23" x14ac:dyDescent="0.3">
      <c r="A25" t="s">
        <v>88</v>
      </c>
      <c r="B25">
        <v>3</v>
      </c>
      <c r="C25">
        <v>9</v>
      </c>
      <c r="D25">
        <v>52</v>
      </c>
      <c r="E25">
        <v>764.91430358889704</v>
      </c>
      <c r="F25">
        <v>-3192</v>
      </c>
      <c r="G25">
        <v>25006.927069091798</v>
      </c>
      <c r="H25">
        <v>764.91430358889795</v>
      </c>
      <c r="I25">
        <v>-4178.60748052295</v>
      </c>
      <c r="J25">
        <v>25006.927069091798</v>
      </c>
      <c r="K25">
        <v>764.91430358889795</v>
      </c>
      <c r="L25">
        <v>-5178.60748052295</v>
      </c>
      <c r="M25">
        <v>25006.927069091798</v>
      </c>
      <c r="N25">
        <v>31</v>
      </c>
      <c r="O25">
        <v>764.91430358889704</v>
      </c>
      <c r="P25">
        <v>-3192</v>
      </c>
      <c r="Q25">
        <v>23006.927069091798</v>
      </c>
      <c r="R25">
        <v>764.91430358889795</v>
      </c>
      <c r="S25">
        <v>-4028.60748052295</v>
      </c>
      <c r="T25">
        <v>25006.927069091798</v>
      </c>
      <c r="U25">
        <v>4.2920611001043998</v>
      </c>
      <c r="V25" t="s">
        <v>67</v>
      </c>
      <c r="W25" t="s">
        <v>67</v>
      </c>
    </row>
    <row r="26" spans="1:23" x14ac:dyDescent="0.3">
      <c r="A26" t="s">
        <v>89</v>
      </c>
      <c r="B26">
        <v>3</v>
      </c>
      <c r="C26">
        <v>10</v>
      </c>
      <c r="D26">
        <v>49</v>
      </c>
      <c r="E26">
        <v>-1235.0856964110999</v>
      </c>
      <c r="F26">
        <v>-3192</v>
      </c>
      <c r="G26">
        <v>25006.927069091798</v>
      </c>
      <c r="H26">
        <v>-1235.0856964110999</v>
      </c>
      <c r="I26">
        <v>-4075.9471239483701</v>
      </c>
      <c r="J26">
        <v>25006.927069091798</v>
      </c>
      <c r="K26">
        <v>-1235.0856964110999</v>
      </c>
      <c r="L26">
        <v>-5075.9471239483701</v>
      </c>
      <c r="M26">
        <v>25006.927069091798</v>
      </c>
      <c r="N26">
        <v>29</v>
      </c>
      <c r="O26">
        <v>-1235.0856964110999</v>
      </c>
      <c r="P26">
        <v>-3192</v>
      </c>
      <c r="Q26">
        <v>23006.927069091798</v>
      </c>
      <c r="R26">
        <v>-1235.0856964110999</v>
      </c>
      <c r="S26">
        <v>-3925.9471239483701</v>
      </c>
      <c r="T26">
        <v>25006.927069091798</v>
      </c>
      <c r="U26">
        <v>5.9685107102645203</v>
      </c>
      <c r="V26" t="s">
        <v>67</v>
      </c>
      <c r="W26" t="s">
        <v>67</v>
      </c>
    </row>
    <row r="27" spans="1:23" x14ac:dyDescent="0.3">
      <c r="A27" t="s">
        <v>90</v>
      </c>
      <c r="B27">
        <v>3</v>
      </c>
      <c r="C27">
        <v>11</v>
      </c>
      <c r="D27">
        <v>44</v>
      </c>
      <c r="E27">
        <v>-3235.0856964110999</v>
      </c>
      <c r="F27">
        <v>-3192</v>
      </c>
      <c r="G27">
        <v>25006.927069091798</v>
      </c>
      <c r="H27">
        <v>-3780.4014921753301</v>
      </c>
      <c r="I27">
        <v>-3192</v>
      </c>
      <c r="J27">
        <v>25006.927069091798</v>
      </c>
      <c r="K27">
        <v>-4780.4014921753296</v>
      </c>
      <c r="L27">
        <v>-3192</v>
      </c>
      <c r="M27">
        <v>25006.927069091798</v>
      </c>
      <c r="N27">
        <v>25</v>
      </c>
      <c r="O27">
        <v>-3235.0856964110999</v>
      </c>
      <c r="P27">
        <v>-3192</v>
      </c>
      <c r="Q27">
        <v>23006.927069091798</v>
      </c>
      <c r="R27">
        <v>-3630.4014921753301</v>
      </c>
      <c r="S27">
        <v>-3192</v>
      </c>
      <c r="T27">
        <v>25006.927069091798</v>
      </c>
      <c r="U27">
        <v>7.3289717772932903</v>
      </c>
      <c r="V27" t="s">
        <v>67</v>
      </c>
      <c r="W27" t="s">
        <v>67</v>
      </c>
    </row>
    <row r="28" spans="1:23" x14ac:dyDescent="0.3">
      <c r="A28" t="s">
        <v>91</v>
      </c>
      <c r="B28">
        <v>3</v>
      </c>
      <c r="C28">
        <v>12</v>
      </c>
      <c r="D28">
        <v>48</v>
      </c>
      <c r="E28">
        <v>-1235.0856964110999</v>
      </c>
      <c r="F28">
        <v>-1192</v>
      </c>
      <c r="G28">
        <v>25006.927069091798</v>
      </c>
      <c r="H28">
        <v>-2777.5855535614901</v>
      </c>
      <c r="I28">
        <v>-1192</v>
      </c>
      <c r="J28">
        <v>25006.927069091798</v>
      </c>
      <c r="K28">
        <v>-3777.5855535614901</v>
      </c>
      <c r="L28">
        <v>-1192</v>
      </c>
      <c r="M28">
        <v>25006.927069091798</v>
      </c>
      <c r="N28">
        <v>28</v>
      </c>
      <c r="O28">
        <v>-1235.0856964110999</v>
      </c>
      <c r="P28">
        <v>-1192</v>
      </c>
      <c r="Q28">
        <v>23006.927069091798</v>
      </c>
      <c r="R28">
        <v>-2627.5855535614901</v>
      </c>
      <c r="S28">
        <v>-1192</v>
      </c>
      <c r="T28">
        <v>25006.927069091798</v>
      </c>
      <c r="U28">
        <v>4.5237793340272301</v>
      </c>
      <c r="V28" t="s">
        <v>67</v>
      </c>
      <c r="W28" t="s">
        <v>67</v>
      </c>
    </row>
    <row r="29" spans="1:23" x14ac:dyDescent="0.3">
      <c r="A29" t="s">
        <v>92</v>
      </c>
      <c r="B29">
        <v>3</v>
      </c>
      <c r="C29">
        <v>13</v>
      </c>
      <c r="D29">
        <v>47</v>
      </c>
      <c r="E29">
        <v>-1235.0856964110999</v>
      </c>
      <c r="F29">
        <v>808.00000000000205</v>
      </c>
      <c r="G29">
        <v>25006.927069091798</v>
      </c>
      <c r="H29">
        <v>-2143.12167451397</v>
      </c>
      <c r="I29">
        <v>808.00000000000205</v>
      </c>
      <c r="J29">
        <v>25006.927069091798</v>
      </c>
      <c r="K29">
        <v>-3143.12167451397</v>
      </c>
      <c r="L29">
        <v>808.00000000000205</v>
      </c>
      <c r="M29">
        <v>25006.927069091798</v>
      </c>
      <c r="N29">
        <v>27</v>
      </c>
      <c r="O29">
        <v>-1235.0856964110999</v>
      </c>
      <c r="P29">
        <v>808.00000000000205</v>
      </c>
      <c r="Q29">
        <v>23006.927069091798</v>
      </c>
      <c r="R29">
        <v>-1993.12167451397</v>
      </c>
      <c r="S29">
        <v>808.00000000000205</v>
      </c>
      <c r="T29">
        <v>25006.927069091798</v>
      </c>
      <c r="U29">
        <v>5.1077582182244301</v>
      </c>
      <c r="V29" t="s">
        <v>67</v>
      </c>
      <c r="W29" t="s">
        <v>67</v>
      </c>
    </row>
    <row r="30" spans="1:23" x14ac:dyDescent="0.3">
      <c r="A30" t="s">
        <v>93</v>
      </c>
      <c r="B30">
        <v>3</v>
      </c>
      <c r="C30">
        <v>14</v>
      </c>
      <c r="D30">
        <v>46</v>
      </c>
      <c r="E30">
        <v>-1235.0856964110999</v>
      </c>
      <c r="F30">
        <v>2808</v>
      </c>
      <c r="G30">
        <v>25006.927069091798</v>
      </c>
      <c r="H30">
        <v>-2826.2893695471198</v>
      </c>
      <c r="I30">
        <v>2808</v>
      </c>
      <c r="J30">
        <v>25006.927069091798</v>
      </c>
      <c r="K30">
        <v>-3826.2893695471198</v>
      </c>
      <c r="L30">
        <v>2808</v>
      </c>
      <c r="M30">
        <v>25006.927069091798</v>
      </c>
      <c r="N30">
        <v>26</v>
      </c>
      <c r="O30">
        <v>-1235.0856964110999</v>
      </c>
      <c r="P30">
        <v>2808</v>
      </c>
      <c r="Q30">
        <v>23006.927069091798</v>
      </c>
      <c r="R30">
        <v>-2676.2893695471198</v>
      </c>
      <c r="S30">
        <v>2808</v>
      </c>
      <c r="T30">
        <v>25006.927069091798</v>
      </c>
      <c r="U30">
        <v>2.9156688603869401</v>
      </c>
      <c r="V30" t="s">
        <v>67</v>
      </c>
      <c r="W30" t="s">
        <v>67</v>
      </c>
    </row>
    <row r="31" spans="1:23" x14ac:dyDescent="0.3">
      <c r="A31" t="s">
        <v>94</v>
      </c>
      <c r="B31">
        <v>3</v>
      </c>
      <c r="C31">
        <v>15</v>
      </c>
      <c r="D31">
        <v>43</v>
      </c>
      <c r="E31">
        <v>-3235.0856964110999</v>
      </c>
      <c r="F31">
        <v>4808</v>
      </c>
      <c r="G31">
        <v>25006.927069091798</v>
      </c>
      <c r="H31">
        <v>-3235.0856964110999</v>
      </c>
      <c r="I31">
        <v>3044.1794776772999</v>
      </c>
      <c r="J31">
        <v>25006.927069091798</v>
      </c>
      <c r="K31">
        <v>-3235.0856964110999</v>
      </c>
      <c r="L31">
        <v>2044.1794776772999</v>
      </c>
      <c r="M31">
        <v>25006.927069091798</v>
      </c>
      <c r="N31">
        <v>23</v>
      </c>
      <c r="O31">
        <v>-3235.0856964110999</v>
      </c>
      <c r="P31">
        <v>4808</v>
      </c>
      <c r="Q31">
        <v>23006.927069091798</v>
      </c>
      <c r="R31">
        <v>-3235.0856964110999</v>
      </c>
      <c r="S31">
        <v>3194.1794776772999</v>
      </c>
      <c r="T31">
        <v>25006.927069091798</v>
      </c>
      <c r="U31">
        <v>2.8501335696203101</v>
      </c>
      <c r="V31" t="s">
        <v>67</v>
      </c>
      <c r="W31" t="s">
        <v>67</v>
      </c>
    </row>
    <row r="32" spans="1:23" x14ac:dyDescent="0.3">
      <c r="A32" t="s">
        <v>95</v>
      </c>
      <c r="B32">
        <v>3</v>
      </c>
      <c r="C32">
        <v>16</v>
      </c>
      <c r="D32">
        <v>42</v>
      </c>
      <c r="E32">
        <v>-5235.0856964110999</v>
      </c>
      <c r="F32">
        <v>4808</v>
      </c>
      <c r="G32">
        <v>25006.927069091798</v>
      </c>
      <c r="H32">
        <v>-5235.0856964110999</v>
      </c>
      <c r="I32">
        <v>3820.2760623618101</v>
      </c>
      <c r="J32">
        <v>25006.927069091798</v>
      </c>
      <c r="K32">
        <v>-5235.0856964110999</v>
      </c>
      <c r="L32">
        <v>2820.2760623618101</v>
      </c>
      <c r="M32">
        <v>25006.927069091798</v>
      </c>
      <c r="N32">
        <v>22</v>
      </c>
      <c r="O32">
        <v>-5235.0856964110999</v>
      </c>
      <c r="P32">
        <v>4808</v>
      </c>
      <c r="Q32">
        <v>23006.927069091798</v>
      </c>
      <c r="R32">
        <v>-5235.0856964110999</v>
      </c>
      <c r="S32">
        <v>3970.2760623618101</v>
      </c>
      <c r="T32">
        <v>25006.927069091798</v>
      </c>
      <c r="U32">
        <v>3.6428579388661402</v>
      </c>
      <c r="V32" t="s">
        <v>67</v>
      </c>
      <c r="W32" t="s">
        <v>67</v>
      </c>
    </row>
    <row r="33" spans="1:23" x14ac:dyDescent="0.3">
      <c r="A33" t="s">
        <v>96</v>
      </c>
      <c r="B33">
        <v>4</v>
      </c>
      <c r="C33">
        <v>2</v>
      </c>
      <c r="D33">
        <v>81</v>
      </c>
      <c r="E33">
        <v>8764.9143035888992</v>
      </c>
      <c r="F33">
        <v>2808</v>
      </c>
      <c r="G33">
        <v>27006.927069091798</v>
      </c>
      <c r="H33">
        <v>8764.9143035888992</v>
      </c>
      <c r="I33">
        <v>1370.57974080493</v>
      </c>
      <c r="J33">
        <v>27006.927069091798</v>
      </c>
      <c r="K33">
        <v>8764.9143035888992</v>
      </c>
      <c r="L33">
        <v>370.57974080493301</v>
      </c>
      <c r="M33">
        <v>27006.927069091798</v>
      </c>
      <c r="N33">
        <v>62</v>
      </c>
      <c r="O33">
        <v>8764.9143035888992</v>
      </c>
      <c r="P33">
        <v>2808</v>
      </c>
      <c r="Q33">
        <v>25006.927069091798</v>
      </c>
      <c r="R33">
        <v>8764.9143035888992</v>
      </c>
      <c r="S33">
        <v>1520.57974080493</v>
      </c>
      <c r="T33">
        <v>27006.927069091798</v>
      </c>
      <c r="U33">
        <v>6.0328844976111897</v>
      </c>
      <c r="V33" t="s">
        <v>67</v>
      </c>
      <c r="W33" t="s">
        <v>67</v>
      </c>
    </row>
    <row r="34" spans="1:23" x14ac:dyDescent="0.3">
      <c r="A34" t="s">
        <v>97</v>
      </c>
      <c r="B34">
        <v>4</v>
      </c>
      <c r="C34">
        <v>3</v>
      </c>
      <c r="D34">
        <v>79</v>
      </c>
      <c r="E34">
        <v>6764.9143035889001</v>
      </c>
      <c r="F34">
        <v>808.00000000000205</v>
      </c>
      <c r="G34">
        <v>27006.927069091798</v>
      </c>
      <c r="H34">
        <v>7673.9369301689403</v>
      </c>
      <c r="I34">
        <v>808.00000000000205</v>
      </c>
      <c r="J34">
        <v>27006.927069091798</v>
      </c>
      <c r="K34">
        <v>8673.9369301689403</v>
      </c>
      <c r="L34">
        <v>808.00000000000205</v>
      </c>
      <c r="M34">
        <v>27006.927069091798</v>
      </c>
      <c r="N34">
        <v>56</v>
      </c>
      <c r="O34">
        <v>4764.9143035889001</v>
      </c>
      <c r="P34">
        <v>808.00000000000205</v>
      </c>
      <c r="Q34">
        <v>25006.927069091798</v>
      </c>
      <c r="R34">
        <v>7523.9369301689403</v>
      </c>
      <c r="S34">
        <v>808.00000000000205</v>
      </c>
      <c r="T34">
        <v>27006.927069091798</v>
      </c>
      <c r="U34">
        <v>3.1295033268678298</v>
      </c>
      <c r="V34" t="s">
        <v>67</v>
      </c>
      <c r="W34" t="s">
        <v>67</v>
      </c>
    </row>
    <row r="35" spans="1:23" x14ac:dyDescent="0.3">
      <c r="A35" t="s">
        <v>98</v>
      </c>
      <c r="B35">
        <v>4</v>
      </c>
      <c r="C35">
        <v>4</v>
      </c>
      <c r="D35">
        <v>79</v>
      </c>
      <c r="E35">
        <v>6764.9143035889001</v>
      </c>
      <c r="F35">
        <v>808.00000000000205</v>
      </c>
      <c r="G35">
        <v>27006.927069091798</v>
      </c>
      <c r="H35">
        <v>6764.9143035889001</v>
      </c>
      <c r="I35">
        <v>211.33718401094501</v>
      </c>
      <c r="J35">
        <v>27006.927069091798</v>
      </c>
      <c r="K35">
        <v>6764.9143035889001</v>
      </c>
      <c r="L35">
        <v>-788.66281598905505</v>
      </c>
      <c r="M35">
        <v>27006.927069091798</v>
      </c>
      <c r="N35">
        <v>56</v>
      </c>
      <c r="O35">
        <v>4764.9143035889001</v>
      </c>
      <c r="P35">
        <v>808.00000000000205</v>
      </c>
      <c r="Q35">
        <v>25006.927069091798</v>
      </c>
      <c r="R35">
        <v>6764.9143035889001</v>
      </c>
      <c r="S35">
        <v>361.33718401094501</v>
      </c>
      <c r="T35">
        <v>27006.927069091798</v>
      </c>
      <c r="U35">
        <v>4.88107766648685</v>
      </c>
      <c r="V35" t="s">
        <v>67</v>
      </c>
      <c r="W35" t="s">
        <v>67</v>
      </c>
    </row>
    <row r="36" spans="1:23" x14ac:dyDescent="0.3">
      <c r="A36" t="s">
        <v>99</v>
      </c>
      <c r="B36">
        <v>4</v>
      </c>
      <c r="C36">
        <v>5</v>
      </c>
      <c r="D36">
        <v>75</v>
      </c>
      <c r="E36">
        <v>4764.9143035889001</v>
      </c>
      <c r="F36">
        <v>-1192</v>
      </c>
      <c r="G36">
        <v>27006.927069091798</v>
      </c>
      <c r="H36">
        <v>6465.9511399414896</v>
      </c>
      <c r="I36">
        <v>-1192</v>
      </c>
      <c r="J36">
        <v>27006.927069091798</v>
      </c>
      <c r="K36">
        <v>7465.9511399414896</v>
      </c>
      <c r="L36">
        <v>-1192</v>
      </c>
      <c r="M36">
        <v>27006.927069091798</v>
      </c>
      <c r="N36">
        <v>57</v>
      </c>
      <c r="O36">
        <v>4764.9143035889001</v>
      </c>
      <c r="P36">
        <v>-1192</v>
      </c>
      <c r="Q36">
        <v>25006.927069091798</v>
      </c>
      <c r="R36">
        <v>6315.9511399414896</v>
      </c>
      <c r="S36">
        <v>-1192</v>
      </c>
      <c r="T36">
        <v>27006.927069091798</v>
      </c>
      <c r="U36">
        <v>3.8313737952971199</v>
      </c>
      <c r="V36" t="s">
        <v>67</v>
      </c>
      <c r="W36" t="s">
        <v>67</v>
      </c>
    </row>
    <row r="37" spans="1:23" x14ac:dyDescent="0.3">
      <c r="A37" t="s">
        <v>100</v>
      </c>
      <c r="B37">
        <v>4</v>
      </c>
      <c r="C37">
        <v>6</v>
      </c>
      <c r="D37">
        <v>76</v>
      </c>
      <c r="E37">
        <v>4764.9143035889001</v>
      </c>
      <c r="F37">
        <v>-3192</v>
      </c>
      <c r="G37">
        <v>27006.927069091798</v>
      </c>
      <c r="H37">
        <v>6674.6467298633897</v>
      </c>
      <c r="I37">
        <v>-3192</v>
      </c>
      <c r="J37">
        <v>27006.927069091798</v>
      </c>
      <c r="K37">
        <v>7674.6467298633897</v>
      </c>
      <c r="L37">
        <v>-3192</v>
      </c>
      <c r="M37">
        <v>27006.927069091798</v>
      </c>
      <c r="N37">
        <v>58</v>
      </c>
      <c r="O37">
        <v>4764.9143035889001</v>
      </c>
      <c r="P37">
        <v>-3192</v>
      </c>
      <c r="Q37">
        <v>25006.927069091798</v>
      </c>
      <c r="R37">
        <v>6524.6467298633897</v>
      </c>
      <c r="S37">
        <v>-3192</v>
      </c>
      <c r="T37">
        <v>27006.927069091798</v>
      </c>
      <c r="U37">
        <v>5.6070652113339499</v>
      </c>
      <c r="V37" t="s">
        <v>67</v>
      </c>
      <c r="W37" t="s">
        <v>67</v>
      </c>
    </row>
    <row r="38" spans="1:23" x14ac:dyDescent="0.3">
      <c r="A38" t="s">
        <v>101</v>
      </c>
      <c r="B38">
        <v>4</v>
      </c>
      <c r="C38">
        <v>7</v>
      </c>
      <c r="D38">
        <v>76</v>
      </c>
      <c r="E38">
        <v>4764.9143035889001</v>
      </c>
      <c r="F38">
        <v>-3192</v>
      </c>
      <c r="G38">
        <v>27006.927069091798</v>
      </c>
      <c r="H38">
        <v>4764.9143035889001</v>
      </c>
      <c r="I38">
        <v>-3696.3219386918099</v>
      </c>
      <c r="J38">
        <v>27006.927069091798</v>
      </c>
      <c r="K38">
        <v>4764.9143035889001</v>
      </c>
      <c r="L38">
        <v>-4696.3219386918099</v>
      </c>
      <c r="M38">
        <v>27006.927069091798</v>
      </c>
      <c r="N38">
        <v>58</v>
      </c>
      <c r="O38">
        <v>4764.9143035889001</v>
      </c>
      <c r="P38">
        <v>-3192</v>
      </c>
      <c r="Q38">
        <v>25006.927069091798</v>
      </c>
      <c r="R38">
        <v>4764.9143035889001</v>
      </c>
      <c r="S38">
        <v>-3546.3219386918099</v>
      </c>
      <c r="T38">
        <v>27006.927069091798</v>
      </c>
      <c r="U38">
        <v>4.4708014190428402</v>
      </c>
      <c r="V38" t="s">
        <v>67</v>
      </c>
      <c r="W38" t="s">
        <v>67</v>
      </c>
    </row>
    <row r="39" spans="1:23" x14ac:dyDescent="0.3">
      <c r="A39" t="s">
        <v>102</v>
      </c>
      <c r="B39">
        <v>4</v>
      </c>
      <c r="C39">
        <v>8</v>
      </c>
      <c r="D39">
        <v>73</v>
      </c>
      <c r="E39">
        <v>2764.9143035889001</v>
      </c>
      <c r="F39">
        <v>-3192</v>
      </c>
      <c r="G39">
        <v>27006.927069091798</v>
      </c>
      <c r="H39">
        <v>2764.9143035889001</v>
      </c>
      <c r="I39">
        <v>-4037.8447795614602</v>
      </c>
      <c r="J39">
        <v>27006.927069091798</v>
      </c>
      <c r="K39">
        <v>2764.9143035889001</v>
      </c>
      <c r="L39">
        <v>-5037.8447795614602</v>
      </c>
      <c r="M39">
        <v>27006.927069091798</v>
      </c>
      <c r="N39">
        <v>54</v>
      </c>
      <c r="O39">
        <v>2764.9143035889001</v>
      </c>
      <c r="P39">
        <v>-3192</v>
      </c>
      <c r="Q39">
        <v>25006.927069091798</v>
      </c>
      <c r="R39">
        <v>2764.9143035889001</v>
      </c>
      <c r="S39">
        <v>-3887.8447795614602</v>
      </c>
      <c r="T39">
        <v>27006.927069091798</v>
      </c>
      <c r="U39">
        <v>4.4352639071991904</v>
      </c>
      <c r="V39" t="s">
        <v>67</v>
      </c>
      <c r="W39" t="s">
        <v>67</v>
      </c>
    </row>
    <row r="40" spans="1:23" x14ac:dyDescent="0.3">
      <c r="A40" t="s">
        <v>103</v>
      </c>
      <c r="B40">
        <v>4</v>
      </c>
      <c r="C40">
        <v>9</v>
      </c>
      <c r="D40">
        <v>71</v>
      </c>
      <c r="E40">
        <v>764.91430358889704</v>
      </c>
      <c r="F40">
        <v>-3192</v>
      </c>
      <c r="G40">
        <v>27006.927069091798</v>
      </c>
      <c r="H40">
        <v>764.91430358889704</v>
      </c>
      <c r="I40">
        <v>-4121.4403403686201</v>
      </c>
      <c r="J40">
        <v>27006.927069091798</v>
      </c>
      <c r="K40">
        <v>764.91430358889704</v>
      </c>
      <c r="L40">
        <v>-5121.4403403686201</v>
      </c>
      <c r="M40">
        <v>27006.927069091798</v>
      </c>
      <c r="N40">
        <v>52</v>
      </c>
      <c r="O40">
        <v>764.91430358889704</v>
      </c>
      <c r="P40">
        <v>-3192</v>
      </c>
      <c r="Q40">
        <v>25006.927069091798</v>
      </c>
      <c r="R40">
        <v>764.91430358889704</v>
      </c>
      <c r="S40">
        <v>-3971.4403403686201</v>
      </c>
      <c r="T40">
        <v>27006.927069091798</v>
      </c>
      <c r="U40">
        <v>4.1220807443706802</v>
      </c>
      <c r="V40" t="s">
        <v>67</v>
      </c>
      <c r="W40" t="s">
        <v>67</v>
      </c>
    </row>
    <row r="41" spans="1:23" x14ac:dyDescent="0.3">
      <c r="A41" t="s">
        <v>104</v>
      </c>
      <c r="B41">
        <v>4</v>
      </c>
      <c r="C41">
        <v>10</v>
      </c>
      <c r="D41">
        <v>71</v>
      </c>
      <c r="E41">
        <v>764.91430358889704</v>
      </c>
      <c r="F41">
        <v>-3192</v>
      </c>
      <c r="G41">
        <v>27006.927069091798</v>
      </c>
      <c r="H41">
        <v>-1235.0856964110999</v>
      </c>
      <c r="I41">
        <v>-3619.8616164772002</v>
      </c>
      <c r="J41">
        <v>27006.927069091798</v>
      </c>
      <c r="K41">
        <v>-2212.9591577710098</v>
      </c>
      <c r="L41">
        <v>-3829.0588764210102</v>
      </c>
      <c r="M41">
        <v>27006.927069091798</v>
      </c>
      <c r="N41">
        <v>52</v>
      </c>
      <c r="O41">
        <v>764.91430358889704</v>
      </c>
      <c r="P41">
        <v>-3192</v>
      </c>
      <c r="Q41">
        <v>25006.927069091798</v>
      </c>
      <c r="R41">
        <v>-1088.4046772071199</v>
      </c>
      <c r="S41">
        <v>-3588.4820274856302</v>
      </c>
      <c r="T41">
        <v>27006.927069091798</v>
      </c>
      <c r="U41">
        <v>4.8692026736226701</v>
      </c>
      <c r="V41" t="s">
        <v>67</v>
      </c>
      <c r="W41" t="s">
        <v>67</v>
      </c>
    </row>
    <row r="42" spans="1:23" x14ac:dyDescent="0.3">
      <c r="A42" t="s">
        <v>105</v>
      </c>
      <c r="B42">
        <v>4</v>
      </c>
      <c r="C42">
        <v>11</v>
      </c>
      <c r="D42">
        <v>67</v>
      </c>
      <c r="E42">
        <v>-1235.0856964110999</v>
      </c>
      <c r="F42">
        <v>-1192</v>
      </c>
      <c r="G42">
        <v>27006.927069091798</v>
      </c>
      <c r="H42">
        <v>-3554.56855234151</v>
      </c>
      <c r="I42">
        <v>-3192</v>
      </c>
      <c r="J42">
        <v>27006.927069091798</v>
      </c>
      <c r="K42">
        <v>-4311.9065219932299</v>
      </c>
      <c r="L42">
        <v>-3845.02312342199</v>
      </c>
      <c r="M42">
        <v>27006.927069091798</v>
      </c>
      <c r="N42">
        <v>48</v>
      </c>
      <c r="O42">
        <v>-1235.0856964110999</v>
      </c>
      <c r="P42">
        <v>-1192</v>
      </c>
      <c r="Q42">
        <v>25006.927069091798</v>
      </c>
      <c r="R42">
        <v>-3440.9678568937502</v>
      </c>
      <c r="S42">
        <v>-3094.0465314867001</v>
      </c>
      <c r="T42">
        <v>27006.927069091798</v>
      </c>
      <c r="U42">
        <v>6.1032361346433497</v>
      </c>
      <c r="V42" t="s">
        <v>67</v>
      </c>
      <c r="W42" t="s">
        <v>67</v>
      </c>
    </row>
    <row r="43" spans="1:23" x14ac:dyDescent="0.3">
      <c r="A43" t="s">
        <v>106</v>
      </c>
      <c r="B43">
        <v>4</v>
      </c>
      <c r="C43">
        <v>12</v>
      </c>
      <c r="D43">
        <v>67</v>
      </c>
      <c r="E43">
        <v>-1235.0856964110999</v>
      </c>
      <c r="F43">
        <v>-1192</v>
      </c>
      <c r="G43">
        <v>27006.927069091798</v>
      </c>
      <c r="H43">
        <v>-2773.1390832663601</v>
      </c>
      <c r="I43">
        <v>-1192</v>
      </c>
      <c r="J43">
        <v>27006.927069091798</v>
      </c>
      <c r="K43">
        <v>-3773.1390832663601</v>
      </c>
      <c r="L43">
        <v>-1192</v>
      </c>
      <c r="M43">
        <v>27006.927069091798</v>
      </c>
      <c r="N43">
        <v>48</v>
      </c>
      <c r="O43">
        <v>-1235.0856964110999</v>
      </c>
      <c r="P43">
        <v>-1192</v>
      </c>
      <c r="Q43">
        <v>25006.927069091798</v>
      </c>
      <c r="R43">
        <v>-2623.1390832663601</v>
      </c>
      <c r="S43">
        <v>-1192</v>
      </c>
      <c r="T43">
        <v>27006.927069091798</v>
      </c>
      <c r="U43">
        <v>5.1679574925063303</v>
      </c>
      <c r="V43" t="s">
        <v>67</v>
      </c>
      <c r="W43" t="s">
        <v>67</v>
      </c>
    </row>
    <row r="44" spans="1:23" x14ac:dyDescent="0.3">
      <c r="A44" t="s">
        <v>107</v>
      </c>
      <c r="B44">
        <v>4</v>
      </c>
      <c r="C44">
        <v>13</v>
      </c>
      <c r="D44">
        <v>66</v>
      </c>
      <c r="E44">
        <v>-1235.0856964110999</v>
      </c>
      <c r="F44">
        <v>2808</v>
      </c>
      <c r="G44">
        <v>27006.927069091798</v>
      </c>
      <c r="H44">
        <v>-1355.44272144105</v>
      </c>
      <c r="I44">
        <v>808.00000000000205</v>
      </c>
      <c r="J44">
        <v>27006.927069091798</v>
      </c>
      <c r="K44">
        <v>-1415.5125621909799</v>
      </c>
      <c r="L44">
        <v>-190.19417661709301</v>
      </c>
      <c r="M44">
        <v>27006.927069091798</v>
      </c>
      <c r="N44">
        <v>46</v>
      </c>
      <c r="O44">
        <v>-1235.0856964110999</v>
      </c>
      <c r="P44">
        <v>2808</v>
      </c>
      <c r="Q44">
        <v>25006.927069091798</v>
      </c>
      <c r="R44">
        <v>-1346.4322453285599</v>
      </c>
      <c r="S44">
        <v>957.72912649256602</v>
      </c>
      <c r="T44">
        <v>27006.927069091798</v>
      </c>
      <c r="U44">
        <v>5.3819969108529504</v>
      </c>
      <c r="V44" t="s">
        <v>67</v>
      </c>
      <c r="W44" t="s">
        <v>67</v>
      </c>
    </row>
    <row r="45" spans="1:23" x14ac:dyDescent="0.3">
      <c r="A45" t="s">
        <v>108</v>
      </c>
      <c r="B45">
        <v>4</v>
      </c>
      <c r="C45">
        <v>14</v>
      </c>
      <c r="D45">
        <v>66</v>
      </c>
      <c r="E45">
        <v>-1235.0856964110999</v>
      </c>
      <c r="F45">
        <v>2808</v>
      </c>
      <c r="G45">
        <v>27006.927069091798</v>
      </c>
      <c r="H45">
        <v>-2300.2470061255799</v>
      </c>
      <c r="I45">
        <v>2808</v>
      </c>
      <c r="J45">
        <v>27006.927069091798</v>
      </c>
      <c r="K45">
        <v>-3300.2470061255799</v>
      </c>
      <c r="L45">
        <v>2808</v>
      </c>
      <c r="M45">
        <v>27006.927069091798</v>
      </c>
      <c r="N45">
        <v>46</v>
      </c>
      <c r="O45">
        <v>-1235.0856964110999</v>
      </c>
      <c r="P45">
        <v>2808</v>
      </c>
      <c r="Q45">
        <v>25006.927069091798</v>
      </c>
      <c r="R45">
        <v>-2150.2470061255799</v>
      </c>
      <c r="S45">
        <v>2808</v>
      </c>
      <c r="T45">
        <v>27006.927069091798</v>
      </c>
      <c r="U45">
        <v>5.8936616670806297</v>
      </c>
      <c r="V45" t="s">
        <v>67</v>
      </c>
      <c r="W45" t="s">
        <v>67</v>
      </c>
    </row>
    <row r="46" spans="1:23" x14ac:dyDescent="0.3">
      <c r="A46" t="s">
        <v>109</v>
      </c>
      <c r="B46">
        <v>4</v>
      </c>
      <c r="C46">
        <v>15</v>
      </c>
      <c r="D46">
        <v>64</v>
      </c>
      <c r="E46">
        <v>-3235.0856964110999</v>
      </c>
      <c r="F46">
        <v>4808</v>
      </c>
      <c r="G46">
        <v>27006.927069091798</v>
      </c>
      <c r="H46">
        <v>-3235.0856964110999</v>
      </c>
      <c r="I46">
        <v>4166.0442283897801</v>
      </c>
      <c r="J46">
        <v>27006.927069091798</v>
      </c>
      <c r="K46">
        <v>-3235.0856964110999</v>
      </c>
      <c r="L46">
        <v>3166.0442283897801</v>
      </c>
      <c r="M46">
        <v>27006.927069091798</v>
      </c>
      <c r="N46">
        <v>43</v>
      </c>
      <c r="O46">
        <v>-3235.0856964110999</v>
      </c>
      <c r="P46">
        <v>4808</v>
      </c>
      <c r="Q46">
        <v>25006.927069091798</v>
      </c>
      <c r="R46">
        <v>-3235.0856964110999</v>
      </c>
      <c r="S46">
        <v>4316.0442283897801</v>
      </c>
      <c r="T46">
        <v>27006.927069091798</v>
      </c>
      <c r="U46">
        <v>4.4828438555027699</v>
      </c>
      <c r="V46" t="s">
        <v>67</v>
      </c>
      <c r="W46" t="s">
        <v>67</v>
      </c>
    </row>
    <row r="47" spans="1:23" x14ac:dyDescent="0.3">
      <c r="A47" t="s">
        <v>110</v>
      </c>
      <c r="B47">
        <v>4</v>
      </c>
      <c r="C47">
        <v>16</v>
      </c>
      <c r="D47">
        <v>63</v>
      </c>
      <c r="E47">
        <v>-5235.0856964110999</v>
      </c>
      <c r="F47">
        <v>4808</v>
      </c>
      <c r="G47">
        <v>27006.927069091798</v>
      </c>
      <c r="H47">
        <v>-5235.0856964110999</v>
      </c>
      <c r="I47">
        <v>4145.1992554963599</v>
      </c>
      <c r="J47">
        <v>27006.927069091798</v>
      </c>
      <c r="K47">
        <v>-5235.0856964110999</v>
      </c>
      <c r="L47">
        <v>3145.1992554963599</v>
      </c>
      <c r="M47">
        <v>27006.927069091798</v>
      </c>
      <c r="N47">
        <v>42</v>
      </c>
      <c r="O47">
        <v>-5235.0856964110999</v>
      </c>
      <c r="P47">
        <v>4808</v>
      </c>
      <c r="Q47">
        <v>25006.927069091798</v>
      </c>
      <c r="R47">
        <v>-5235.0856964110999</v>
      </c>
      <c r="S47">
        <v>4295.1992554963599</v>
      </c>
      <c r="T47">
        <v>27006.927069091798</v>
      </c>
      <c r="U47">
        <v>3.8630630317613801</v>
      </c>
      <c r="V47" t="s">
        <v>67</v>
      </c>
      <c r="W47" t="s">
        <v>67</v>
      </c>
    </row>
    <row r="48" spans="1:23" x14ac:dyDescent="0.3">
      <c r="A48" t="s">
        <v>111</v>
      </c>
      <c r="B48">
        <v>5</v>
      </c>
      <c r="C48">
        <v>2</v>
      </c>
      <c r="D48">
        <v>97</v>
      </c>
      <c r="E48">
        <v>8764.9143035888992</v>
      </c>
      <c r="F48">
        <v>4808</v>
      </c>
      <c r="G48">
        <v>29006.927069091798</v>
      </c>
      <c r="H48">
        <v>8764.9143035888992</v>
      </c>
      <c r="I48">
        <v>3388.28871811108</v>
      </c>
      <c r="J48">
        <v>29006.927069091798</v>
      </c>
      <c r="K48">
        <v>8764.9143035888992</v>
      </c>
      <c r="L48">
        <v>2388.28871811108</v>
      </c>
      <c r="M48">
        <v>29006.927069091798</v>
      </c>
      <c r="N48">
        <v>80</v>
      </c>
      <c r="O48">
        <v>8764.9143035888992</v>
      </c>
      <c r="P48">
        <v>4808</v>
      </c>
      <c r="Q48">
        <v>27006.927069091798</v>
      </c>
      <c r="R48">
        <v>8764.9143035888992</v>
      </c>
      <c r="S48">
        <v>3538.28871811108</v>
      </c>
      <c r="T48">
        <v>29006.927069091798</v>
      </c>
      <c r="U48">
        <v>4.6159892629089097</v>
      </c>
      <c r="V48" t="s">
        <v>67</v>
      </c>
      <c r="W48" t="s">
        <v>67</v>
      </c>
    </row>
    <row r="49" spans="1:23" x14ac:dyDescent="0.3">
      <c r="A49" t="s">
        <v>112</v>
      </c>
      <c r="B49">
        <v>5</v>
      </c>
      <c r="C49">
        <v>3</v>
      </c>
      <c r="D49">
        <v>96</v>
      </c>
      <c r="E49">
        <v>6764.9143035889001</v>
      </c>
      <c r="F49">
        <v>2808</v>
      </c>
      <c r="G49">
        <v>29006.927069091798</v>
      </c>
      <c r="H49">
        <v>7933.8438591176</v>
      </c>
      <c r="I49">
        <v>2808</v>
      </c>
      <c r="J49">
        <v>29006.927069091798</v>
      </c>
      <c r="K49">
        <v>8933.8438591176</v>
      </c>
      <c r="L49">
        <v>2808</v>
      </c>
      <c r="M49">
        <v>29006.927069091798</v>
      </c>
      <c r="N49">
        <v>78</v>
      </c>
      <c r="O49">
        <v>6764.9143035889001</v>
      </c>
      <c r="P49">
        <v>2808</v>
      </c>
      <c r="Q49">
        <v>27006.927069091798</v>
      </c>
      <c r="R49">
        <v>7783.8438591176</v>
      </c>
      <c r="S49">
        <v>2808</v>
      </c>
      <c r="T49">
        <v>29006.927069091798</v>
      </c>
      <c r="U49">
        <v>4.1976442559081999</v>
      </c>
      <c r="V49" t="s">
        <v>67</v>
      </c>
      <c r="W49" t="s">
        <v>67</v>
      </c>
    </row>
    <row r="50" spans="1:23" x14ac:dyDescent="0.3">
      <c r="A50" t="s">
        <v>113</v>
      </c>
      <c r="B50">
        <v>5</v>
      </c>
      <c r="C50">
        <v>4</v>
      </c>
      <c r="D50">
        <v>96</v>
      </c>
      <c r="E50">
        <v>6764.9143035889001</v>
      </c>
      <c r="F50">
        <v>2808</v>
      </c>
      <c r="G50">
        <v>29006.927069091798</v>
      </c>
      <c r="H50">
        <v>7028.7741751567701</v>
      </c>
      <c r="I50">
        <v>808.00000000000205</v>
      </c>
      <c r="J50">
        <v>29006.927069091798</v>
      </c>
      <c r="K50">
        <v>7159.5707311798797</v>
      </c>
      <c r="L50">
        <v>-183.40922979992999</v>
      </c>
      <c r="M50">
        <v>29006.927069091798</v>
      </c>
      <c r="N50">
        <v>78</v>
      </c>
      <c r="O50">
        <v>6764.9143035889001</v>
      </c>
      <c r="P50">
        <v>2808</v>
      </c>
      <c r="Q50">
        <v>27006.927069091798</v>
      </c>
      <c r="R50">
        <v>7009.1546917533096</v>
      </c>
      <c r="S50">
        <v>956.71138446999203</v>
      </c>
      <c r="T50">
        <v>29006.927069091798</v>
      </c>
      <c r="U50">
        <v>3.0520979523195799</v>
      </c>
      <c r="V50" t="s">
        <v>67</v>
      </c>
      <c r="W50" t="s">
        <v>67</v>
      </c>
    </row>
    <row r="51" spans="1:23" x14ac:dyDescent="0.3">
      <c r="A51" t="s">
        <v>114</v>
      </c>
      <c r="B51">
        <v>5</v>
      </c>
      <c r="C51">
        <v>5</v>
      </c>
      <c r="D51">
        <v>93</v>
      </c>
      <c r="E51">
        <v>4764.9143035889001</v>
      </c>
      <c r="F51">
        <v>808.00000000000205</v>
      </c>
      <c r="G51">
        <v>29006.927069091798</v>
      </c>
      <c r="H51">
        <v>6764.9143035889001</v>
      </c>
      <c r="I51">
        <v>769.00487832341605</v>
      </c>
      <c r="J51">
        <v>29006.927069091798</v>
      </c>
      <c r="K51">
        <v>7764.7242803265599</v>
      </c>
      <c r="L51">
        <v>749.51102247524204</v>
      </c>
      <c r="M51">
        <v>29006.927069091798</v>
      </c>
      <c r="N51">
        <v>74</v>
      </c>
      <c r="O51">
        <v>4764.9143035889001</v>
      </c>
      <c r="P51">
        <v>808.00000000000205</v>
      </c>
      <c r="Q51">
        <v>27006.927069091798</v>
      </c>
      <c r="R51">
        <v>6614.9428070782496</v>
      </c>
      <c r="S51">
        <v>771.92895670064297</v>
      </c>
      <c r="T51">
        <v>29006.927069091798</v>
      </c>
      <c r="U51">
        <v>4.9588142073188397</v>
      </c>
      <c r="V51" t="s">
        <v>67</v>
      </c>
      <c r="W51" t="s">
        <v>67</v>
      </c>
    </row>
    <row r="52" spans="1:23" x14ac:dyDescent="0.3">
      <c r="A52" t="s">
        <v>115</v>
      </c>
      <c r="B52">
        <v>5</v>
      </c>
      <c r="C52">
        <v>6</v>
      </c>
      <c r="D52">
        <v>94</v>
      </c>
      <c r="E52">
        <v>4764.9143035889001</v>
      </c>
      <c r="F52">
        <v>-1192</v>
      </c>
      <c r="G52">
        <v>29006.927069091798</v>
      </c>
      <c r="H52">
        <v>6388.0337817068303</v>
      </c>
      <c r="I52">
        <v>-1192</v>
      </c>
      <c r="J52">
        <v>29006.927069091798</v>
      </c>
      <c r="K52">
        <v>7388.0337817068303</v>
      </c>
      <c r="L52">
        <v>-1192</v>
      </c>
      <c r="M52">
        <v>29006.927069091798</v>
      </c>
      <c r="N52">
        <v>75</v>
      </c>
      <c r="O52">
        <v>4764.9143035889001</v>
      </c>
      <c r="P52">
        <v>-1192</v>
      </c>
      <c r="Q52">
        <v>27006.927069091798</v>
      </c>
      <c r="R52">
        <v>6238.0337817068303</v>
      </c>
      <c r="S52">
        <v>-1192</v>
      </c>
      <c r="T52">
        <v>29006.927069091798</v>
      </c>
      <c r="U52">
        <v>7.5221544274018903</v>
      </c>
      <c r="V52" t="s">
        <v>67</v>
      </c>
      <c r="W52" t="s">
        <v>67</v>
      </c>
    </row>
    <row r="53" spans="1:23" x14ac:dyDescent="0.3">
      <c r="A53" t="s">
        <v>116</v>
      </c>
      <c r="B53">
        <v>5</v>
      </c>
      <c r="C53">
        <v>7</v>
      </c>
      <c r="D53">
        <v>94</v>
      </c>
      <c r="E53">
        <v>4764.9143035889001</v>
      </c>
      <c r="F53">
        <v>-1192</v>
      </c>
      <c r="G53">
        <v>29006.927069091798</v>
      </c>
      <c r="H53">
        <v>4764.9143035889001</v>
      </c>
      <c r="I53">
        <v>-2952.4210435861301</v>
      </c>
      <c r="J53">
        <v>29006.927069091798</v>
      </c>
      <c r="K53">
        <v>4764.9143035889001</v>
      </c>
      <c r="L53">
        <v>-3952.4210435861301</v>
      </c>
      <c r="M53">
        <v>29006.927069091798</v>
      </c>
      <c r="N53">
        <v>75</v>
      </c>
      <c r="O53">
        <v>4764.9143035889001</v>
      </c>
      <c r="P53">
        <v>-1192</v>
      </c>
      <c r="Q53">
        <v>27006.927069091798</v>
      </c>
      <c r="R53">
        <v>4764.9143035889001</v>
      </c>
      <c r="S53">
        <v>-2802.4210435861301</v>
      </c>
      <c r="T53">
        <v>29006.927069091798</v>
      </c>
      <c r="U53">
        <v>6.6806251560204197</v>
      </c>
      <c r="V53" t="s">
        <v>67</v>
      </c>
      <c r="W53" t="s">
        <v>67</v>
      </c>
    </row>
    <row r="54" spans="1:23" x14ac:dyDescent="0.3">
      <c r="A54" t="s">
        <v>117</v>
      </c>
      <c r="B54">
        <v>5</v>
      </c>
      <c r="C54">
        <v>8</v>
      </c>
      <c r="D54">
        <v>91</v>
      </c>
      <c r="E54">
        <v>2764.9143035889001</v>
      </c>
      <c r="F54">
        <v>-3192</v>
      </c>
      <c r="G54">
        <v>29006.927069091798</v>
      </c>
      <c r="H54">
        <v>2764.9143035889001</v>
      </c>
      <c r="I54">
        <v>-3788.64710896115</v>
      </c>
      <c r="J54">
        <v>29006.927069091798</v>
      </c>
      <c r="K54">
        <v>2764.9143035889001</v>
      </c>
      <c r="L54">
        <v>-4788.6471089611496</v>
      </c>
      <c r="M54">
        <v>29006.927069091798</v>
      </c>
      <c r="N54">
        <v>73</v>
      </c>
      <c r="O54">
        <v>2764.9143035889001</v>
      </c>
      <c r="P54">
        <v>-3192</v>
      </c>
      <c r="Q54">
        <v>27006.927069091798</v>
      </c>
      <c r="R54">
        <v>2764.9143035889001</v>
      </c>
      <c r="S54">
        <v>-3638.64710896115</v>
      </c>
      <c r="T54">
        <v>29006.927069091798</v>
      </c>
      <c r="U54">
        <v>4.8583788119532203</v>
      </c>
      <c r="V54" t="s">
        <v>67</v>
      </c>
      <c r="W54" t="s">
        <v>67</v>
      </c>
    </row>
    <row r="55" spans="1:23" x14ac:dyDescent="0.3">
      <c r="A55" t="s">
        <v>118</v>
      </c>
      <c r="B55">
        <v>5</v>
      </c>
      <c r="C55">
        <v>9</v>
      </c>
      <c r="D55">
        <v>89</v>
      </c>
      <c r="E55">
        <v>764.91430358889704</v>
      </c>
      <c r="F55">
        <v>-3192</v>
      </c>
      <c r="G55">
        <v>29006.927069091798</v>
      </c>
      <c r="H55">
        <v>764.91430358889704</v>
      </c>
      <c r="I55">
        <v>-3820.0812054784201</v>
      </c>
      <c r="J55">
        <v>29006.927069091798</v>
      </c>
      <c r="K55">
        <v>764.91430358889704</v>
      </c>
      <c r="L55">
        <v>-4820.0812054784201</v>
      </c>
      <c r="M55">
        <v>29006.927069091798</v>
      </c>
      <c r="N55">
        <v>71</v>
      </c>
      <c r="O55">
        <v>764.91430358889704</v>
      </c>
      <c r="P55">
        <v>-3192</v>
      </c>
      <c r="Q55">
        <v>27006.927069091798</v>
      </c>
      <c r="R55">
        <v>764.91430358889704</v>
      </c>
      <c r="S55">
        <v>-3670.0812054784201</v>
      </c>
      <c r="T55">
        <v>29006.927069091798</v>
      </c>
      <c r="U55">
        <v>4.1909520383268504</v>
      </c>
      <c r="V55" t="s">
        <v>67</v>
      </c>
      <c r="W55" t="s">
        <v>67</v>
      </c>
    </row>
    <row r="56" spans="1:23" x14ac:dyDescent="0.3">
      <c r="A56" t="s">
        <v>119</v>
      </c>
      <c r="B56">
        <v>5</v>
      </c>
      <c r="C56">
        <v>10</v>
      </c>
      <c r="D56">
        <v>89</v>
      </c>
      <c r="E56">
        <v>764.91430358889704</v>
      </c>
      <c r="F56">
        <v>-3192</v>
      </c>
      <c r="G56">
        <v>29006.927069091798</v>
      </c>
      <c r="H56">
        <v>-992.72220817832601</v>
      </c>
      <c r="I56">
        <v>-3192</v>
      </c>
      <c r="J56">
        <v>29006.927069091798</v>
      </c>
      <c r="K56">
        <v>-1992.72220817833</v>
      </c>
      <c r="L56">
        <v>-3192</v>
      </c>
      <c r="M56">
        <v>29006.927069091798</v>
      </c>
      <c r="N56">
        <v>71</v>
      </c>
      <c r="O56">
        <v>764.91430358889704</v>
      </c>
      <c r="P56">
        <v>-3192</v>
      </c>
      <c r="Q56">
        <v>27006.927069091798</v>
      </c>
      <c r="R56">
        <v>-842.72220817832601</v>
      </c>
      <c r="S56">
        <v>-3192</v>
      </c>
      <c r="T56">
        <v>29006.927069091798</v>
      </c>
      <c r="U56">
        <v>3.3346862407220099</v>
      </c>
      <c r="V56" t="s">
        <v>67</v>
      </c>
      <c r="W56" t="s">
        <v>67</v>
      </c>
    </row>
    <row r="57" spans="1:23" x14ac:dyDescent="0.3">
      <c r="A57" t="s">
        <v>120</v>
      </c>
      <c r="B57">
        <v>5</v>
      </c>
      <c r="C57">
        <v>11</v>
      </c>
      <c r="D57">
        <v>84</v>
      </c>
      <c r="E57">
        <v>-1235.0856964110999</v>
      </c>
      <c r="F57">
        <v>-1192</v>
      </c>
      <c r="G57">
        <v>29006.927069091798</v>
      </c>
      <c r="H57">
        <v>-1235.0856964110999</v>
      </c>
      <c r="I57">
        <v>-2876.5260755797399</v>
      </c>
      <c r="J57">
        <v>29006.927069091798</v>
      </c>
      <c r="K57">
        <v>-1235.0856964110999</v>
      </c>
      <c r="L57">
        <v>-3876.5260755797399</v>
      </c>
      <c r="M57">
        <v>29006.927069091798</v>
      </c>
      <c r="N57">
        <v>67</v>
      </c>
      <c r="O57">
        <v>-1235.0856964110999</v>
      </c>
      <c r="P57">
        <v>-1192</v>
      </c>
      <c r="Q57">
        <v>27006.927069091798</v>
      </c>
      <c r="R57">
        <v>-1235.0856964110999</v>
      </c>
      <c r="S57">
        <v>-2726.5260755797399</v>
      </c>
      <c r="T57">
        <v>29006.927069091798</v>
      </c>
      <c r="U57">
        <v>3.8690227568118498</v>
      </c>
      <c r="V57" t="s">
        <v>67</v>
      </c>
      <c r="W57" t="s">
        <v>67</v>
      </c>
    </row>
    <row r="58" spans="1:23" x14ac:dyDescent="0.3">
      <c r="A58" t="s">
        <v>121</v>
      </c>
      <c r="B58">
        <v>5</v>
      </c>
      <c r="C58">
        <v>12</v>
      </c>
      <c r="D58">
        <v>84</v>
      </c>
      <c r="E58">
        <v>-1235.0856964110999</v>
      </c>
      <c r="F58">
        <v>-1192</v>
      </c>
      <c r="G58">
        <v>29006.927069091798</v>
      </c>
      <c r="H58">
        <v>-2137.4814825203198</v>
      </c>
      <c r="I58">
        <v>-1192</v>
      </c>
      <c r="J58">
        <v>29006.927069091798</v>
      </c>
      <c r="K58">
        <v>-3137.4814825203198</v>
      </c>
      <c r="L58">
        <v>-1192</v>
      </c>
      <c r="M58">
        <v>29006.927069091798</v>
      </c>
      <c r="N58">
        <v>67</v>
      </c>
      <c r="O58">
        <v>-1235.0856964110999</v>
      </c>
      <c r="P58">
        <v>-1192</v>
      </c>
      <c r="Q58">
        <v>27006.927069091798</v>
      </c>
      <c r="R58">
        <v>-1987.48148252032</v>
      </c>
      <c r="S58">
        <v>-1192</v>
      </c>
      <c r="T58">
        <v>29006.927069091798</v>
      </c>
      <c r="U58">
        <v>6.49448028007735</v>
      </c>
      <c r="V58" t="s">
        <v>67</v>
      </c>
      <c r="W58" t="s">
        <v>67</v>
      </c>
    </row>
    <row r="59" spans="1:23" x14ac:dyDescent="0.3">
      <c r="A59" t="s">
        <v>122</v>
      </c>
      <c r="B59">
        <v>5</v>
      </c>
      <c r="C59">
        <v>13</v>
      </c>
      <c r="D59">
        <v>87</v>
      </c>
      <c r="E59">
        <v>764.91430358889704</v>
      </c>
      <c r="F59">
        <v>808.00000000000205</v>
      </c>
      <c r="G59">
        <v>29006.927069091798</v>
      </c>
      <c r="H59">
        <v>-1126.0898986162899</v>
      </c>
      <c r="I59">
        <v>808.00000000000205</v>
      </c>
      <c r="J59">
        <v>29006.927069091798</v>
      </c>
      <c r="K59">
        <v>-2126.0898986162902</v>
      </c>
      <c r="L59">
        <v>808.00000000000205</v>
      </c>
      <c r="M59">
        <v>29006.927069091798</v>
      </c>
      <c r="N59">
        <v>69</v>
      </c>
      <c r="O59">
        <v>764.91430358889704</v>
      </c>
      <c r="P59">
        <v>808.00000000000205</v>
      </c>
      <c r="Q59">
        <v>27006.927069091798</v>
      </c>
      <c r="R59">
        <v>-976.08989861629198</v>
      </c>
      <c r="S59">
        <v>808.00000000000205</v>
      </c>
      <c r="T59">
        <v>29006.927069091798</v>
      </c>
      <c r="U59">
        <v>4.5435685474169496</v>
      </c>
      <c r="V59" t="s">
        <v>67</v>
      </c>
      <c r="W59" t="s">
        <v>67</v>
      </c>
    </row>
    <row r="60" spans="1:23" x14ac:dyDescent="0.3">
      <c r="A60" t="s">
        <v>123</v>
      </c>
      <c r="B60">
        <v>5</v>
      </c>
      <c r="C60">
        <v>14</v>
      </c>
      <c r="D60">
        <v>86</v>
      </c>
      <c r="E60">
        <v>764.91430358889704</v>
      </c>
      <c r="F60">
        <v>2808</v>
      </c>
      <c r="G60">
        <v>29006.927069091798</v>
      </c>
      <c r="H60">
        <v>-1213.2894960819599</v>
      </c>
      <c r="I60">
        <v>2808</v>
      </c>
      <c r="J60">
        <v>29006.927069091798</v>
      </c>
      <c r="K60">
        <v>-2213.2894960819599</v>
      </c>
      <c r="L60">
        <v>2808</v>
      </c>
      <c r="M60">
        <v>29006.927069091798</v>
      </c>
      <c r="N60">
        <v>68</v>
      </c>
      <c r="O60">
        <v>764.91430358889704</v>
      </c>
      <c r="P60">
        <v>2808</v>
      </c>
      <c r="Q60">
        <v>27006.927069091798</v>
      </c>
      <c r="R60">
        <v>-1063.2894960819599</v>
      </c>
      <c r="S60">
        <v>2808</v>
      </c>
      <c r="T60">
        <v>29006.927069091798</v>
      </c>
      <c r="U60">
        <v>5.5113163688626701</v>
      </c>
      <c r="V60" t="s">
        <v>67</v>
      </c>
      <c r="W60" t="s">
        <v>67</v>
      </c>
    </row>
    <row r="61" spans="1:23" x14ac:dyDescent="0.3">
      <c r="A61" t="s">
        <v>124</v>
      </c>
      <c r="B61">
        <v>5</v>
      </c>
      <c r="C61">
        <v>15</v>
      </c>
      <c r="D61">
        <v>82</v>
      </c>
      <c r="E61">
        <v>-5235.0856964110999</v>
      </c>
      <c r="F61">
        <v>4808</v>
      </c>
      <c r="G61">
        <v>29006.927069091798</v>
      </c>
      <c r="H61">
        <v>-3235.0856964110999</v>
      </c>
      <c r="I61">
        <v>4337.8189220390204</v>
      </c>
      <c r="J61">
        <v>29006.927069091798</v>
      </c>
      <c r="K61">
        <v>-2261.6243626968499</v>
      </c>
      <c r="L61">
        <v>4108.9673724194699</v>
      </c>
      <c r="M61">
        <v>29006.927069091798</v>
      </c>
      <c r="N61">
        <v>63</v>
      </c>
      <c r="O61">
        <v>-5235.0856964110999</v>
      </c>
      <c r="P61">
        <v>4808</v>
      </c>
      <c r="Q61">
        <v>27006.927069091798</v>
      </c>
      <c r="R61">
        <v>-3381.10489646824</v>
      </c>
      <c r="S61">
        <v>4372.1466544819496</v>
      </c>
      <c r="T61">
        <v>29006.927069091798</v>
      </c>
      <c r="U61">
        <v>5.1264560760759403</v>
      </c>
      <c r="V61" t="s">
        <v>67</v>
      </c>
      <c r="W61" t="s">
        <v>67</v>
      </c>
    </row>
    <row r="62" spans="1:23" x14ac:dyDescent="0.3">
      <c r="A62" t="s">
        <v>125</v>
      </c>
      <c r="B62">
        <v>5</v>
      </c>
      <c r="C62">
        <v>16</v>
      </c>
      <c r="D62">
        <v>82</v>
      </c>
      <c r="E62">
        <v>-5235.0856964110999</v>
      </c>
      <c r="F62">
        <v>4808</v>
      </c>
      <c r="G62">
        <v>29006.927069091798</v>
      </c>
      <c r="H62">
        <v>-5235.0856964110999</v>
      </c>
      <c r="I62">
        <v>4264.3284103016304</v>
      </c>
      <c r="J62">
        <v>29006.927069091798</v>
      </c>
      <c r="K62">
        <v>-5235.0856964111099</v>
      </c>
      <c r="L62">
        <v>3264.3284103016299</v>
      </c>
      <c r="M62">
        <v>29006.927069091798</v>
      </c>
      <c r="N62">
        <v>63</v>
      </c>
      <c r="O62">
        <v>-5235.0856964110999</v>
      </c>
      <c r="P62">
        <v>4808</v>
      </c>
      <c r="Q62">
        <v>27006.927069091798</v>
      </c>
      <c r="R62">
        <v>-5235.0856964110999</v>
      </c>
      <c r="S62">
        <v>4414.3284103016304</v>
      </c>
      <c r="T62">
        <v>29006.927069091798</v>
      </c>
      <c r="U62">
        <v>4.094845386427</v>
      </c>
      <c r="V62" t="s">
        <v>67</v>
      </c>
      <c r="W62" t="s">
        <v>67</v>
      </c>
    </row>
    <row r="63" spans="1:23" x14ac:dyDescent="0.3">
      <c r="A63" t="s">
        <v>126</v>
      </c>
      <c r="B63">
        <v>6</v>
      </c>
      <c r="C63">
        <v>2</v>
      </c>
      <c r="D63">
        <v>109</v>
      </c>
      <c r="E63">
        <v>6764.9143035889001</v>
      </c>
      <c r="F63">
        <v>4808</v>
      </c>
      <c r="G63">
        <v>31006.927069091798</v>
      </c>
      <c r="H63">
        <v>8764.9143035888992</v>
      </c>
      <c r="I63">
        <v>6429.2006368746097</v>
      </c>
      <c r="J63">
        <v>31006.927069091798</v>
      </c>
      <c r="K63">
        <v>9541.7500394222207</v>
      </c>
      <c r="L63">
        <v>7058.9039317145698</v>
      </c>
      <c r="M63">
        <v>31006.927069091798</v>
      </c>
      <c r="N63">
        <v>95</v>
      </c>
      <c r="O63">
        <v>6764.9143035889001</v>
      </c>
      <c r="P63">
        <v>4808</v>
      </c>
      <c r="Q63">
        <v>29006.927069091798</v>
      </c>
      <c r="R63">
        <v>8648.3889432139003</v>
      </c>
      <c r="S63">
        <v>6334.7451426486105</v>
      </c>
      <c r="T63">
        <v>31006.927069091798</v>
      </c>
      <c r="U63">
        <v>2.4897707405962102</v>
      </c>
      <c r="V63" t="s">
        <v>67</v>
      </c>
      <c r="W63" t="s">
        <v>67</v>
      </c>
    </row>
    <row r="64" spans="1:23" x14ac:dyDescent="0.3">
      <c r="A64" t="s">
        <v>127</v>
      </c>
      <c r="B64">
        <v>6</v>
      </c>
      <c r="C64">
        <v>3</v>
      </c>
      <c r="D64">
        <v>109</v>
      </c>
      <c r="E64">
        <v>6764.9143035889001</v>
      </c>
      <c r="F64">
        <v>4808</v>
      </c>
      <c r="G64">
        <v>31006.927069091798</v>
      </c>
      <c r="H64">
        <v>8440.7313415011595</v>
      </c>
      <c r="I64">
        <v>4808</v>
      </c>
      <c r="J64">
        <v>31006.927069091798</v>
      </c>
      <c r="K64">
        <v>9440.7313415011595</v>
      </c>
      <c r="L64">
        <v>4808</v>
      </c>
      <c r="M64">
        <v>31006.927069091798</v>
      </c>
      <c r="N64">
        <v>95</v>
      </c>
      <c r="O64">
        <v>6764.9143035889001</v>
      </c>
      <c r="P64">
        <v>4808</v>
      </c>
      <c r="Q64">
        <v>29006.927069091798</v>
      </c>
      <c r="R64">
        <v>8290.7313415011595</v>
      </c>
      <c r="S64">
        <v>4808</v>
      </c>
      <c r="T64">
        <v>31006.927069091798</v>
      </c>
      <c r="U64">
        <v>5.7133198183066796</v>
      </c>
      <c r="V64" t="s">
        <v>67</v>
      </c>
      <c r="W64" t="s">
        <v>67</v>
      </c>
    </row>
    <row r="65" spans="1:23" x14ac:dyDescent="0.3">
      <c r="A65" t="s">
        <v>128</v>
      </c>
      <c r="B65">
        <v>6</v>
      </c>
      <c r="C65">
        <v>4</v>
      </c>
      <c r="D65">
        <v>109</v>
      </c>
      <c r="E65">
        <v>6764.9143035889001</v>
      </c>
      <c r="F65">
        <v>4808</v>
      </c>
      <c r="G65">
        <v>31006.927069091798</v>
      </c>
      <c r="H65">
        <v>6955.7091485410301</v>
      </c>
      <c r="I65">
        <v>2808</v>
      </c>
      <c r="J65">
        <v>31006.927069091798</v>
      </c>
      <c r="K65">
        <v>7050.6754214619205</v>
      </c>
      <c r="L65">
        <v>1812.51950947921</v>
      </c>
      <c r="M65">
        <v>31006.927069091798</v>
      </c>
      <c r="N65">
        <v>95</v>
      </c>
      <c r="O65">
        <v>6764.9143035889001</v>
      </c>
      <c r="P65">
        <v>4808</v>
      </c>
      <c r="Q65">
        <v>29006.927069091798</v>
      </c>
      <c r="R65">
        <v>6941.4642076028904</v>
      </c>
      <c r="S65">
        <v>2957.3220735781201</v>
      </c>
      <c r="T65">
        <v>31006.927069091798</v>
      </c>
      <c r="U65">
        <v>3.3823473442796601</v>
      </c>
      <c r="V65" t="s">
        <v>67</v>
      </c>
      <c r="W65" t="s">
        <v>67</v>
      </c>
    </row>
    <row r="66" spans="1:23" x14ac:dyDescent="0.3">
      <c r="A66" t="s">
        <v>129</v>
      </c>
      <c r="B66">
        <v>6</v>
      </c>
      <c r="C66">
        <v>5</v>
      </c>
      <c r="D66">
        <v>107</v>
      </c>
      <c r="E66">
        <v>4764.9143035889001</v>
      </c>
      <c r="F66">
        <v>2808</v>
      </c>
      <c r="G66">
        <v>31006.927069091798</v>
      </c>
      <c r="H66">
        <v>6764.9143035889001</v>
      </c>
      <c r="I66">
        <v>2104.7560619705901</v>
      </c>
      <c r="J66">
        <v>31006.927069091798</v>
      </c>
      <c r="K66">
        <v>7708.2945738247799</v>
      </c>
      <c r="L66">
        <v>1773.04283382062</v>
      </c>
      <c r="M66">
        <v>31006.927069091798</v>
      </c>
      <c r="N66">
        <v>92</v>
      </c>
      <c r="O66">
        <v>4764.9143035889001</v>
      </c>
      <c r="P66">
        <v>2808</v>
      </c>
      <c r="Q66">
        <v>29006.927069091798</v>
      </c>
      <c r="R66">
        <v>6623.4072630535202</v>
      </c>
      <c r="S66">
        <v>2154.5130461930798</v>
      </c>
      <c r="T66">
        <v>31006.927069091798</v>
      </c>
      <c r="U66">
        <v>3.5742215374450899</v>
      </c>
      <c r="V66" t="s">
        <v>67</v>
      </c>
      <c r="W66" t="s">
        <v>67</v>
      </c>
    </row>
    <row r="67" spans="1:23" x14ac:dyDescent="0.3">
      <c r="A67" t="s">
        <v>130</v>
      </c>
      <c r="B67">
        <v>6</v>
      </c>
      <c r="C67">
        <v>6</v>
      </c>
      <c r="D67">
        <v>107</v>
      </c>
      <c r="E67">
        <v>4764.9143035889001</v>
      </c>
      <c r="F67">
        <v>2808</v>
      </c>
      <c r="G67">
        <v>31006.927069091798</v>
      </c>
      <c r="H67">
        <v>4992.2904098872596</v>
      </c>
      <c r="I67">
        <v>808.00000000000205</v>
      </c>
      <c r="J67">
        <v>31006.927069091798</v>
      </c>
      <c r="K67">
        <v>5105.2508017071204</v>
      </c>
      <c r="L67">
        <v>-185.59949168661501</v>
      </c>
      <c r="M67">
        <v>31006.927069091798</v>
      </c>
      <c r="N67">
        <v>92</v>
      </c>
      <c r="O67">
        <v>4764.9143035889001</v>
      </c>
      <c r="P67">
        <v>2808</v>
      </c>
      <c r="Q67">
        <v>29006.927069091798</v>
      </c>
      <c r="R67">
        <v>4975.34635111428</v>
      </c>
      <c r="S67">
        <v>957.03992375299401</v>
      </c>
      <c r="T67">
        <v>31006.927069091798</v>
      </c>
      <c r="U67">
        <v>4.0859298929371102</v>
      </c>
      <c r="V67" t="s">
        <v>67</v>
      </c>
      <c r="W67" t="s">
        <v>67</v>
      </c>
    </row>
    <row r="68" spans="1:23" x14ac:dyDescent="0.3">
      <c r="A68" t="s">
        <v>131</v>
      </c>
      <c r="B68">
        <v>6</v>
      </c>
      <c r="C68">
        <v>7</v>
      </c>
      <c r="D68">
        <v>108</v>
      </c>
      <c r="E68">
        <v>4764.9143035889001</v>
      </c>
      <c r="F68">
        <v>-1192</v>
      </c>
      <c r="G68">
        <v>31006.927069091798</v>
      </c>
      <c r="H68">
        <v>5574.5435840042601</v>
      </c>
      <c r="I68">
        <v>-1192</v>
      </c>
      <c r="J68">
        <v>31006.927069091798</v>
      </c>
      <c r="K68">
        <v>6574.5435840042601</v>
      </c>
      <c r="L68">
        <v>-1192</v>
      </c>
      <c r="M68">
        <v>31006.927069091798</v>
      </c>
      <c r="N68">
        <v>94</v>
      </c>
      <c r="O68">
        <v>4764.9143035889001</v>
      </c>
      <c r="P68">
        <v>-1192</v>
      </c>
      <c r="Q68">
        <v>29006.927069091798</v>
      </c>
      <c r="R68">
        <v>5424.5435840042601</v>
      </c>
      <c r="S68">
        <v>-1192</v>
      </c>
      <c r="T68">
        <v>31006.927069091798</v>
      </c>
      <c r="U68">
        <v>5.3467587243763397</v>
      </c>
      <c r="V68" t="s">
        <v>67</v>
      </c>
      <c r="W68" t="s">
        <v>67</v>
      </c>
    </row>
    <row r="69" spans="1:23" x14ac:dyDescent="0.3">
      <c r="A69" t="s">
        <v>132</v>
      </c>
      <c r="B69">
        <v>6</v>
      </c>
      <c r="C69">
        <v>8</v>
      </c>
      <c r="D69">
        <v>108</v>
      </c>
      <c r="E69">
        <v>4764.9143035889001</v>
      </c>
      <c r="F69">
        <v>-1192</v>
      </c>
      <c r="G69">
        <v>31006.927069091798</v>
      </c>
      <c r="H69">
        <v>4764.9143035889001</v>
      </c>
      <c r="I69">
        <v>-2106.6685478151098</v>
      </c>
      <c r="J69">
        <v>31006.927069091798</v>
      </c>
      <c r="K69">
        <v>4764.9143035889001</v>
      </c>
      <c r="L69">
        <v>-3106.6685478151098</v>
      </c>
      <c r="M69">
        <v>31006.927069091798</v>
      </c>
      <c r="N69">
        <v>94</v>
      </c>
      <c r="O69">
        <v>4764.9143035889001</v>
      </c>
      <c r="P69">
        <v>-1192</v>
      </c>
      <c r="Q69">
        <v>29006.927069091798</v>
      </c>
      <c r="R69">
        <v>4764.9143035889001</v>
      </c>
      <c r="S69">
        <v>-1956.6685478151101</v>
      </c>
      <c r="T69">
        <v>31006.927069091798</v>
      </c>
      <c r="U69">
        <v>4.0748284272912798</v>
      </c>
      <c r="V69" t="s">
        <v>67</v>
      </c>
      <c r="W69" t="s">
        <v>67</v>
      </c>
    </row>
    <row r="70" spans="1:23" x14ac:dyDescent="0.3">
      <c r="A70" t="s">
        <v>133</v>
      </c>
      <c r="B70">
        <v>6</v>
      </c>
      <c r="C70">
        <v>9</v>
      </c>
      <c r="D70">
        <v>105</v>
      </c>
      <c r="E70">
        <v>2764.9143035889001</v>
      </c>
      <c r="F70">
        <v>-1192</v>
      </c>
      <c r="G70">
        <v>31006.927069091798</v>
      </c>
      <c r="H70">
        <v>2764.9143035889001</v>
      </c>
      <c r="I70">
        <v>-3049.0883828528899</v>
      </c>
      <c r="J70">
        <v>31006.927069091798</v>
      </c>
      <c r="K70">
        <v>2764.9143035889001</v>
      </c>
      <c r="L70">
        <v>-4049.0883828528899</v>
      </c>
      <c r="M70">
        <v>31006.927069091798</v>
      </c>
      <c r="N70">
        <v>90</v>
      </c>
      <c r="O70">
        <v>2764.9143035889001</v>
      </c>
      <c r="P70">
        <v>-1192</v>
      </c>
      <c r="Q70">
        <v>29006.927069091798</v>
      </c>
      <c r="R70">
        <v>2764.9143035889001</v>
      </c>
      <c r="S70">
        <v>-2899.0883828528899</v>
      </c>
      <c r="T70">
        <v>31006.927069091798</v>
      </c>
      <c r="U70">
        <v>3.9863522330182599</v>
      </c>
      <c r="V70" t="s">
        <v>67</v>
      </c>
      <c r="W70" t="s">
        <v>67</v>
      </c>
    </row>
    <row r="71" spans="1:23" x14ac:dyDescent="0.3">
      <c r="A71" t="s">
        <v>134</v>
      </c>
      <c r="B71">
        <v>6</v>
      </c>
      <c r="C71">
        <v>10</v>
      </c>
      <c r="D71">
        <v>102</v>
      </c>
      <c r="E71">
        <v>764.91430358889704</v>
      </c>
      <c r="F71">
        <v>-1192</v>
      </c>
      <c r="G71">
        <v>31006.927069091798</v>
      </c>
      <c r="H71">
        <v>764.91430358889795</v>
      </c>
      <c r="I71">
        <v>-3352.8576746884</v>
      </c>
      <c r="J71">
        <v>31006.927069091798</v>
      </c>
      <c r="K71">
        <v>764.91430358889795</v>
      </c>
      <c r="L71">
        <v>-4352.8576746884</v>
      </c>
      <c r="M71">
        <v>31006.927069091798</v>
      </c>
      <c r="N71">
        <v>88</v>
      </c>
      <c r="O71">
        <v>764.91430358889704</v>
      </c>
      <c r="P71">
        <v>-1192</v>
      </c>
      <c r="Q71">
        <v>29006.927069091798</v>
      </c>
      <c r="R71">
        <v>764.91430358889795</v>
      </c>
      <c r="S71">
        <v>-3202.8576746884</v>
      </c>
      <c r="T71">
        <v>31006.927069091798</v>
      </c>
      <c r="U71">
        <v>2.87416876011482</v>
      </c>
      <c r="V71" t="s">
        <v>67</v>
      </c>
      <c r="W71" t="s">
        <v>67</v>
      </c>
    </row>
    <row r="72" spans="1:23" x14ac:dyDescent="0.3">
      <c r="A72" t="s">
        <v>135</v>
      </c>
      <c r="B72">
        <v>6</v>
      </c>
      <c r="C72">
        <v>11</v>
      </c>
      <c r="D72">
        <v>99</v>
      </c>
      <c r="E72">
        <v>-1235.0856964110999</v>
      </c>
      <c r="F72">
        <v>-1192</v>
      </c>
      <c r="G72">
        <v>31006.927069091798</v>
      </c>
      <c r="H72">
        <v>-357.38350985565</v>
      </c>
      <c r="I72">
        <v>-3192</v>
      </c>
      <c r="J72">
        <v>31006.927069091798</v>
      </c>
      <c r="K72">
        <v>44.473502903721503</v>
      </c>
      <c r="L72">
        <v>-4107.7024305395898</v>
      </c>
      <c r="M72">
        <v>31006.927069091798</v>
      </c>
      <c r="N72">
        <v>84</v>
      </c>
      <c r="O72">
        <v>-1235.0856964110999</v>
      </c>
      <c r="P72">
        <v>-1192</v>
      </c>
      <c r="Q72">
        <v>29006.927069091798</v>
      </c>
      <c r="R72">
        <v>-417.66206176955501</v>
      </c>
      <c r="S72">
        <v>-3054.6446354190598</v>
      </c>
      <c r="T72">
        <v>31006.927069091798</v>
      </c>
      <c r="U72">
        <v>3.4049558008769898</v>
      </c>
      <c r="V72" t="s">
        <v>67</v>
      </c>
      <c r="W72" t="s">
        <v>67</v>
      </c>
    </row>
    <row r="73" spans="1:23" x14ac:dyDescent="0.3">
      <c r="A73" t="s">
        <v>136</v>
      </c>
      <c r="B73">
        <v>6</v>
      </c>
      <c r="C73">
        <v>12</v>
      </c>
      <c r="D73">
        <v>99</v>
      </c>
      <c r="E73">
        <v>-1235.0856964110999</v>
      </c>
      <c r="F73">
        <v>-1192</v>
      </c>
      <c r="G73">
        <v>31006.927069091798</v>
      </c>
      <c r="H73">
        <v>-1235.0856964110999</v>
      </c>
      <c r="I73">
        <v>-2461.5300718404801</v>
      </c>
      <c r="J73">
        <v>31006.927069091798</v>
      </c>
      <c r="K73">
        <v>-1235.0856964110999</v>
      </c>
      <c r="L73">
        <v>-3461.5300718404801</v>
      </c>
      <c r="M73">
        <v>31006.927069091798</v>
      </c>
      <c r="N73">
        <v>84</v>
      </c>
      <c r="O73">
        <v>-1235.0856964110999</v>
      </c>
      <c r="P73">
        <v>-1192</v>
      </c>
      <c r="Q73">
        <v>29006.927069091798</v>
      </c>
      <c r="R73">
        <v>-1235.0856964110999</v>
      </c>
      <c r="S73">
        <v>-2311.5300718404801</v>
      </c>
      <c r="T73">
        <v>31006.927069091798</v>
      </c>
      <c r="U73">
        <v>3.3784163781977998</v>
      </c>
      <c r="V73" t="s">
        <v>67</v>
      </c>
      <c r="W73" t="s">
        <v>67</v>
      </c>
    </row>
    <row r="74" spans="1:23" x14ac:dyDescent="0.3">
      <c r="A74" t="s">
        <v>137</v>
      </c>
      <c r="B74">
        <v>6</v>
      </c>
      <c r="C74">
        <v>13</v>
      </c>
      <c r="D74">
        <v>99</v>
      </c>
      <c r="E74">
        <v>-1235.0856964110999</v>
      </c>
      <c r="F74">
        <v>-1192</v>
      </c>
      <c r="G74">
        <v>31006.927069091798</v>
      </c>
      <c r="H74">
        <v>-1911.6003970311499</v>
      </c>
      <c r="I74">
        <v>-1192</v>
      </c>
      <c r="J74">
        <v>31006.927069091798</v>
      </c>
      <c r="K74">
        <v>-2911.6003970311499</v>
      </c>
      <c r="L74">
        <v>-1192</v>
      </c>
      <c r="M74">
        <v>31006.927069091798</v>
      </c>
      <c r="N74">
        <v>84</v>
      </c>
      <c r="O74">
        <v>-1235.0856964110999</v>
      </c>
      <c r="P74">
        <v>-1192</v>
      </c>
      <c r="Q74">
        <v>29006.927069091798</v>
      </c>
      <c r="R74">
        <v>-1761.6003970311499</v>
      </c>
      <c r="S74">
        <v>-1192</v>
      </c>
      <c r="T74">
        <v>31006.927069091798</v>
      </c>
      <c r="U74">
        <v>3.7483669266015198</v>
      </c>
      <c r="V74" t="s">
        <v>67</v>
      </c>
      <c r="W74" t="s">
        <v>67</v>
      </c>
    </row>
    <row r="75" spans="1:23" x14ac:dyDescent="0.3">
      <c r="A75" t="s">
        <v>138</v>
      </c>
      <c r="B75">
        <v>6</v>
      </c>
      <c r="C75">
        <v>14</v>
      </c>
      <c r="D75">
        <v>101</v>
      </c>
      <c r="E75">
        <v>764.91430358889704</v>
      </c>
      <c r="F75">
        <v>808.00000000000205</v>
      </c>
      <c r="G75">
        <v>31006.927069091798</v>
      </c>
      <c r="H75">
        <v>-1159.4940014644101</v>
      </c>
      <c r="I75">
        <v>808.00000000000205</v>
      </c>
      <c r="J75">
        <v>31006.927069091798</v>
      </c>
      <c r="K75">
        <v>-2159.4940014644098</v>
      </c>
      <c r="L75">
        <v>808.00000000000205</v>
      </c>
      <c r="M75">
        <v>31006.927069091798</v>
      </c>
      <c r="N75">
        <v>87</v>
      </c>
      <c r="O75">
        <v>764.91430358889704</v>
      </c>
      <c r="P75">
        <v>808.00000000000205</v>
      </c>
      <c r="Q75">
        <v>29006.927069091798</v>
      </c>
      <c r="R75">
        <v>-1009.49400146441</v>
      </c>
      <c r="S75">
        <v>808.00000000000205</v>
      </c>
      <c r="T75">
        <v>31006.927069091798</v>
      </c>
      <c r="U75">
        <v>4.3114236362039797</v>
      </c>
      <c r="V75" t="s">
        <v>67</v>
      </c>
      <c r="W75" t="s">
        <v>67</v>
      </c>
    </row>
    <row r="76" spans="1:23" x14ac:dyDescent="0.3">
      <c r="A76" t="s">
        <v>139</v>
      </c>
      <c r="B76">
        <v>6</v>
      </c>
      <c r="C76">
        <v>15</v>
      </c>
      <c r="D76">
        <v>98</v>
      </c>
      <c r="E76">
        <v>-1235.0856964110999</v>
      </c>
      <c r="F76">
        <v>4808</v>
      </c>
      <c r="G76">
        <v>31006.927069091798</v>
      </c>
      <c r="H76">
        <v>-1560.01493544184</v>
      </c>
      <c r="I76">
        <v>2808</v>
      </c>
      <c r="J76">
        <v>31006.927069091798</v>
      </c>
      <c r="K76">
        <v>-1720.37698057343</v>
      </c>
      <c r="L76">
        <v>1820.94173703818</v>
      </c>
      <c r="M76">
        <v>31006.927069091798</v>
      </c>
      <c r="N76">
        <v>83</v>
      </c>
      <c r="O76">
        <v>-1235.0856964110999</v>
      </c>
      <c r="P76">
        <v>4808</v>
      </c>
      <c r="Q76">
        <v>29006.927069091798</v>
      </c>
      <c r="R76">
        <v>-1535.9606286721</v>
      </c>
      <c r="S76">
        <v>2956.05873944428</v>
      </c>
      <c r="T76">
        <v>31006.927069091798</v>
      </c>
      <c r="U76">
        <v>4.8613504862067396</v>
      </c>
      <c r="V76" t="s">
        <v>67</v>
      </c>
      <c r="W76" t="s">
        <v>67</v>
      </c>
    </row>
    <row r="77" spans="1:23" x14ac:dyDescent="0.3">
      <c r="A77" t="s">
        <v>140</v>
      </c>
      <c r="B77">
        <v>6</v>
      </c>
      <c r="C77">
        <v>16</v>
      </c>
      <c r="D77">
        <v>98</v>
      </c>
      <c r="E77">
        <v>-1235.0856964110999</v>
      </c>
      <c r="F77">
        <v>4808</v>
      </c>
      <c r="G77">
        <v>31006.927069091798</v>
      </c>
      <c r="H77">
        <v>-3235.0856964110999</v>
      </c>
      <c r="I77">
        <v>4875.1672285672103</v>
      </c>
      <c r="J77">
        <v>31006.927069091798</v>
      </c>
      <c r="K77">
        <v>-4234.5222434138695</v>
      </c>
      <c r="L77">
        <v>4908.7319200626898</v>
      </c>
      <c r="M77">
        <v>31006.927069091798</v>
      </c>
      <c r="N77">
        <v>83</v>
      </c>
      <c r="O77">
        <v>-1235.0856964110999</v>
      </c>
      <c r="P77">
        <v>4808</v>
      </c>
      <c r="Q77">
        <v>29006.927069091798</v>
      </c>
      <c r="R77">
        <v>-3085.1702143606899</v>
      </c>
      <c r="S77">
        <v>4870.1325248428902</v>
      </c>
      <c r="T77">
        <v>31006.927069091798</v>
      </c>
      <c r="U77">
        <v>4.8679009230022201</v>
      </c>
      <c r="V77" t="s">
        <v>67</v>
      </c>
      <c r="W77" t="s">
        <v>67</v>
      </c>
    </row>
    <row r="78" spans="1:23" x14ac:dyDescent="0.3">
      <c r="A78" t="s">
        <v>141</v>
      </c>
      <c r="B78">
        <v>6</v>
      </c>
      <c r="C78">
        <v>17</v>
      </c>
      <c r="D78">
        <v>98</v>
      </c>
      <c r="E78">
        <v>-1235.0856964110999</v>
      </c>
      <c r="F78">
        <v>4808</v>
      </c>
      <c r="G78">
        <v>31006.927069091798</v>
      </c>
      <c r="H78">
        <v>-5235.0856964110999</v>
      </c>
      <c r="I78">
        <v>4836.8998947616101</v>
      </c>
      <c r="J78">
        <v>31006.927069091798</v>
      </c>
      <c r="K78">
        <v>-6235.0595973104701</v>
      </c>
      <c r="L78">
        <v>4844.1246798866996</v>
      </c>
      <c r="M78">
        <v>31006.927069091798</v>
      </c>
      <c r="N78">
        <v>83</v>
      </c>
      <c r="O78">
        <v>-1235.0856964110999</v>
      </c>
      <c r="P78">
        <v>4808</v>
      </c>
      <c r="Q78">
        <v>29006.927069091798</v>
      </c>
      <c r="R78">
        <v>-5085.0896112762002</v>
      </c>
      <c r="S78">
        <v>4835.8161769928502</v>
      </c>
      <c r="T78">
        <v>31006.927069091798</v>
      </c>
      <c r="U78">
        <v>3.6021786671176699</v>
      </c>
      <c r="V78" t="s">
        <v>67</v>
      </c>
      <c r="W7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B1" workbookViewId="0">
      <selection activeCell="P10" sqref="P10"/>
    </sheetView>
  </sheetViews>
  <sheetFormatPr defaultRowHeight="14.4" x14ac:dyDescent="0.3"/>
  <cols>
    <col min="1" max="1" width="10.44140625" customWidth="1"/>
    <col min="2" max="2" width="11.33203125" customWidth="1"/>
    <col min="3" max="3" width="10.77734375" customWidth="1"/>
    <col min="4" max="4" width="11.5546875" customWidth="1"/>
    <col min="5" max="5" width="12.44140625" customWidth="1"/>
    <col min="6" max="7" width="11.88671875" customWidth="1"/>
    <col min="8" max="8" width="13.5546875" customWidth="1"/>
    <col min="9" max="9" width="14.33203125" customWidth="1"/>
    <col min="10" max="10" width="13.21875" customWidth="1"/>
    <col min="11" max="11" width="13.44140625" customWidth="1"/>
    <col min="12" max="12" width="12.21875" customWidth="1"/>
    <col min="13" max="13" width="12.109375" customWidth="1"/>
    <col min="14" max="14" width="11.6640625" customWidth="1"/>
  </cols>
  <sheetData>
    <row r="1" spans="1:19" s="19" customFormat="1" x14ac:dyDescent="0.3">
      <c r="A1" s="19" t="s">
        <v>0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  <c r="O1" s="19" t="s">
        <v>8</v>
      </c>
      <c r="P1" s="19" t="s">
        <v>9</v>
      </c>
      <c r="Q1" s="19" t="s">
        <v>10</v>
      </c>
      <c r="R1" s="19" t="s">
        <v>11</v>
      </c>
      <c r="S1" s="19" t="s">
        <v>12</v>
      </c>
    </row>
    <row r="2" spans="1:19" x14ac:dyDescent="0.3">
      <c r="A2" t="str">
        <f>'GT Data'!A4</f>
        <v>Tab_2_2</v>
      </c>
      <c r="B2">
        <f>'GT Data'!E4/1000</f>
        <v>8.764914303588899</v>
      </c>
      <c r="C2">
        <f>'GT Data'!F4/1000</f>
        <v>2.8079999999999998</v>
      </c>
      <c r="D2">
        <f>'GT Data'!G4/1000</f>
        <v>23.006927069091798</v>
      </c>
      <c r="E2">
        <f>'GT Data'!K4/1000</f>
        <v>8.764914303588899</v>
      </c>
      <c r="F2">
        <f>'GT Data'!L4/1000</f>
        <v>-0.134274039405478</v>
      </c>
      <c r="G2">
        <f>'GT Data'!M4/1000</f>
        <v>23.006927069091798</v>
      </c>
      <c r="H2">
        <f>'GT Data'!O4/1000</f>
        <v>8.764914303588899</v>
      </c>
      <c r="I2">
        <f>'GT Data'!P4/1000</f>
        <v>2.8079999999999998</v>
      </c>
      <c r="J2">
        <f>'GT Data'!Q4/1000</f>
        <v>21.006927069091798</v>
      </c>
      <c r="K2">
        <f>'GT Data'!R4/1000</f>
        <v>8.764914303588899</v>
      </c>
      <c r="L2">
        <f>'GT Data'!S4/1000</f>
        <v>1.0157259605945199</v>
      </c>
      <c r="M2">
        <f>'GT Data'!T4/1000</f>
        <v>23.006927069091798</v>
      </c>
      <c r="N2">
        <f>'GT Data'!H4/1000</f>
        <v>8.764914303588899</v>
      </c>
      <c r="O2">
        <f>'GT Data'!I4/1000</f>
        <v>0.865725960594522</v>
      </c>
      <c r="P2">
        <f>'GT Data'!J4/1000</f>
        <v>23.006927069091798</v>
      </c>
      <c r="Q2">
        <f>'GT Data'!U4</f>
        <v>3.0468096614589602</v>
      </c>
      <c r="R2">
        <f>Q2</f>
        <v>3.0468096614589602</v>
      </c>
      <c r="S2">
        <f>Q2</f>
        <v>3.0468096614589602</v>
      </c>
    </row>
    <row r="3" spans="1:19" x14ac:dyDescent="0.3">
      <c r="A3" t="str">
        <f>'GT Data'!A5</f>
        <v>Tab_2_3</v>
      </c>
      <c r="B3">
        <f>'GT Data'!E5/1000</f>
        <v>6.7649143035888999</v>
      </c>
      <c r="C3">
        <f>'GT Data'!F5/1000</f>
        <v>0.80800000000000205</v>
      </c>
      <c r="D3">
        <f>'GT Data'!G5/1000</f>
        <v>23.006927069091798</v>
      </c>
      <c r="E3">
        <f>'GT Data'!K5/1000</f>
        <v>9.2911331763511011</v>
      </c>
      <c r="F3">
        <f>'GT Data'!L5/1000</f>
        <v>0.80800000000000205</v>
      </c>
      <c r="G3">
        <f>'GT Data'!M5/1000</f>
        <v>23.006927069091798</v>
      </c>
      <c r="H3">
        <f>'GT Data'!O5/1000</f>
        <v>6.7649143035888999</v>
      </c>
      <c r="I3">
        <f>'GT Data'!P5/1000</f>
        <v>0.80800000000000205</v>
      </c>
      <c r="J3">
        <f>'GT Data'!Q5/1000</f>
        <v>21.006927069091798</v>
      </c>
      <c r="K3">
        <f>'GT Data'!R5/1000</f>
        <v>8.141133176351099</v>
      </c>
      <c r="L3">
        <f>'GT Data'!S5/1000</f>
        <v>0.80800000000000205</v>
      </c>
      <c r="M3">
        <f>'GT Data'!T5/1000</f>
        <v>23.006927069091798</v>
      </c>
      <c r="N3">
        <f>'GT Data'!H5/1000</f>
        <v>8.2911331763511011</v>
      </c>
      <c r="O3">
        <f>'GT Data'!I5/1000</f>
        <v>0.80800000000000205</v>
      </c>
      <c r="P3">
        <f>'GT Data'!J5/1000</f>
        <v>23.006927069091798</v>
      </c>
      <c r="Q3">
        <f>'GT Data'!U5</f>
        <v>3.5599734056557102</v>
      </c>
      <c r="R3">
        <f t="shared" ref="R3:R66" si="0">Q3</f>
        <v>3.5599734056557102</v>
      </c>
      <c r="S3">
        <f t="shared" ref="S3:S66" si="1">Q3</f>
        <v>3.5599734056557102</v>
      </c>
    </row>
    <row r="4" spans="1:19" x14ac:dyDescent="0.3">
      <c r="A4" t="str">
        <f>'GT Data'!A6</f>
        <v>Tab_2_4</v>
      </c>
      <c r="B4">
        <f>'GT Data'!E6/1000</f>
        <v>6.7649143035888999</v>
      </c>
      <c r="C4">
        <f>'GT Data'!F6/1000</f>
        <v>0.80800000000000205</v>
      </c>
      <c r="D4">
        <f>'GT Data'!G6/1000</f>
        <v>23.006927069091798</v>
      </c>
      <c r="E4">
        <f>'GT Data'!K6/1000</f>
        <v>6.7649143035888999</v>
      </c>
      <c r="F4">
        <f>'GT Data'!L6/1000</f>
        <v>-1.1644626556566</v>
      </c>
      <c r="G4">
        <f>'GT Data'!M6/1000</f>
        <v>23.006927069091798</v>
      </c>
      <c r="H4">
        <f>'GT Data'!O6/1000</f>
        <v>6.7649143035888999</v>
      </c>
      <c r="I4">
        <f>'GT Data'!P6/1000</f>
        <v>0.80800000000000205</v>
      </c>
      <c r="J4">
        <f>'GT Data'!Q6/1000</f>
        <v>21.006927069091798</v>
      </c>
      <c r="K4">
        <f>'GT Data'!R6/1000</f>
        <v>6.7649143035888999</v>
      </c>
      <c r="L4">
        <f>'GT Data'!S6/1000</f>
        <v>-1.44626556566045E-2</v>
      </c>
      <c r="M4">
        <f>'GT Data'!T6/1000</f>
        <v>23.006927069091798</v>
      </c>
      <c r="N4">
        <f>'GT Data'!H6/1000</f>
        <v>6.7649143035888999</v>
      </c>
      <c r="O4">
        <f>'GT Data'!I6/1000</f>
        <v>-0.16446265565660501</v>
      </c>
      <c r="P4">
        <f>'GT Data'!J6/1000</f>
        <v>23.006927069091798</v>
      </c>
      <c r="Q4">
        <f>'GT Data'!U6</f>
        <v>4.5411043044529</v>
      </c>
      <c r="R4">
        <f t="shared" si="0"/>
        <v>4.5411043044529</v>
      </c>
      <c r="S4">
        <f t="shared" si="1"/>
        <v>4.5411043044529</v>
      </c>
    </row>
    <row r="5" spans="1:19" x14ac:dyDescent="0.3">
      <c r="A5" t="str">
        <f>'GT Data'!A7</f>
        <v>Tab_2_5</v>
      </c>
      <c r="B5">
        <f>'GT Data'!E7/1000</f>
        <v>4.7649143035888999</v>
      </c>
      <c r="C5">
        <f>'GT Data'!F7/1000</f>
        <v>-1.1919999999999999</v>
      </c>
      <c r="D5">
        <f>'GT Data'!G7/1000</f>
        <v>23.006927069091798</v>
      </c>
      <c r="E5">
        <f>'GT Data'!K7/1000</f>
        <v>7.7330745412272996</v>
      </c>
      <c r="F5">
        <f>'GT Data'!L7/1000</f>
        <v>-1.1919999999999999</v>
      </c>
      <c r="G5">
        <f>'GT Data'!M7/1000</f>
        <v>23.006927069091798</v>
      </c>
      <c r="H5">
        <f>'GT Data'!O7/1000</f>
        <v>4.7649143035888999</v>
      </c>
      <c r="I5">
        <f>'GT Data'!P7/1000</f>
        <v>-1.1919999999999999</v>
      </c>
      <c r="J5">
        <f>'GT Data'!Q7/1000</f>
        <v>21.006927069091798</v>
      </c>
      <c r="K5">
        <f>'GT Data'!R7/1000</f>
        <v>6.5830745412273002</v>
      </c>
      <c r="L5">
        <f>'GT Data'!S7/1000</f>
        <v>-1.1919999999999999</v>
      </c>
      <c r="M5">
        <f>'GT Data'!T7/1000</f>
        <v>23.006927069091798</v>
      </c>
      <c r="N5">
        <f>'GT Data'!H7/1000</f>
        <v>6.7330745412272996</v>
      </c>
      <c r="O5">
        <f>'GT Data'!I7/1000</f>
        <v>-1.1919999999999999</v>
      </c>
      <c r="P5">
        <f>'GT Data'!J7/1000</f>
        <v>23.006927069091798</v>
      </c>
      <c r="Q5">
        <f>'GT Data'!U7</f>
        <v>3.2573649499426098</v>
      </c>
      <c r="R5">
        <f t="shared" si="0"/>
        <v>3.2573649499426098</v>
      </c>
      <c r="S5">
        <f t="shared" si="1"/>
        <v>3.2573649499426098</v>
      </c>
    </row>
    <row r="6" spans="1:19" x14ac:dyDescent="0.3">
      <c r="A6" t="str">
        <f>'GT Data'!A8</f>
        <v>Tab_2_6</v>
      </c>
      <c r="B6">
        <f>'GT Data'!E8/1000</f>
        <v>4.7649143035888999</v>
      </c>
      <c r="C6">
        <f>'GT Data'!F8/1000</f>
        <v>-3.1920000000000002</v>
      </c>
      <c r="D6">
        <f>'GT Data'!G8/1000</f>
        <v>23.006927069091798</v>
      </c>
      <c r="E6">
        <f>'GT Data'!K8/1000</f>
        <v>8.1995631022706394</v>
      </c>
      <c r="F6">
        <f>'GT Data'!L8/1000</f>
        <v>-3.1920000000000002</v>
      </c>
      <c r="G6">
        <f>'GT Data'!M8/1000</f>
        <v>23.006927069091798</v>
      </c>
      <c r="H6">
        <f>'GT Data'!O8/1000</f>
        <v>2.7649143035888999</v>
      </c>
      <c r="I6">
        <f>'GT Data'!P8/1000</f>
        <v>-3.1920000000000002</v>
      </c>
      <c r="J6">
        <f>'GT Data'!Q8/1000</f>
        <v>21.006927069091798</v>
      </c>
      <c r="K6">
        <f>'GT Data'!R8/1000</f>
        <v>7.04956310227064</v>
      </c>
      <c r="L6">
        <f>'GT Data'!S8/1000</f>
        <v>-3.1920000000000002</v>
      </c>
      <c r="M6">
        <f>'GT Data'!T8/1000</f>
        <v>23.006927069091798</v>
      </c>
      <c r="N6">
        <f>'GT Data'!H8/1000</f>
        <v>7.1995631022706403</v>
      </c>
      <c r="O6">
        <f>'GT Data'!I8/1000</f>
        <v>-3.1920000000000002</v>
      </c>
      <c r="P6">
        <f>'GT Data'!J8/1000</f>
        <v>23.006927069091798</v>
      </c>
      <c r="Q6">
        <f>'GT Data'!U8</f>
        <v>6.0320323248559999</v>
      </c>
      <c r="R6">
        <f t="shared" si="0"/>
        <v>6.0320323248559999</v>
      </c>
      <c r="S6">
        <f t="shared" si="1"/>
        <v>6.0320323248559999</v>
      </c>
    </row>
    <row r="7" spans="1:19" x14ac:dyDescent="0.3">
      <c r="A7" t="str">
        <f>'GT Data'!A9</f>
        <v>Tab_2_7</v>
      </c>
      <c r="B7">
        <f>'GT Data'!E9/1000</f>
        <v>4.7649143035888999</v>
      </c>
      <c r="C7">
        <f>'GT Data'!F9/1000</f>
        <v>-3.1920000000000002</v>
      </c>
      <c r="D7">
        <f>'GT Data'!G9/1000</f>
        <v>23.006927069091798</v>
      </c>
      <c r="E7">
        <f>'GT Data'!K9/1000</f>
        <v>4.7649143035888999</v>
      </c>
      <c r="F7">
        <f>'GT Data'!L9/1000</f>
        <v>-4.9345162633596305</v>
      </c>
      <c r="G7">
        <f>'GT Data'!M9/1000</f>
        <v>23.006927069091798</v>
      </c>
      <c r="H7">
        <f>'GT Data'!O9/1000</f>
        <v>2.7649143035888999</v>
      </c>
      <c r="I7">
        <f>'GT Data'!P9/1000</f>
        <v>-3.1920000000000002</v>
      </c>
      <c r="J7">
        <f>'GT Data'!Q9/1000</f>
        <v>21.006927069091798</v>
      </c>
      <c r="K7">
        <f>'GT Data'!R9/1000</f>
        <v>4.7649143035888999</v>
      </c>
      <c r="L7">
        <f>'GT Data'!S9/1000</f>
        <v>-3.7845162633596301</v>
      </c>
      <c r="M7">
        <f>'GT Data'!T9/1000</f>
        <v>23.006927069091798</v>
      </c>
      <c r="N7">
        <f>'GT Data'!H9/1000</f>
        <v>4.7649143035888999</v>
      </c>
      <c r="O7">
        <f>'GT Data'!I9/1000</f>
        <v>-3.93451626335963</v>
      </c>
      <c r="P7">
        <f>'GT Data'!J9/1000</f>
        <v>23.006927069091798</v>
      </c>
      <c r="Q7">
        <f>'GT Data'!U9</f>
        <v>5.2151157907465002</v>
      </c>
      <c r="R7">
        <f t="shared" si="0"/>
        <v>5.2151157907465002</v>
      </c>
      <c r="S7">
        <f t="shared" si="1"/>
        <v>5.2151157907465002</v>
      </c>
    </row>
    <row r="8" spans="1:19" x14ac:dyDescent="0.3">
      <c r="A8" t="str">
        <f>'GT Data'!A10</f>
        <v>Tab_2_8</v>
      </c>
      <c r="B8">
        <f>'GT Data'!E10/1000</f>
        <v>2.7649143035888999</v>
      </c>
      <c r="C8">
        <f>'GT Data'!F10/1000</f>
        <v>-3.1920000000000002</v>
      </c>
      <c r="D8">
        <f>'GT Data'!G10/1000</f>
        <v>23.006927069091798</v>
      </c>
      <c r="E8">
        <f>'GT Data'!K10/1000</f>
        <v>2.7649143035888999</v>
      </c>
      <c r="F8">
        <f>'GT Data'!L10/1000</f>
        <v>-5.1775967540421197</v>
      </c>
      <c r="G8">
        <f>'GT Data'!M10/1000</f>
        <v>23.006927069091798</v>
      </c>
      <c r="H8">
        <f>'GT Data'!O10/1000</f>
        <v>2.7649143035888999</v>
      </c>
      <c r="I8">
        <f>'GT Data'!P10/1000</f>
        <v>-3.1920000000000002</v>
      </c>
      <c r="J8">
        <f>'GT Data'!Q10/1000</f>
        <v>21.006927069091798</v>
      </c>
      <c r="K8">
        <f>'GT Data'!R10/1000</f>
        <v>2.7649143035888999</v>
      </c>
      <c r="L8">
        <f>'GT Data'!S10/1000</f>
        <v>-4.0275967540421203</v>
      </c>
      <c r="M8">
        <f>'GT Data'!T10/1000</f>
        <v>23.006927069091798</v>
      </c>
      <c r="N8">
        <f>'GT Data'!H10/1000</f>
        <v>2.7649143035888999</v>
      </c>
      <c r="O8">
        <f>'GT Data'!I10/1000</f>
        <v>-4.1775967540421197</v>
      </c>
      <c r="P8">
        <f>'GT Data'!J10/1000</f>
        <v>23.006927069091798</v>
      </c>
      <c r="Q8">
        <f>'GT Data'!U10</f>
        <v>4.17099816272684</v>
      </c>
      <c r="R8">
        <f t="shared" si="0"/>
        <v>4.17099816272684</v>
      </c>
      <c r="S8">
        <f t="shared" si="1"/>
        <v>4.17099816272684</v>
      </c>
    </row>
    <row r="9" spans="1:19" x14ac:dyDescent="0.3">
      <c r="A9" t="str">
        <f>'GT Data'!A11</f>
        <v>Tab_2_9</v>
      </c>
      <c r="B9">
        <f>'GT Data'!E11/1000</f>
        <v>0.764914303588897</v>
      </c>
      <c r="C9">
        <f>'GT Data'!F11/1000</f>
        <v>-3.1920000000000002</v>
      </c>
      <c r="D9">
        <f>'GT Data'!G11/1000</f>
        <v>23.006927069091798</v>
      </c>
      <c r="E9">
        <f>'GT Data'!K11/1000</f>
        <v>0.764914303588898</v>
      </c>
      <c r="F9">
        <f>'GT Data'!L11/1000</f>
        <v>-5.0598394203289496</v>
      </c>
      <c r="G9">
        <f>'GT Data'!M11/1000</f>
        <v>23.006927069091798</v>
      </c>
      <c r="H9">
        <f>'GT Data'!O11/1000</f>
        <v>0.764914303588897</v>
      </c>
      <c r="I9">
        <f>'GT Data'!P11/1000</f>
        <v>-3.1920000000000002</v>
      </c>
      <c r="J9">
        <f>'GT Data'!Q11/1000</f>
        <v>21.006927069091798</v>
      </c>
      <c r="K9">
        <f>'GT Data'!R11/1000</f>
        <v>0.764914303588898</v>
      </c>
      <c r="L9">
        <f>'GT Data'!S11/1000</f>
        <v>-3.9098394203289497</v>
      </c>
      <c r="M9">
        <f>'GT Data'!T11/1000</f>
        <v>23.006927069091798</v>
      </c>
      <c r="N9">
        <f>'GT Data'!H11/1000</f>
        <v>0.764914303588898</v>
      </c>
      <c r="O9">
        <f>'GT Data'!I11/1000</f>
        <v>-4.0598394203289496</v>
      </c>
      <c r="P9">
        <f>'GT Data'!J11/1000</f>
        <v>23.006927069091798</v>
      </c>
      <c r="Q9">
        <f>'GT Data'!U11</f>
        <v>4.63157558042258</v>
      </c>
      <c r="R9">
        <f t="shared" si="0"/>
        <v>4.63157558042258</v>
      </c>
      <c r="S9">
        <f t="shared" si="1"/>
        <v>4.63157558042258</v>
      </c>
    </row>
    <row r="10" spans="1:19" x14ac:dyDescent="0.3">
      <c r="A10" t="str">
        <f>'GT Data'!A12</f>
        <v>Tab_2_10</v>
      </c>
      <c r="B10">
        <f>'GT Data'!E12/1000</f>
        <v>-1.2350856964110999</v>
      </c>
      <c r="C10">
        <f>'GT Data'!F12/1000</f>
        <v>-3.1920000000000002</v>
      </c>
      <c r="D10">
        <f>'GT Data'!G12/1000</f>
        <v>23.006927069091798</v>
      </c>
      <c r="E10">
        <f>'GT Data'!K12/1000</f>
        <v>-1.2350856964110999</v>
      </c>
      <c r="F10">
        <f>'GT Data'!L12/1000</f>
        <v>-5.2687316636208896</v>
      </c>
      <c r="G10">
        <f>'GT Data'!M12/1000</f>
        <v>23.006927069091798</v>
      </c>
      <c r="H10">
        <f>'GT Data'!O12/1000</f>
        <v>-1.2350856964110999</v>
      </c>
      <c r="I10">
        <f>'GT Data'!P12/1000</f>
        <v>-3.1920000000000002</v>
      </c>
      <c r="J10">
        <f>'GT Data'!Q12/1000</f>
        <v>21.006927069091798</v>
      </c>
      <c r="K10">
        <f>'GT Data'!R12/1000</f>
        <v>-1.2350856964110999</v>
      </c>
      <c r="L10">
        <f>'GT Data'!S12/1000</f>
        <v>-4.1187316636208902</v>
      </c>
      <c r="M10">
        <f>'GT Data'!T12/1000</f>
        <v>23.006927069091798</v>
      </c>
      <c r="N10">
        <f>'GT Data'!H12/1000</f>
        <v>-1.2350856964110999</v>
      </c>
      <c r="O10">
        <f>'GT Data'!I12/1000</f>
        <v>-4.2687316636208896</v>
      </c>
      <c r="P10">
        <f>'GT Data'!J12/1000</f>
        <v>23.006927069091798</v>
      </c>
      <c r="Q10">
        <f>'GT Data'!U12</f>
        <v>8.5053045479023801</v>
      </c>
      <c r="R10">
        <f t="shared" si="0"/>
        <v>8.5053045479023801</v>
      </c>
      <c r="S10">
        <f t="shared" si="1"/>
        <v>8.5053045479023801</v>
      </c>
    </row>
    <row r="11" spans="1:19" x14ac:dyDescent="0.3">
      <c r="A11" t="str">
        <f>'GT Data'!A13</f>
        <v>Tab_2_11</v>
      </c>
      <c r="B11">
        <f>'GT Data'!E13/1000</f>
        <v>-3.2350856964111001</v>
      </c>
      <c r="C11">
        <f>'GT Data'!F13/1000</f>
        <v>-3.1920000000000002</v>
      </c>
      <c r="D11">
        <f>'GT Data'!G13/1000</f>
        <v>23.006927069091798</v>
      </c>
      <c r="E11">
        <f>'GT Data'!K13/1000</f>
        <v>-4.8239545611692201</v>
      </c>
      <c r="F11">
        <f>'GT Data'!L13/1000</f>
        <v>-3.1920000000000002</v>
      </c>
      <c r="G11">
        <f>'GT Data'!M13/1000</f>
        <v>23.006927069091798</v>
      </c>
      <c r="H11">
        <f>'GT Data'!O13/1000</f>
        <v>-3.2350856964111001</v>
      </c>
      <c r="I11">
        <f>'GT Data'!P13/1000</f>
        <v>-3.1920000000000002</v>
      </c>
      <c r="J11">
        <f>'GT Data'!Q13/1000</f>
        <v>21.006927069091798</v>
      </c>
      <c r="K11">
        <f>'GT Data'!R13/1000</f>
        <v>-3.6739545611692201</v>
      </c>
      <c r="L11">
        <f>'GT Data'!S13/1000</f>
        <v>-3.1920000000000002</v>
      </c>
      <c r="M11">
        <f>'GT Data'!T13/1000</f>
        <v>23.006927069091798</v>
      </c>
      <c r="N11">
        <f>'GT Data'!H13/1000</f>
        <v>-3.8239545611692201</v>
      </c>
      <c r="O11">
        <f>'GT Data'!I13/1000</f>
        <v>-3.1920000000000002</v>
      </c>
      <c r="P11">
        <f>'GT Data'!J13/1000</f>
        <v>23.006927069091798</v>
      </c>
      <c r="Q11">
        <f>'GT Data'!U13</f>
        <v>8.2837160993061101</v>
      </c>
      <c r="R11">
        <f t="shared" si="0"/>
        <v>8.2837160993061101</v>
      </c>
      <c r="S11">
        <f t="shared" si="1"/>
        <v>8.2837160993061101</v>
      </c>
    </row>
    <row r="12" spans="1:19" x14ac:dyDescent="0.3">
      <c r="A12" t="str">
        <f>'GT Data'!A14</f>
        <v>Tab_2_12</v>
      </c>
      <c r="B12">
        <f>'GT Data'!E14/1000</f>
        <v>-3.2350856964111001</v>
      </c>
      <c r="C12">
        <f>'GT Data'!F14/1000</f>
        <v>-3.1920000000000002</v>
      </c>
      <c r="D12">
        <f>'GT Data'!G14/1000</f>
        <v>23.006927069091798</v>
      </c>
      <c r="E12">
        <f>'GT Data'!K14/1000</f>
        <v>-3.4543506002109696</v>
      </c>
      <c r="F12">
        <f>'GT Data'!L14/1000</f>
        <v>-0.19466501022657598</v>
      </c>
      <c r="G12">
        <f>'GT Data'!M14/1000</f>
        <v>23.006927069091798</v>
      </c>
      <c r="H12">
        <f>'GT Data'!O14/1000</f>
        <v>-3.2350856964111001</v>
      </c>
      <c r="I12">
        <f>'GT Data'!P14/1000</f>
        <v>-3.1920000000000002</v>
      </c>
      <c r="J12">
        <f>'GT Data'!Q14/1000</f>
        <v>21.006927069091798</v>
      </c>
      <c r="K12">
        <f>'GT Data'!R14/1000</f>
        <v>-3.3704485186834501</v>
      </c>
      <c r="L12">
        <f>'GT Data'!S14/1000</f>
        <v>-1.3416002484660101</v>
      </c>
      <c r="M12">
        <f>'GT Data'!T14/1000</f>
        <v>23.006927069091798</v>
      </c>
      <c r="N12">
        <f>'GT Data'!H14/1000</f>
        <v>-3.3813922684479096</v>
      </c>
      <c r="O12">
        <f>'GT Data'!I14/1000</f>
        <v>-1.1919999999999999</v>
      </c>
      <c r="P12">
        <f>'GT Data'!J14/1000</f>
        <v>23.006927069091798</v>
      </c>
      <c r="Q12">
        <f>'GT Data'!U14</f>
        <v>4.89478537114198</v>
      </c>
      <c r="R12">
        <f t="shared" si="0"/>
        <v>4.89478537114198</v>
      </c>
      <c r="S12">
        <f t="shared" si="1"/>
        <v>4.89478537114198</v>
      </c>
    </row>
    <row r="13" spans="1:19" x14ac:dyDescent="0.3">
      <c r="A13" t="str">
        <f>'GT Data'!A15</f>
        <v>Tab_2_13</v>
      </c>
      <c r="B13">
        <f>'GT Data'!E15/1000</f>
        <v>-1.2350856964110999</v>
      </c>
      <c r="C13">
        <f>'GT Data'!F15/1000</f>
        <v>0.80800000000000205</v>
      </c>
      <c r="D13">
        <f>'GT Data'!G15/1000</f>
        <v>23.006927069091798</v>
      </c>
      <c r="E13">
        <f>'GT Data'!K15/1000</f>
        <v>-3.7232588909824598</v>
      </c>
      <c r="F13">
        <f>'GT Data'!L15/1000</f>
        <v>0.80800000000000205</v>
      </c>
      <c r="G13">
        <f>'GT Data'!M15/1000</f>
        <v>23.006927069091798</v>
      </c>
      <c r="H13">
        <f>'GT Data'!O15/1000</f>
        <v>-1.2350856964110999</v>
      </c>
      <c r="I13">
        <f>'GT Data'!P15/1000</f>
        <v>0.80800000000000205</v>
      </c>
      <c r="J13">
        <f>'GT Data'!Q15/1000</f>
        <v>21.006927069091798</v>
      </c>
      <c r="K13">
        <f>'GT Data'!R15/1000</f>
        <v>-2.5732588909824599</v>
      </c>
      <c r="L13">
        <f>'GT Data'!S15/1000</f>
        <v>0.80800000000000205</v>
      </c>
      <c r="M13">
        <f>'GT Data'!T15/1000</f>
        <v>23.006927069091798</v>
      </c>
      <c r="N13">
        <f>'GT Data'!H15/1000</f>
        <v>-2.7232588909824598</v>
      </c>
      <c r="O13">
        <f>'GT Data'!I15/1000</f>
        <v>0.80800000000000205</v>
      </c>
      <c r="P13">
        <f>'GT Data'!J15/1000</f>
        <v>23.006927069091798</v>
      </c>
      <c r="Q13">
        <f>'GT Data'!U15</f>
        <v>3.9248052479284699</v>
      </c>
      <c r="R13">
        <f t="shared" si="0"/>
        <v>3.9248052479284699</v>
      </c>
      <c r="S13">
        <f t="shared" si="1"/>
        <v>3.9248052479284699</v>
      </c>
    </row>
    <row r="14" spans="1:19" x14ac:dyDescent="0.3">
      <c r="A14" t="str">
        <f>'GT Data'!A16</f>
        <v>Tab_2_14</v>
      </c>
      <c r="B14">
        <f>'GT Data'!E16/1000</f>
        <v>-3.2350856964111001</v>
      </c>
      <c r="C14">
        <f>'GT Data'!F16/1000</f>
        <v>2.8079999999999998</v>
      </c>
      <c r="D14">
        <f>'GT Data'!G16/1000</f>
        <v>23.006927069091798</v>
      </c>
      <c r="E14">
        <f>'GT Data'!K16/1000</f>
        <v>-3.2350856964111001</v>
      </c>
      <c r="F14">
        <f>'GT Data'!L16/1000</f>
        <v>1.25813666311187</v>
      </c>
      <c r="G14">
        <f>'GT Data'!M16/1000</f>
        <v>23.006927069091798</v>
      </c>
      <c r="H14">
        <f>'GT Data'!O16/1000</f>
        <v>-3.2350856964111001</v>
      </c>
      <c r="I14">
        <f>'GT Data'!P16/1000</f>
        <v>2.8079999999999998</v>
      </c>
      <c r="J14">
        <f>'GT Data'!Q16/1000</f>
        <v>21.006927069091798</v>
      </c>
      <c r="K14">
        <f>'GT Data'!R16/1000</f>
        <v>-3.2350856964111001</v>
      </c>
      <c r="L14">
        <f>'GT Data'!S16/1000</f>
        <v>2.4081366631118697</v>
      </c>
      <c r="M14">
        <f>'GT Data'!T16/1000</f>
        <v>23.006927069091798</v>
      </c>
      <c r="N14">
        <f>'GT Data'!H16/1000</f>
        <v>-3.2350856964111001</v>
      </c>
      <c r="O14">
        <f>'GT Data'!I16/1000</f>
        <v>2.2581366631118698</v>
      </c>
      <c r="P14">
        <f>'GT Data'!J16/1000</f>
        <v>23.006927069091798</v>
      </c>
      <c r="Q14">
        <f>'GT Data'!U16</f>
        <v>4.1644974071083602</v>
      </c>
      <c r="R14">
        <f t="shared" si="0"/>
        <v>4.1644974071083602</v>
      </c>
      <c r="S14">
        <f t="shared" si="1"/>
        <v>4.1644974071083602</v>
      </c>
    </row>
    <row r="15" spans="1:19" x14ac:dyDescent="0.3">
      <c r="A15" t="str">
        <f>'GT Data'!A17</f>
        <v>Tab_2_15</v>
      </c>
      <c r="B15">
        <f>'GT Data'!E17/1000</f>
        <v>-5.2350856964111001</v>
      </c>
      <c r="C15">
        <f>'GT Data'!F17/1000</f>
        <v>4.8079999999999998</v>
      </c>
      <c r="D15">
        <f>'GT Data'!G17/1000</f>
        <v>23.006927069091798</v>
      </c>
      <c r="E15">
        <f>'GT Data'!K17/1000</f>
        <v>-5.2350856964111001</v>
      </c>
      <c r="F15">
        <f>'GT Data'!L17/1000</f>
        <v>2.1184636323118498</v>
      </c>
      <c r="G15">
        <f>'GT Data'!M17/1000</f>
        <v>23.006927069091798</v>
      </c>
      <c r="H15">
        <f>'GT Data'!O17/1000</f>
        <v>-5.2350856964111001</v>
      </c>
      <c r="I15">
        <f>'GT Data'!P17/1000</f>
        <v>4.8079999999999998</v>
      </c>
      <c r="J15">
        <f>'GT Data'!Q17/1000</f>
        <v>21.006927069091798</v>
      </c>
      <c r="K15">
        <f>'GT Data'!R17/1000</f>
        <v>-5.2350856964111001</v>
      </c>
      <c r="L15">
        <f>'GT Data'!S17/1000</f>
        <v>3.2684636323118497</v>
      </c>
      <c r="M15">
        <f>'GT Data'!T17/1000</f>
        <v>23.006927069091798</v>
      </c>
      <c r="N15">
        <f>'GT Data'!H17/1000</f>
        <v>-5.2350856964111001</v>
      </c>
      <c r="O15">
        <f>'GT Data'!I17/1000</f>
        <v>3.1184636323118498</v>
      </c>
      <c r="P15">
        <f>'GT Data'!J17/1000</f>
        <v>23.006927069091798</v>
      </c>
      <c r="Q15">
        <f>'GT Data'!U17</f>
        <v>3.6537030483253901</v>
      </c>
      <c r="R15">
        <f t="shared" si="0"/>
        <v>3.6537030483253901</v>
      </c>
      <c r="S15">
        <f t="shared" si="1"/>
        <v>3.6537030483253901</v>
      </c>
    </row>
    <row r="16" spans="1:19" x14ac:dyDescent="0.3">
      <c r="A16" t="str">
        <f>'GT Data'!A18</f>
        <v>Tab_3_2</v>
      </c>
      <c r="B16">
        <f>'GT Data'!E18/1000</f>
        <v>8.764914303588899</v>
      </c>
      <c r="C16">
        <f>'GT Data'!F18/1000</f>
        <v>2.8079999999999998</v>
      </c>
      <c r="D16">
        <f>'GT Data'!G18/1000</f>
        <v>25.006927069091798</v>
      </c>
      <c r="E16">
        <f>'GT Data'!K18/1000</f>
        <v>8.764914303588899</v>
      </c>
      <c r="F16">
        <f>'GT Data'!L18/1000</f>
        <v>-0.37467008612413505</v>
      </c>
      <c r="G16">
        <f>'GT Data'!M18/1000</f>
        <v>25.006927069091798</v>
      </c>
      <c r="H16">
        <f>'GT Data'!O18/1000</f>
        <v>8.764914303588899</v>
      </c>
      <c r="I16">
        <f>'GT Data'!P18/1000</f>
        <v>2.8079999999999998</v>
      </c>
      <c r="J16">
        <f>'GT Data'!Q18/1000</f>
        <v>23.006927069091798</v>
      </c>
      <c r="K16">
        <f>'GT Data'!R18/1000</f>
        <v>8.764914303588899</v>
      </c>
      <c r="L16">
        <f>'GT Data'!S18/1000</f>
        <v>0.77532991387586503</v>
      </c>
      <c r="M16">
        <f>'GT Data'!T18/1000</f>
        <v>25.006927069091798</v>
      </c>
      <c r="N16">
        <f>'GT Data'!H18/1000</f>
        <v>8.764914303588899</v>
      </c>
      <c r="O16">
        <f>'GT Data'!I18/1000</f>
        <v>0.62532991387586501</v>
      </c>
      <c r="P16">
        <f>'GT Data'!J18/1000</f>
        <v>25.006927069091798</v>
      </c>
      <c r="Q16">
        <f>'GT Data'!U18</f>
        <v>3.0155300466423398</v>
      </c>
      <c r="R16">
        <f t="shared" si="0"/>
        <v>3.0155300466423398</v>
      </c>
      <c r="S16">
        <f t="shared" si="1"/>
        <v>3.0155300466423398</v>
      </c>
    </row>
    <row r="17" spans="1:19" x14ac:dyDescent="0.3">
      <c r="A17" t="str">
        <f>'GT Data'!A19</f>
        <v>Tab_3_3</v>
      </c>
      <c r="B17">
        <f>'GT Data'!E19/1000</f>
        <v>8.764914303588899</v>
      </c>
      <c r="C17">
        <f>'GT Data'!F19/1000</f>
        <v>2.8079999999999998</v>
      </c>
      <c r="D17">
        <f>'GT Data'!G19/1000</f>
        <v>25.006927069091798</v>
      </c>
      <c r="E17">
        <f>'GT Data'!K19/1000</f>
        <v>7.4583512269084906</v>
      </c>
      <c r="F17">
        <f>'GT Data'!L19/1000</f>
        <v>-0.104391376644638</v>
      </c>
      <c r="G17">
        <f>'GT Data'!M19/1000</f>
        <v>25.006927069091798</v>
      </c>
      <c r="H17">
        <f>'GT Data'!O19/1000</f>
        <v>8.764914303588899</v>
      </c>
      <c r="I17">
        <f>'GT Data'!P19/1000</f>
        <v>2.8079999999999998</v>
      </c>
      <c r="J17">
        <f>'GT Data'!Q19/1000</f>
        <v>23.006927069091798</v>
      </c>
      <c r="K17">
        <f>'GT Data'!R19/1000</f>
        <v>7.9290679814731702</v>
      </c>
      <c r="L17">
        <f>'GT Data'!S19/1000</f>
        <v>0.94485870649669801</v>
      </c>
      <c r="M17">
        <f>'GT Data'!T19/1000</f>
        <v>25.006927069091798</v>
      </c>
      <c r="N17">
        <f>'GT Data'!H19/1000</f>
        <v>7.8676701439212602</v>
      </c>
      <c r="O17">
        <f>'GT Data'!I19/1000</f>
        <v>0.80800000000000205</v>
      </c>
      <c r="P17">
        <f>'GT Data'!J19/1000</f>
        <v>25.006927069091798</v>
      </c>
      <c r="Q17">
        <f>'GT Data'!U19</f>
        <v>4.9030838697143997</v>
      </c>
      <c r="R17">
        <f t="shared" si="0"/>
        <v>4.9030838697143997</v>
      </c>
      <c r="S17">
        <f t="shared" si="1"/>
        <v>4.9030838697143997</v>
      </c>
    </row>
    <row r="18" spans="1:19" x14ac:dyDescent="0.3">
      <c r="A18" t="str">
        <f>'GT Data'!A20</f>
        <v>Tab_3_4</v>
      </c>
      <c r="B18">
        <f>'GT Data'!E20/1000</f>
        <v>6.7649143035888999</v>
      </c>
      <c r="C18">
        <f>'GT Data'!F20/1000</f>
        <v>2.8079999999999998</v>
      </c>
      <c r="D18">
        <f>'GT Data'!G20/1000</f>
        <v>25.006927069091798</v>
      </c>
      <c r="E18">
        <f>'GT Data'!K20/1000</f>
        <v>6.7649143035888999</v>
      </c>
      <c r="F18">
        <f>'GT Data'!L20/1000</f>
        <v>-9.8933782566416897E-2</v>
      </c>
      <c r="G18">
        <f>'GT Data'!M20/1000</f>
        <v>25.006927069091798</v>
      </c>
      <c r="H18">
        <f>'GT Data'!O20/1000</f>
        <v>6.7649143035888999</v>
      </c>
      <c r="I18">
        <f>'GT Data'!P20/1000</f>
        <v>2.8079999999999998</v>
      </c>
      <c r="J18">
        <f>'GT Data'!Q20/1000</f>
        <v>23.006927069091798</v>
      </c>
      <c r="K18">
        <f>'GT Data'!R20/1000</f>
        <v>6.7649143035888999</v>
      </c>
      <c r="L18">
        <f>'GT Data'!S20/1000</f>
        <v>1.0510662174335801</v>
      </c>
      <c r="M18">
        <f>'GT Data'!T20/1000</f>
        <v>25.006927069091798</v>
      </c>
      <c r="N18">
        <f>'GT Data'!H20/1000</f>
        <v>6.7649143035888999</v>
      </c>
      <c r="O18">
        <f>'GT Data'!I20/1000</f>
        <v>0.90106621743358306</v>
      </c>
      <c r="P18">
        <f>'GT Data'!J20/1000</f>
        <v>25.006927069091798</v>
      </c>
      <c r="Q18">
        <f>'GT Data'!U20</f>
        <v>3.7309451547274102</v>
      </c>
      <c r="R18">
        <f t="shared" si="0"/>
        <v>3.7309451547274102</v>
      </c>
      <c r="S18">
        <f t="shared" si="1"/>
        <v>3.7309451547274102</v>
      </c>
    </row>
    <row r="19" spans="1:19" x14ac:dyDescent="0.3">
      <c r="A19" t="str">
        <f>'GT Data'!A21</f>
        <v>Tab_3_5</v>
      </c>
      <c r="B19">
        <f>'GT Data'!E21/1000</f>
        <v>4.7649143035888999</v>
      </c>
      <c r="C19">
        <f>'GT Data'!F21/1000</f>
        <v>-1.1919999999999999</v>
      </c>
      <c r="D19">
        <f>'GT Data'!G21/1000</f>
        <v>25.006927069091798</v>
      </c>
      <c r="E19">
        <f>'GT Data'!K21/1000</f>
        <v>7.6214587019411901</v>
      </c>
      <c r="F19">
        <f>'GT Data'!L21/1000</f>
        <v>-1.1919999999999999</v>
      </c>
      <c r="G19">
        <f>'GT Data'!M21/1000</f>
        <v>25.006927069091798</v>
      </c>
      <c r="H19">
        <f>'GT Data'!O21/1000</f>
        <v>4.7649143035888999</v>
      </c>
      <c r="I19">
        <f>'GT Data'!P21/1000</f>
        <v>-1.1919999999999999</v>
      </c>
      <c r="J19">
        <f>'GT Data'!Q21/1000</f>
        <v>23.006927069091798</v>
      </c>
      <c r="K19">
        <f>'GT Data'!R21/1000</f>
        <v>6.4714587019411898</v>
      </c>
      <c r="L19">
        <f>'GT Data'!S21/1000</f>
        <v>-1.1919999999999999</v>
      </c>
      <c r="M19">
        <f>'GT Data'!T21/1000</f>
        <v>25.006927069091798</v>
      </c>
      <c r="N19">
        <f>'GT Data'!H21/1000</f>
        <v>6.6214587019411901</v>
      </c>
      <c r="O19">
        <f>'GT Data'!I21/1000</f>
        <v>-1.1919999999999999</v>
      </c>
      <c r="P19">
        <f>'GT Data'!J21/1000</f>
        <v>25.006927069091798</v>
      </c>
      <c r="Q19">
        <f>'GT Data'!U21</f>
        <v>4.7464369294346502</v>
      </c>
      <c r="R19">
        <f t="shared" si="0"/>
        <v>4.7464369294346502</v>
      </c>
      <c r="S19">
        <f t="shared" si="1"/>
        <v>4.7464369294346502</v>
      </c>
    </row>
    <row r="20" spans="1:19" x14ac:dyDescent="0.3">
      <c r="A20" t="str">
        <f>'GT Data'!A22</f>
        <v>Tab_3_6</v>
      </c>
      <c r="B20">
        <f>'GT Data'!E22/1000</f>
        <v>4.7649143035888999</v>
      </c>
      <c r="C20">
        <f>'GT Data'!F22/1000</f>
        <v>-3.1920000000000002</v>
      </c>
      <c r="D20">
        <f>'GT Data'!G22/1000</f>
        <v>25.006927069091798</v>
      </c>
      <c r="E20">
        <f>'GT Data'!K22/1000</f>
        <v>7.5829765431968896</v>
      </c>
      <c r="F20">
        <f>'GT Data'!L22/1000</f>
        <v>-3.1920000000000002</v>
      </c>
      <c r="G20">
        <f>'GT Data'!M22/1000</f>
        <v>25.006927069091798</v>
      </c>
      <c r="H20">
        <f>'GT Data'!O22/1000</f>
        <v>4.7649143035888999</v>
      </c>
      <c r="I20">
        <f>'GT Data'!P22/1000</f>
        <v>-3.1920000000000002</v>
      </c>
      <c r="J20">
        <f>'GT Data'!Q22/1000</f>
        <v>23.006927069091798</v>
      </c>
      <c r="K20">
        <f>'GT Data'!R22/1000</f>
        <v>6.4329765431968902</v>
      </c>
      <c r="L20">
        <f>'GT Data'!S22/1000</f>
        <v>-3.1920000000000002</v>
      </c>
      <c r="M20">
        <f>'GT Data'!T22/1000</f>
        <v>25.006927069091798</v>
      </c>
      <c r="N20">
        <f>'GT Data'!H22/1000</f>
        <v>6.5829765431968896</v>
      </c>
      <c r="O20">
        <f>'GT Data'!I22/1000</f>
        <v>-3.1920000000000002</v>
      </c>
      <c r="P20">
        <f>'GT Data'!J22/1000</f>
        <v>25.006927069091798</v>
      </c>
      <c r="Q20">
        <f>'GT Data'!U22</f>
        <v>7.6921168300450597</v>
      </c>
      <c r="R20">
        <f t="shared" si="0"/>
        <v>7.6921168300450597</v>
      </c>
      <c r="S20">
        <f t="shared" si="1"/>
        <v>7.6921168300450597</v>
      </c>
    </row>
    <row r="21" spans="1:19" x14ac:dyDescent="0.3">
      <c r="A21" t="str">
        <f>'GT Data'!A23</f>
        <v>Tab_3_7</v>
      </c>
      <c r="B21">
        <f>'GT Data'!E23/1000</f>
        <v>4.7649143035888999</v>
      </c>
      <c r="C21">
        <f>'GT Data'!F23/1000</f>
        <v>-3.1920000000000002</v>
      </c>
      <c r="D21">
        <f>'GT Data'!G23/1000</f>
        <v>25.006927069091798</v>
      </c>
      <c r="E21">
        <f>'GT Data'!K23/1000</f>
        <v>4.7649143035888999</v>
      </c>
      <c r="F21">
        <f>'GT Data'!L23/1000</f>
        <v>-5.0578539808803598</v>
      </c>
      <c r="G21">
        <f>'GT Data'!M23/1000</f>
        <v>25.006927069091798</v>
      </c>
      <c r="H21">
        <f>'GT Data'!O23/1000</f>
        <v>4.7649143035888999</v>
      </c>
      <c r="I21">
        <f>'GT Data'!P23/1000</f>
        <v>-3.1920000000000002</v>
      </c>
      <c r="J21">
        <f>'GT Data'!Q23/1000</f>
        <v>23.006927069091798</v>
      </c>
      <c r="K21">
        <f>'GT Data'!R23/1000</f>
        <v>4.7649143035888999</v>
      </c>
      <c r="L21">
        <f>'GT Data'!S23/1000</f>
        <v>-3.9078539808803598</v>
      </c>
      <c r="M21">
        <f>'GT Data'!T23/1000</f>
        <v>25.006927069091798</v>
      </c>
      <c r="N21">
        <f>'GT Data'!H23/1000</f>
        <v>4.7649143035888999</v>
      </c>
      <c r="O21">
        <f>'GT Data'!I23/1000</f>
        <v>-4.0578539808803598</v>
      </c>
      <c r="P21">
        <f>'GT Data'!J23/1000</f>
        <v>25.006927069091798</v>
      </c>
      <c r="Q21">
        <f>'GT Data'!U23</f>
        <v>4.27054337896584</v>
      </c>
      <c r="R21">
        <f t="shared" si="0"/>
        <v>4.27054337896584</v>
      </c>
      <c r="S21">
        <f t="shared" si="1"/>
        <v>4.27054337896584</v>
      </c>
    </row>
    <row r="22" spans="1:19" x14ac:dyDescent="0.3">
      <c r="A22" t="str">
        <f>'GT Data'!A24</f>
        <v>Tab_3_8</v>
      </c>
      <c r="B22">
        <f>'GT Data'!E24/1000</f>
        <v>2.7649143035888999</v>
      </c>
      <c r="C22">
        <f>'GT Data'!F24/1000</f>
        <v>-3.1920000000000002</v>
      </c>
      <c r="D22">
        <f>'GT Data'!G24/1000</f>
        <v>25.006927069091798</v>
      </c>
      <c r="E22">
        <f>'GT Data'!K24/1000</f>
        <v>2.7649143035888999</v>
      </c>
      <c r="F22">
        <f>'GT Data'!L24/1000</f>
        <v>-5.1841923811423305</v>
      </c>
      <c r="G22">
        <f>'GT Data'!M24/1000</f>
        <v>25.006927069091798</v>
      </c>
      <c r="H22">
        <f>'GT Data'!O24/1000</f>
        <v>2.7649143035888999</v>
      </c>
      <c r="I22">
        <f>'GT Data'!P24/1000</f>
        <v>-3.1920000000000002</v>
      </c>
      <c r="J22">
        <f>'GT Data'!Q24/1000</f>
        <v>23.006927069091798</v>
      </c>
      <c r="K22">
        <f>'GT Data'!R24/1000</f>
        <v>2.7649143035888999</v>
      </c>
      <c r="L22">
        <f>'GT Data'!S24/1000</f>
        <v>-4.0341923811423301</v>
      </c>
      <c r="M22">
        <f>'GT Data'!T24/1000</f>
        <v>25.006927069091798</v>
      </c>
      <c r="N22">
        <f>'GT Data'!H24/1000</f>
        <v>2.7649143035888999</v>
      </c>
      <c r="O22">
        <f>'GT Data'!I24/1000</f>
        <v>-4.1841923811423305</v>
      </c>
      <c r="P22">
        <f>'GT Data'!J24/1000</f>
        <v>25.006927069091798</v>
      </c>
      <c r="Q22">
        <f>'GT Data'!U24</f>
        <v>4.2232189690116</v>
      </c>
      <c r="R22">
        <f t="shared" si="0"/>
        <v>4.2232189690116</v>
      </c>
      <c r="S22">
        <f t="shared" si="1"/>
        <v>4.2232189690116</v>
      </c>
    </row>
    <row r="23" spans="1:19" x14ac:dyDescent="0.3">
      <c r="A23" t="str">
        <f>'GT Data'!A25</f>
        <v>Tab_3_9</v>
      </c>
      <c r="B23">
        <f>'GT Data'!E25/1000</f>
        <v>0.764914303588897</v>
      </c>
      <c r="C23">
        <f>'GT Data'!F25/1000</f>
        <v>-3.1920000000000002</v>
      </c>
      <c r="D23">
        <f>'GT Data'!G25/1000</f>
        <v>25.006927069091798</v>
      </c>
      <c r="E23">
        <f>'GT Data'!K25/1000</f>
        <v>0.764914303588898</v>
      </c>
      <c r="F23">
        <f>'GT Data'!L25/1000</f>
        <v>-5.1786074805229498</v>
      </c>
      <c r="G23">
        <f>'GT Data'!M25/1000</f>
        <v>25.006927069091798</v>
      </c>
      <c r="H23">
        <f>'GT Data'!O25/1000</f>
        <v>0.764914303588897</v>
      </c>
      <c r="I23">
        <f>'GT Data'!P25/1000</f>
        <v>-3.1920000000000002</v>
      </c>
      <c r="J23">
        <f>'GT Data'!Q25/1000</f>
        <v>23.006927069091798</v>
      </c>
      <c r="K23">
        <f>'GT Data'!R25/1000</f>
        <v>0.764914303588898</v>
      </c>
      <c r="L23">
        <f>'GT Data'!S25/1000</f>
        <v>-4.0286074805229504</v>
      </c>
      <c r="M23">
        <f>'GT Data'!T25/1000</f>
        <v>25.006927069091798</v>
      </c>
      <c r="N23">
        <f>'GT Data'!H25/1000</f>
        <v>0.764914303588898</v>
      </c>
      <c r="O23">
        <f>'GT Data'!I25/1000</f>
        <v>-4.1786074805229498</v>
      </c>
      <c r="P23">
        <f>'GT Data'!J25/1000</f>
        <v>25.006927069091798</v>
      </c>
      <c r="Q23">
        <f>'GT Data'!U25</f>
        <v>4.2920611001043998</v>
      </c>
      <c r="R23">
        <f t="shared" si="0"/>
        <v>4.2920611001043998</v>
      </c>
      <c r="S23">
        <f t="shared" si="1"/>
        <v>4.2920611001043998</v>
      </c>
    </row>
    <row r="24" spans="1:19" x14ac:dyDescent="0.3">
      <c r="A24" t="str">
        <f>'GT Data'!A26</f>
        <v>Tab_3_10</v>
      </c>
      <c r="B24">
        <f>'GT Data'!E26/1000</f>
        <v>-1.2350856964110999</v>
      </c>
      <c r="C24">
        <f>'GT Data'!F26/1000</f>
        <v>-3.1920000000000002</v>
      </c>
      <c r="D24">
        <f>'GT Data'!G26/1000</f>
        <v>25.006927069091798</v>
      </c>
      <c r="E24">
        <f>'GT Data'!K26/1000</f>
        <v>-1.2350856964110999</v>
      </c>
      <c r="F24">
        <f>'GT Data'!L26/1000</f>
        <v>-5.07594712394837</v>
      </c>
      <c r="G24">
        <f>'GT Data'!M26/1000</f>
        <v>25.006927069091798</v>
      </c>
      <c r="H24">
        <f>'GT Data'!O26/1000</f>
        <v>-1.2350856964110999</v>
      </c>
      <c r="I24">
        <f>'GT Data'!P26/1000</f>
        <v>-3.1920000000000002</v>
      </c>
      <c r="J24">
        <f>'GT Data'!Q26/1000</f>
        <v>23.006927069091798</v>
      </c>
      <c r="K24">
        <f>'GT Data'!R26/1000</f>
        <v>-1.2350856964110999</v>
      </c>
      <c r="L24">
        <f>'GT Data'!S26/1000</f>
        <v>-3.9259471239483701</v>
      </c>
      <c r="M24">
        <f>'GT Data'!T26/1000</f>
        <v>25.006927069091798</v>
      </c>
      <c r="N24">
        <f>'GT Data'!H26/1000</f>
        <v>-1.2350856964110999</v>
      </c>
      <c r="O24">
        <f>'GT Data'!I26/1000</f>
        <v>-4.07594712394837</v>
      </c>
      <c r="P24">
        <f>'GT Data'!J26/1000</f>
        <v>25.006927069091798</v>
      </c>
      <c r="Q24">
        <f>'GT Data'!U26</f>
        <v>5.9685107102645203</v>
      </c>
      <c r="R24">
        <f t="shared" si="0"/>
        <v>5.9685107102645203</v>
      </c>
      <c r="S24">
        <f t="shared" si="1"/>
        <v>5.9685107102645203</v>
      </c>
    </row>
    <row r="25" spans="1:19" x14ac:dyDescent="0.3">
      <c r="A25" t="str">
        <f>'GT Data'!A27</f>
        <v>Tab_3_11</v>
      </c>
      <c r="B25">
        <f>'GT Data'!E27/1000</f>
        <v>-3.2350856964111001</v>
      </c>
      <c r="C25">
        <f>'GT Data'!F27/1000</f>
        <v>-3.1920000000000002</v>
      </c>
      <c r="D25">
        <f>'GT Data'!G27/1000</f>
        <v>25.006927069091798</v>
      </c>
      <c r="E25">
        <f>'GT Data'!K27/1000</f>
        <v>-4.7804014921753293</v>
      </c>
      <c r="F25">
        <f>'GT Data'!L27/1000</f>
        <v>-3.1920000000000002</v>
      </c>
      <c r="G25">
        <f>'GT Data'!M27/1000</f>
        <v>25.006927069091798</v>
      </c>
      <c r="H25">
        <f>'GT Data'!O27/1000</f>
        <v>-3.2350856964111001</v>
      </c>
      <c r="I25">
        <f>'GT Data'!P27/1000</f>
        <v>-3.1920000000000002</v>
      </c>
      <c r="J25">
        <f>'GT Data'!Q27/1000</f>
        <v>23.006927069091798</v>
      </c>
      <c r="K25">
        <f>'GT Data'!R27/1000</f>
        <v>-3.6304014921753303</v>
      </c>
      <c r="L25">
        <f>'GT Data'!S27/1000</f>
        <v>-3.1920000000000002</v>
      </c>
      <c r="M25">
        <f>'GT Data'!T27/1000</f>
        <v>25.006927069091798</v>
      </c>
      <c r="N25">
        <f>'GT Data'!H27/1000</f>
        <v>-3.7804014921753302</v>
      </c>
      <c r="O25">
        <f>'GT Data'!I27/1000</f>
        <v>-3.1920000000000002</v>
      </c>
      <c r="P25">
        <f>'GT Data'!J27/1000</f>
        <v>25.006927069091798</v>
      </c>
      <c r="Q25">
        <f>'GT Data'!U27</f>
        <v>7.3289717772932903</v>
      </c>
      <c r="R25">
        <f t="shared" si="0"/>
        <v>7.3289717772932903</v>
      </c>
      <c r="S25">
        <f t="shared" si="1"/>
        <v>7.3289717772932903</v>
      </c>
    </row>
    <row r="26" spans="1:19" x14ac:dyDescent="0.3">
      <c r="A26" t="str">
        <f>'GT Data'!A28</f>
        <v>Tab_3_12</v>
      </c>
      <c r="B26">
        <f>'GT Data'!E28/1000</f>
        <v>-1.2350856964110999</v>
      </c>
      <c r="C26">
        <f>'GT Data'!F28/1000</f>
        <v>-1.1919999999999999</v>
      </c>
      <c r="D26">
        <f>'GT Data'!G28/1000</f>
        <v>25.006927069091798</v>
      </c>
      <c r="E26">
        <f>'GT Data'!K28/1000</f>
        <v>-3.7775855535614902</v>
      </c>
      <c r="F26">
        <f>'GT Data'!L28/1000</f>
        <v>-1.1919999999999999</v>
      </c>
      <c r="G26">
        <f>'GT Data'!M28/1000</f>
        <v>25.006927069091798</v>
      </c>
      <c r="H26">
        <f>'GT Data'!O28/1000</f>
        <v>-1.2350856964110999</v>
      </c>
      <c r="I26">
        <f>'GT Data'!P28/1000</f>
        <v>-1.1919999999999999</v>
      </c>
      <c r="J26">
        <f>'GT Data'!Q28/1000</f>
        <v>23.006927069091798</v>
      </c>
      <c r="K26">
        <f>'GT Data'!R28/1000</f>
        <v>-2.6275855535614903</v>
      </c>
      <c r="L26">
        <f>'GT Data'!S28/1000</f>
        <v>-1.1919999999999999</v>
      </c>
      <c r="M26">
        <f>'GT Data'!T28/1000</f>
        <v>25.006927069091798</v>
      </c>
      <c r="N26">
        <f>'GT Data'!H28/1000</f>
        <v>-2.7775855535614902</v>
      </c>
      <c r="O26">
        <f>'GT Data'!I28/1000</f>
        <v>-1.1919999999999999</v>
      </c>
      <c r="P26">
        <f>'GT Data'!J28/1000</f>
        <v>25.006927069091798</v>
      </c>
      <c r="Q26">
        <f>'GT Data'!U28</f>
        <v>4.5237793340272301</v>
      </c>
      <c r="R26">
        <f t="shared" si="0"/>
        <v>4.5237793340272301</v>
      </c>
      <c r="S26">
        <f t="shared" si="1"/>
        <v>4.5237793340272301</v>
      </c>
    </row>
    <row r="27" spans="1:19" x14ac:dyDescent="0.3">
      <c r="A27" t="str">
        <f>'GT Data'!A29</f>
        <v>Tab_3_13</v>
      </c>
      <c r="B27">
        <f>'GT Data'!E29/1000</f>
        <v>-1.2350856964110999</v>
      </c>
      <c r="C27">
        <f>'GT Data'!F29/1000</f>
        <v>0.80800000000000205</v>
      </c>
      <c r="D27">
        <f>'GT Data'!G29/1000</f>
        <v>25.006927069091798</v>
      </c>
      <c r="E27">
        <f>'GT Data'!K29/1000</f>
        <v>-3.1431216745139698</v>
      </c>
      <c r="F27">
        <f>'GT Data'!L29/1000</f>
        <v>0.80800000000000205</v>
      </c>
      <c r="G27">
        <f>'GT Data'!M29/1000</f>
        <v>25.006927069091798</v>
      </c>
      <c r="H27">
        <f>'GT Data'!O29/1000</f>
        <v>-1.2350856964110999</v>
      </c>
      <c r="I27">
        <f>'GT Data'!P29/1000</f>
        <v>0.80800000000000205</v>
      </c>
      <c r="J27">
        <f>'GT Data'!Q29/1000</f>
        <v>23.006927069091798</v>
      </c>
      <c r="K27">
        <f>'GT Data'!R29/1000</f>
        <v>-1.9931216745139699</v>
      </c>
      <c r="L27">
        <f>'GT Data'!S29/1000</f>
        <v>0.80800000000000205</v>
      </c>
      <c r="M27">
        <f>'GT Data'!T29/1000</f>
        <v>25.006927069091798</v>
      </c>
      <c r="N27">
        <f>'GT Data'!H29/1000</f>
        <v>-2.1431216745139698</v>
      </c>
      <c r="O27">
        <f>'GT Data'!I29/1000</f>
        <v>0.80800000000000205</v>
      </c>
      <c r="P27">
        <f>'GT Data'!J29/1000</f>
        <v>25.006927069091798</v>
      </c>
      <c r="Q27">
        <f>'GT Data'!U29</f>
        <v>5.1077582182244301</v>
      </c>
      <c r="R27">
        <f t="shared" si="0"/>
        <v>5.1077582182244301</v>
      </c>
      <c r="S27">
        <f t="shared" si="1"/>
        <v>5.1077582182244301</v>
      </c>
    </row>
    <row r="28" spans="1:19" x14ac:dyDescent="0.3">
      <c r="A28" t="str">
        <f>'GT Data'!A30</f>
        <v>Tab_3_14</v>
      </c>
      <c r="B28">
        <f>'GT Data'!E30/1000</f>
        <v>-1.2350856964110999</v>
      </c>
      <c r="C28">
        <f>'GT Data'!F30/1000</f>
        <v>2.8079999999999998</v>
      </c>
      <c r="D28">
        <f>'GT Data'!G30/1000</f>
        <v>25.006927069091798</v>
      </c>
      <c r="E28">
        <f>'GT Data'!K30/1000</f>
        <v>-3.8262893695471196</v>
      </c>
      <c r="F28">
        <f>'GT Data'!L30/1000</f>
        <v>2.8079999999999998</v>
      </c>
      <c r="G28">
        <f>'GT Data'!M30/1000</f>
        <v>25.006927069091798</v>
      </c>
      <c r="H28">
        <f>'GT Data'!O30/1000</f>
        <v>-1.2350856964110999</v>
      </c>
      <c r="I28">
        <f>'GT Data'!P30/1000</f>
        <v>2.8079999999999998</v>
      </c>
      <c r="J28">
        <f>'GT Data'!Q30/1000</f>
        <v>23.006927069091798</v>
      </c>
      <c r="K28">
        <f>'GT Data'!R30/1000</f>
        <v>-2.6762893695471197</v>
      </c>
      <c r="L28">
        <f>'GT Data'!S30/1000</f>
        <v>2.8079999999999998</v>
      </c>
      <c r="M28">
        <f>'GT Data'!T30/1000</f>
        <v>25.006927069091798</v>
      </c>
      <c r="N28">
        <f>'GT Data'!H30/1000</f>
        <v>-2.8262893695471196</v>
      </c>
      <c r="O28">
        <f>'GT Data'!I30/1000</f>
        <v>2.8079999999999998</v>
      </c>
      <c r="P28">
        <f>'GT Data'!J30/1000</f>
        <v>25.006927069091798</v>
      </c>
      <c r="Q28">
        <f>'GT Data'!U30</f>
        <v>2.9156688603869401</v>
      </c>
      <c r="R28">
        <f t="shared" si="0"/>
        <v>2.9156688603869401</v>
      </c>
      <c r="S28">
        <f t="shared" si="1"/>
        <v>2.9156688603869401</v>
      </c>
    </row>
    <row r="29" spans="1:19" x14ac:dyDescent="0.3">
      <c r="A29" t="str">
        <f>'GT Data'!A31</f>
        <v>Tab_3_15</v>
      </c>
      <c r="B29">
        <f>'GT Data'!E31/1000</f>
        <v>-3.2350856964111001</v>
      </c>
      <c r="C29">
        <f>'GT Data'!F31/1000</f>
        <v>4.8079999999999998</v>
      </c>
      <c r="D29">
        <f>'GT Data'!G31/1000</f>
        <v>25.006927069091798</v>
      </c>
      <c r="E29">
        <f>'GT Data'!K31/1000</f>
        <v>-3.2350856964111001</v>
      </c>
      <c r="F29">
        <f>'GT Data'!L31/1000</f>
        <v>2.0441794776773001</v>
      </c>
      <c r="G29">
        <f>'GT Data'!M31/1000</f>
        <v>25.006927069091798</v>
      </c>
      <c r="H29">
        <f>'GT Data'!O31/1000</f>
        <v>-3.2350856964111001</v>
      </c>
      <c r="I29">
        <f>'GT Data'!P31/1000</f>
        <v>4.8079999999999998</v>
      </c>
      <c r="J29">
        <f>'GT Data'!Q31/1000</f>
        <v>23.006927069091798</v>
      </c>
      <c r="K29">
        <f>'GT Data'!R31/1000</f>
        <v>-3.2350856964111001</v>
      </c>
      <c r="L29">
        <f>'GT Data'!S31/1000</f>
        <v>3.1941794776773</v>
      </c>
      <c r="M29">
        <f>'GT Data'!T31/1000</f>
        <v>25.006927069091798</v>
      </c>
      <c r="N29">
        <f>'GT Data'!H31/1000</f>
        <v>-3.2350856964111001</v>
      </c>
      <c r="O29">
        <f>'GT Data'!I31/1000</f>
        <v>3.0441794776773001</v>
      </c>
      <c r="P29">
        <f>'GT Data'!J31/1000</f>
        <v>25.006927069091798</v>
      </c>
      <c r="Q29">
        <f>'GT Data'!U31</f>
        <v>2.8501335696203101</v>
      </c>
      <c r="R29">
        <f t="shared" si="0"/>
        <v>2.8501335696203101</v>
      </c>
      <c r="S29">
        <f t="shared" si="1"/>
        <v>2.8501335696203101</v>
      </c>
    </row>
    <row r="30" spans="1:19" x14ac:dyDescent="0.3">
      <c r="A30" t="str">
        <f>'GT Data'!A32</f>
        <v>Tab_3_16</v>
      </c>
      <c r="B30">
        <f>'GT Data'!E32/1000</f>
        <v>-5.2350856964111001</v>
      </c>
      <c r="C30">
        <f>'GT Data'!F32/1000</f>
        <v>4.8079999999999998</v>
      </c>
      <c r="D30">
        <f>'GT Data'!G32/1000</f>
        <v>25.006927069091798</v>
      </c>
      <c r="E30">
        <f>'GT Data'!K32/1000</f>
        <v>-5.2350856964111001</v>
      </c>
      <c r="F30">
        <f>'GT Data'!L32/1000</f>
        <v>2.8202760623618102</v>
      </c>
      <c r="G30">
        <f>'GT Data'!M32/1000</f>
        <v>25.006927069091798</v>
      </c>
      <c r="H30">
        <f>'GT Data'!O32/1000</f>
        <v>-5.2350856964111001</v>
      </c>
      <c r="I30">
        <f>'GT Data'!P32/1000</f>
        <v>4.8079999999999998</v>
      </c>
      <c r="J30">
        <f>'GT Data'!Q32/1000</f>
        <v>23.006927069091798</v>
      </c>
      <c r="K30">
        <f>'GT Data'!R32/1000</f>
        <v>-5.2350856964111001</v>
      </c>
      <c r="L30">
        <f>'GT Data'!S32/1000</f>
        <v>3.9702760623618101</v>
      </c>
      <c r="M30">
        <f>'GT Data'!T32/1000</f>
        <v>25.006927069091798</v>
      </c>
      <c r="N30">
        <f>'GT Data'!H32/1000</f>
        <v>-5.2350856964111001</v>
      </c>
      <c r="O30">
        <f>'GT Data'!I32/1000</f>
        <v>3.8202760623618102</v>
      </c>
      <c r="P30">
        <f>'GT Data'!J32/1000</f>
        <v>25.006927069091798</v>
      </c>
      <c r="Q30">
        <f>'GT Data'!U32</f>
        <v>3.6428579388661402</v>
      </c>
      <c r="R30">
        <f t="shared" si="0"/>
        <v>3.6428579388661402</v>
      </c>
      <c r="S30">
        <f t="shared" si="1"/>
        <v>3.6428579388661402</v>
      </c>
    </row>
    <row r="31" spans="1:19" x14ac:dyDescent="0.3">
      <c r="A31" t="str">
        <f>'GT Data'!A33</f>
        <v>Tab_4_2</v>
      </c>
      <c r="B31">
        <f>'GT Data'!E33/1000</f>
        <v>8.764914303588899</v>
      </c>
      <c r="C31">
        <f>'GT Data'!F33/1000</f>
        <v>2.8079999999999998</v>
      </c>
      <c r="D31">
        <f>'GT Data'!G33/1000</f>
        <v>27.006927069091798</v>
      </c>
      <c r="E31">
        <f>'GT Data'!K33/1000</f>
        <v>8.764914303588899</v>
      </c>
      <c r="F31">
        <f>'GT Data'!L33/1000</f>
        <v>0.370579740804933</v>
      </c>
      <c r="G31">
        <f>'GT Data'!M33/1000</f>
        <v>27.006927069091798</v>
      </c>
      <c r="H31">
        <f>'GT Data'!O33/1000</f>
        <v>8.764914303588899</v>
      </c>
      <c r="I31">
        <f>'GT Data'!P33/1000</f>
        <v>2.8079999999999998</v>
      </c>
      <c r="J31">
        <f>'GT Data'!Q33/1000</f>
        <v>25.006927069091798</v>
      </c>
      <c r="K31">
        <f>'GT Data'!R33/1000</f>
        <v>8.764914303588899</v>
      </c>
      <c r="L31">
        <f>'GT Data'!S33/1000</f>
        <v>1.52057974080493</v>
      </c>
      <c r="M31">
        <f>'GT Data'!T33/1000</f>
        <v>27.006927069091798</v>
      </c>
      <c r="N31">
        <f>'GT Data'!H33/1000</f>
        <v>8.764914303588899</v>
      </c>
      <c r="O31">
        <f>'GT Data'!I33/1000</f>
        <v>1.3705797408049301</v>
      </c>
      <c r="P31">
        <f>'GT Data'!J33/1000</f>
        <v>27.006927069091798</v>
      </c>
      <c r="Q31">
        <f>'GT Data'!U33</f>
        <v>6.0328844976111897</v>
      </c>
      <c r="R31">
        <f t="shared" si="0"/>
        <v>6.0328844976111897</v>
      </c>
      <c r="S31">
        <f t="shared" si="1"/>
        <v>6.0328844976111897</v>
      </c>
    </row>
    <row r="32" spans="1:19" x14ac:dyDescent="0.3">
      <c r="A32" t="str">
        <f>'GT Data'!A34</f>
        <v>Tab_4_3</v>
      </c>
      <c r="B32">
        <f>'GT Data'!E34/1000</f>
        <v>6.7649143035888999</v>
      </c>
      <c r="C32">
        <f>'GT Data'!F34/1000</f>
        <v>0.80800000000000205</v>
      </c>
      <c r="D32">
        <f>'GT Data'!G34/1000</f>
        <v>27.006927069091798</v>
      </c>
      <c r="E32">
        <f>'GT Data'!K34/1000</f>
        <v>8.6739369301689404</v>
      </c>
      <c r="F32">
        <f>'GT Data'!L34/1000</f>
        <v>0.80800000000000205</v>
      </c>
      <c r="G32">
        <f>'GT Data'!M34/1000</f>
        <v>27.006927069091798</v>
      </c>
      <c r="H32">
        <f>'GT Data'!O34/1000</f>
        <v>4.7649143035888999</v>
      </c>
      <c r="I32">
        <f>'GT Data'!P34/1000</f>
        <v>0.80800000000000205</v>
      </c>
      <c r="J32">
        <f>'GT Data'!Q34/1000</f>
        <v>25.006927069091798</v>
      </c>
      <c r="K32">
        <f>'GT Data'!R34/1000</f>
        <v>7.5239369301689401</v>
      </c>
      <c r="L32">
        <f>'GT Data'!S34/1000</f>
        <v>0.80800000000000205</v>
      </c>
      <c r="M32">
        <f>'GT Data'!T34/1000</f>
        <v>27.006927069091798</v>
      </c>
      <c r="N32">
        <f>'GT Data'!H34/1000</f>
        <v>7.6739369301689404</v>
      </c>
      <c r="O32">
        <f>'GT Data'!I34/1000</f>
        <v>0.80800000000000205</v>
      </c>
      <c r="P32">
        <f>'GT Data'!J34/1000</f>
        <v>27.006927069091798</v>
      </c>
      <c r="Q32">
        <f>'GT Data'!U34</f>
        <v>3.1295033268678298</v>
      </c>
      <c r="R32">
        <f t="shared" si="0"/>
        <v>3.1295033268678298</v>
      </c>
      <c r="S32">
        <f t="shared" si="1"/>
        <v>3.1295033268678298</v>
      </c>
    </row>
    <row r="33" spans="1:19" x14ac:dyDescent="0.3">
      <c r="A33" t="str">
        <f>'GT Data'!A35</f>
        <v>Tab_4_4</v>
      </c>
      <c r="B33">
        <f>'GT Data'!E35/1000</f>
        <v>6.7649143035888999</v>
      </c>
      <c r="C33">
        <f>'GT Data'!F35/1000</f>
        <v>0.80800000000000205</v>
      </c>
      <c r="D33">
        <f>'GT Data'!G35/1000</f>
        <v>27.006927069091798</v>
      </c>
      <c r="E33">
        <f>'GT Data'!K35/1000</f>
        <v>6.7649143035888999</v>
      </c>
      <c r="F33">
        <f>'GT Data'!L35/1000</f>
        <v>-0.78866281598905508</v>
      </c>
      <c r="G33">
        <f>'GT Data'!M35/1000</f>
        <v>27.006927069091798</v>
      </c>
      <c r="H33">
        <f>'GT Data'!O35/1000</f>
        <v>4.7649143035888999</v>
      </c>
      <c r="I33">
        <f>'GT Data'!P35/1000</f>
        <v>0.80800000000000205</v>
      </c>
      <c r="J33">
        <f>'GT Data'!Q35/1000</f>
        <v>25.006927069091798</v>
      </c>
      <c r="K33">
        <f>'GT Data'!R35/1000</f>
        <v>6.7649143035888999</v>
      </c>
      <c r="L33">
        <f>'GT Data'!S35/1000</f>
        <v>0.361337184010945</v>
      </c>
      <c r="M33">
        <f>'GT Data'!T35/1000</f>
        <v>27.006927069091798</v>
      </c>
      <c r="N33">
        <f>'GT Data'!H35/1000</f>
        <v>6.7649143035888999</v>
      </c>
      <c r="O33">
        <f>'GT Data'!I35/1000</f>
        <v>0.21133718401094501</v>
      </c>
      <c r="P33">
        <f>'GT Data'!J35/1000</f>
        <v>27.006927069091798</v>
      </c>
      <c r="Q33">
        <f>'GT Data'!U35</f>
        <v>4.88107766648685</v>
      </c>
      <c r="R33">
        <f t="shared" si="0"/>
        <v>4.88107766648685</v>
      </c>
      <c r="S33">
        <f t="shared" si="1"/>
        <v>4.88107766648685</v>
      </c>
    </row>
    <row r="34" spans="1:19" x14ac:dyDescent="0.3">
      <c r="A34" t="str">
        <f>'GT Data'!A36</f>
        <v>Tab_4_5</v>
      </c>
      <c r="B34">
        <f>'GT Data'!E36/1000</f>
        <v>4.7649143035888999</v>
      </c>
      <c r="C34">
        <f>'GT Data'!F36/1000</f>
        <v>-1.1919999999999999</v>
      </c>
      <c r="D34">
        <f>'GT Data'!G36/1000</f>
        <v>27.006927069091798</v>
      </c>
      <c r="E34">
        <f>'GT Data'!K36/1000</f>
        <v>7.46595113994149</v>
      </c>
      <c r="F34">
        <f>'GT Data'!L36/1000</f>
        <v>-1.1919999999999999</v>
      </c>
      <c r="G34">
        <f>'GT Data'!M36/1000</f>
        <v>27.006927069091798</v>
      </c>
      <c r="H34">
        <f>'GT Data'!O36/1000</f>
        <v>4.7649143035888999</v>
      </c>
      <c r="I34">
        <f>'GT Data'!P36/1000</f>
        <v>-1.1919999999999999</v>
      </c>
      <c r="J34">
        <f>'GT Data'!Q36/1000</f>
        <v>25.006927069091798</v>
      </c>
      <c r="K34">
        <f>'GT Data'!R36/1000</f>
        <v>6.3159511399414896</v>
      </c>
      <c r="L34">
        <f>'GT Data'!S36/1000</f>
        <v>-1.1919999999999999</v>
      </c>
      <c r="M34">
        <f>'GT Data'!T36/1000</f>
        <v>27.006927069091798</v>
      </c>
      <c r="N34">
        <f>'GT Data'!H36/1000</f>
        <v>6.46595113994149</v>
      </c>
      <c r="O34">
        <f>'GT Data'!I36/1000</f>
        <v>-1.1919999999999999</v>
      </c>
      <c r="P34">
        <f>'GT Data'!J36/1000</f>
        <v>27.006927069091798</v>
      </c>
      <c r="Q34">
        <f>'GT Data'!U36</f>
        <v>3.8313737952971199</v>
      </c>
      <c r="R34">
        <f t="shared" si="0"/>
        <v>3.8313737952971199</v>
      </c>
      <c r="S34">
        <f t="shared" si="1"/>
        <v>3.8313737952971199</v>
      </c>
    </row>
    <row r="35" spans="1:19" x14ac:dyDescent="0.3">
      <c r="A35" t="str">
        <f>'GT Data'!A37</f>
        <v>Tab_4_6</v>
      </c>
      <c r="B35">
        <f>'GT Data'!E37/1000</f>
        <v>4.7649143035888999</v>
      </c>
      <c r="C35">
        <f>'GT Data'!F37/1000</f>
        <v>-3.1920000000000002</v>
      </c>
      <c r="D35">
        <f>'GT Data'!G37/1000</f>
        <v>27.006927069091798</v>
      </c>
      <c r="E35">
        <f>'GT Data'!K37/1000</f>
        <v>7.6746467298633894</v>
      </c>
      <c r="F35">
        <f>'GT Data'!L37/1000</f>
        <v>-3.1920000000000002</v>
      </c>
      <c r="G35">
        <f>'GT Data'!M37/1000</f>
        <v>27.006927069091798</v>
      </c>
      <c r="H35">
        <f>'GT Data'!O37/1000</f>
        <v>4.7649143035888999</v>
      </c>
      <c r="I35">
        <f>'GT Data'!P37/1000</f>
        <v>-3.1920000000000002</v>
      </c>
      <c r="J35">
        <f>'GT Data'!Q37/1000</f>
        <v>25.006927069091798</v>
      </c>
      <c r="K35">
        <f>'GT Data'!R37/1000</f>
        <v>6.5246467298633899</v>
      </c>
      <c r="L35">
        <f>'GT Data'!S37/1000</f>
        <v>-3.1920000000000002</v>
      </c>
      <c r="M35">
        <f>'GT Data'!T37/1000</f>
        <v>27.006927069091798</v>
      </c>
      <c r="N35">
        <f>'GT Data'!H37/1000</f>
        <v>6.6746467298633894</v>
      </c>
      <c r="O35">
        <f>'GT Data'!I37/1000</f>
        <v>-3.1920000000000002</v>
      </c>
      <c r="P35">
        <f>'GT Data'!J37/1000</f>
        <v>27.006927069091798</v>
      </c>
      <c r="Q35">
        <f>'GT Data'!U37</f>
        <v>5.6070652113339499</v>
      </c>
      <c r="R35">
        <f t="shared" si="0"/>
        <v>5.6070652113339499</v>
      </c>
      <c r="S35">
        <f t="shared" si="1"/>
        <v>5.6070652113339499</v>
      </c>
    </row>
    <row r="36" spans="1:19" x14ac:dyDescent="0.3">
      <c r="A36" t="str">
        <f>'GT Data'!A38</f>
        <v>Tab_4_7</v>
      </c>
      <c r="B36">
        <f>'GT Data'!E38/1000</f>
        <v>4.7649143035888999</v>
      </c>
      <c r="C36">
        <f>'GT Data'!F38/1000</f>
        <v>-3.1920000000000002</v>
      </c>
      <c r="D36">
        <f>'GT Data'!G38/1000</f>
        <v>27.006927069091798</v>
      </c>
      <c r="E36">
        <f>'GT Data'!K38/1000</f>
        <v>4.7649143035888999</v>
      </c>
      <c r="F36">
        <f>'GT Data'!L38/1000</f>
        <v>-4.6963219386918098</v>
      </c>
      <c r="G36">
        <f>'GT Data'!M38/1000</f>
        <v>27.006927069091798</v>
      </c>
      <c r="H36">
        <f>'GT Data'!O38/1000</f>
        <v>4.7649143035888999</v>
      </c>
      <c r="I36">
        <f>'GT Data'!P38/1000</f>
        <v>-3.1920000000000002</v>
      </c>
      <c r="J36">
        <f>'GT Data'!Q38/1000</f>
        <v>25.006927069091798</v>
      </c>
      <c r="K36">
        <f>'GT Data'!R38/1000</f>
        <v>4.7649143035888999</v>
      </c>
      <c r="L36">
        <f>'GT Data'!S38/1000</f>
        <v>-3.5463219386918099</v>
      </c>
      <c r="M36">
        <f>'GT Data'!T38/1000</f>
        <v>27.006927069091798</v>
      </c>
      <c r="N36">
        <f>'GT Data'!H38/1000</f>
        <v>4.7649143035888999</v>
      </c>
      <c r="O36">
        <f>'GT Data'!I38/1000</f>
        <v>-3.6963219386918098</v>
      </c>
      <c r="P36">
        <f>'GT Data'!J38/1000</f>
        <v>27.006927069091798</v>
      </c>
      <c r="Q36">
        <f>'GT Data'!U38</f>
        <v>4.4708014190428402</v>
      </c>
      <c r="R36">
        <f t="shared" si="0"/>
        <v>4.4708014190428402</v>
      </c>
      <c r="S36">
        <f t="shared" si="1"/>
        <v>4.4708014190428402</v>
      </c>
    </row>
    <row r="37" spans="1:19" x14ac:dyDescent="0.3">
      <c r="A37" t="str">
        <f>'GT Data'!A39</f>
        <v>Tab_4_8</v>
      </c>
      <c r="B37">
        <f>'GT Data'!E39/1000</f>
        <v>2.7649143035888999</v>
      </c>
      <c r="C37">
        <f>'GT Data'!F39/1000</f>
        <v>-3.1920000000000002</v>
      </c>
      <c r="D37">
        <f>'GT Data'!G39/1000</f>
        <v>27.006927069091798</v>
      </c>
      <c r="E37">
        <f>'GT Data'!K39/1000</f>
        <v>2.7649143035888999</v>
      </c>
      <c r="F37">
        <f>'GT Data'!L39/1000</f>
        <v>-5.0378447795614605</v>
      </c>
      <c r="G37">
        <f>'GT Data'!M39/1000</f>
        <v>27.006927069091798</v>
      </c>
      <c r="H37">
        <f>'GT Data'!O39/1000</f>
        <v>2.7649143035888999</v>
      </c>
      <c r="I37">
        <f>'GT Data'!P39/1000</f>
        <v>-3.1920000000000002</v>
      </c>
      <c r="J37">
        <f>'GT Data'!Q39/1000</f>
        <v>25.006927069091798</v>
      </c>
      <c r="K37">
        <f>'GT Data'!R39/1000</f>
        <v>2.7649143035888999</v>
      </c>
      <c r="L37">
        <f>'GT Data'!S39/1000</f>
        <v>-3.8878447795614601</v>
      </c>
      <c r="M37">
        <f>'GT Data'!T39/1000</f>
        <v>27.006927069091798</v>
      </c>
      <c r="N37">
        <f>'GT Data'!H39/1000</f>
        <v>2.7649143035888999</v>
      </c>
      <c r="O37">
        <f>'GT Data'!I39/1000</f>
        <v>-4.0378447795614605</v>
      </c>
      <c r="P37">
        <f>'GT Data'!J39/1000</f>
        <v>27.006927069091798</v>
      </c>
      <c r="Q37">
        <f>'GT Data'!U39</f>
        <v>4.4352639071991904</v>
      </c>
      <c r="R37">
        <f t="shared" si="0"/>
        <v>4.4352639071991904</v>
      </c>
      <c r="S37">
        <f t="shared" si="1"/>
        <v>4.4352639071991904</v>
      </c>
    </row>
    <row r="38" spans="1:19" x14ac:dyDescent="0.3">
      <c r="A38" t="str">
        <f>'GT Data'!A40</f>
        <v>Tab_4_9</v>
      </c>
      <c r="B38">
        <f>'GT Data'!E40/1000</f>
        <v>0.764914303588897</v>
      </c>
      <c r="C38">
        <f>'GT Data'!F40/1000</f>
        <v>-3.1920000000000002</v>
      </c>
      <c r="D38">
        <f>'GT Data'!G40/1000</f>
        <v>27.006927069091798</v>
      </c>
      <c r="E38">
        <f>'GT Data'!K40/1000</f>
        <v>0.764914303588897</v>
      </c>
      <c r="F38">
        <f>'GT Data'!L40/1000</f>
        <v>-5.1214403403686202</v>
      </c>
      <c r="G38">
        <f>'GT Data'!M40/1000</f>
        <v>27.006927069091798</v>
      </c>
      <c r="H38">
        <f>'GT Data'!O40/1000</f>
        <v>0.764914303588897</v>
      </c>
      <c r="I38">
        <f>'GT Data'!P40/1000</f>
        <v>-3.1920000000000002</v>
      </c>
      <c r="J38">
        <f>'GT Data'!Q40/1000</f>
        <v>25.006927069091798</v>
      </c>
      <c r="K38">
        <f>'GT Data'!R40/1000</f>
        <v>0.764914303588897</v>
      </c>
      <c r="L38">
        <f>'GT Data'!S40/1000</f>
        <v>-3.9714403403686203</v>
      </c>
      <c r="M38">
        <f>'GT Data'!T40/1000</f>
        <v>27.006927069091798</v>
      </c>
      <c r="N38">
        <f>'GT Data'!H40/1000</f>
        <v>0.764914303588897</v>
      </c>
      <c r="O38">
        <f>'GT Data'!I40/1000</f>
        <v>-4.1214403403686202</v>
      </c>
      <c r="P38">
        <f>'GT Data'!J40/1000</f>
        <v>27.006927069091798</v>
      </c>
      <c r="Q38">
        <f>'GT Data'!U40</f>
        <v>4.1220807443706802</v>
      </c>
      <c r="R38">
        <f t="shared" si="0"/>
        <v>4.1220807443706802</v>
      </c>
      <c r="S38">
        <f t="shared" si="1"/>
        <v>4.1220807443706802</v>
      </c>
    </row>
    <row r="39" spans="1:19" x14ac:dyDescent="0.3">
      <c r="A39" t="str">
        <f>'GT Data'!A41</f>
        <v>Tab_4_10</v>
      </c>
      <c r="B39">
        <f>'GT Data'!E41/1000</f>
        <v>0.764914303588897</v>
      </c>
      <c r="C39">
        <f>'GT Data'!F41/1000</f>
        <v>-3.1920000000000002</v>
      </c>
      <c r="D39">
        <f>'GT Data'!G41/1000</f>
        <v>27.006927069091798</v>
      </c>
      <c r="E39">
        <f>'GT Data'!K41/1000</f>
        <v>-2.2129591577710097</v>
      </c>
      <c r="F39">
        <f>'GT Data'!L41/1000</f>
        <v>-3.8290588764210103</v>
      </c>
      <c r="G39">
        <f>'GT Data'!M41/1000</f>
        <v>27.006927069091798</v>
      </c>
      <c r="H39">
        <f>'GT Data'!O41/1000</f>
        <v>0.764914303588897</v>
      </c>
      <c r="I39">
        <f>'GT Data'!P41/1000</f>
        <v>-3.1920000000000002</v>
      </c>
      <c r="J39">
        <f>'GT Data'!Q41/1000</f>
        <v>25.006927069091798</v>
      </c>
      <c r="K39">
        <f>'GT Data'!R41/1000</f>
        <v>-1.0884046772071199</v>
      </c>
      <c r="L39">
        <f>'GT Data'!S41/1000</f>
        <v>-3.5884820274856302</v>
      </c>
      <c r="M39">
        <f>'GT Data'!T41/1000</f>
        <v>27.006927069091798</v>
      </c>
      <c r="N39">
        <f>'GT Data'!H41/1000</f>
        <v>-1.2350856964110999</v>
      </c>
      <c r="O39">
        <f>'GT Data'!I41/1000</f>
        <v>-3.6198616164772002</v>
      </c>
      <c r="P39">
        <f>'GT Data'!J41/1000</f>
        <v>27.006927069091798</v>
      </c>
      <c r="Q39">
        <f>'GT Data'!U41</f>
        <v>4.8692026736226701</v>
      </c>
      <c r="R39">
        <f t="shared" si="0"/>
        <v>4.8692026736226701</v>
      </c>
      <c r="S39">
        <f t="shared" si="1"/>
        <v>4.8692026736226701</v>
      </c>
    </row>
    <row r="40" spans="1:19" x14ac:dyDescent="0.3">
      <c r="A40" t="str">
        <f>'GT Data'!A42</f>
        <v>Tab_4_11</v>
      </c>
      <c r="B40">
        <f>'GT Data'!E42/1000</f>
        <v>-1.2350856964110999</v>
      </c>
      <c r="C40">
        <f>'GT Data'!F42/1000</f>
        <v>-1.1919999999999999</v>
      </c>
      <c r="D40">
        <f>'GT Data'!G42/1000</f>
        <v>27.006927069091798</v>
      </c>
      <c r="E40">
        <f>'GT Data'!K42/1000</f>
        <v>-4.3119065219932295</v>
      </c>
      <c r="F40">
        <f>'GT Data'!L42/1000</f>
        <v>-3.8450231234219898</v>
      </c>
      <c r="G40">
        <f>'GT Data'!M42/1000</f>
        <v>27.006927069091798</v>
      </c>
      <c r="H40">
        <f>'GT Data'!O42/1000</f>
        <v>-1.2350856964110999</v>
      </c>
      <c r="I40">
        <f>'GT Data'!P42/1000</f>
        <v>-1.1919999999999999</v>
      </c>
      <c r="J40">
        <f>'GT Data'!Q42/1000</f>
        <v>25.006927069091798</v>
      </c>
      <c r="K40">
        <f>'GT Data'!R42/1000</f>
        <v>-3.4409678568937503</v>
      </c>
      <c r="L40">
        <f>'GT Data'!S42/1000</f>
        <v>-3.0940465314867001</v>
      </c>
      <c r="M40">
        <f>'GT Data'!T42/1000</f>
        <v>27.006927069091798</v>
      </c>
      <c r="N40">
        <f>'GT Data'!H42/1000</f>
        <v>-3.55456855234151</v>
      </c>
      <c r="O40">
        <f>'GT Data'!I42/1000</f>
        <v>-3.1920000000000002</v>
      </c>
      <c r="P40">
        <f>'GT Data'!J42/1000</f>
        <v>27.006927069091798</v>
      </c>
      <c r="Q40">
        <f>'GT Data'!U42</f>
        <v>6.1032361346433497</v>
      </c>
      <c r="R40">
        <f t="shared" si="0"/>
        <v>6.1032361346433497</v>
      </c>
      <c r="S40">
        <f t="shared" si="1"/>
        <v>6.1032361346433497</v>
      </c>
    </row>
    <row r="41" spans="1:19" x14ac:dyDescent="0.3">
      <c r="A41" t="str">
        <f>'GT Data'!A43</f>
        <v>Tab_4_12</v>
      </c>
      <c r="B41">
        <f>'GT Data'!E43/1000</f>
        <v>-1.2350856964110999</v>
      </c>
      <c r="C41">
        <f>'GT Data'!F43/1000</f>
        <v>-1.1919999999999999</v>
      </c>
      <c r="D41">
        <f>'GT Data'!G43/1000</f>
        <v>27.006927069091798</v>
      </c>
      <c r="E41">
        <f>'GT Data'!K43/1000</f>
        <v>-3.77313908326636</v>
      </c>
      <c r="F41">
        <f>'GT Data'!L43/1000</f>
        <v>-1.1919999999999999</v>
      </c>
      <c r="G41">
        <f>'GT Data'!M43/1000</f>
        <v>27.006927069091798</v>
      </c>
      <c r="H41">
        <f>'GT Data'!O43/1000</f>
        <v>-1.2350856964110999</v>
      </c>
      <c r="I41">
        <f>'GT Data'!P43/1000</f>
        <v>-1.1919999999999999</v>
      </c>
      <c r="J41">
        <f>'GT Data'!Q43/1000</f>
        <v>25.006927069091798</v>
      </c>
      <c r="K41">
        <f>'GT Data'!R43/1000</f>
        <v>-2.6231390832663601</v>
      </c>
      <c r="L41">
        <f>'GT Data'!S43/1000</f>
        <v>-1.1919999999999999</v>
      </c>
      <c r="M41">
        <f>'GT Data'!T43/1000</f>
        <v>27.006927069091798</v>
      </c>
      <c r="N41">
        <f>'GT Data'!H43/1000</f>
        <v>-2.77313908326636</v>
      </c>
      <c r="O41">
        <f>'GT Data'!I43/1000</f>
        <v>-1.1919999999999999</v>
      </c>
      <c r="P41">
        <f>'GT Data'!J43/1000</f>
        <v>27.006927069091798</v>
      </c>
      <c r="Q41">
        <f>'GT Data'!U43</f>
        <v>5.1679574925063303</v>
      </c>
      <c r="R41">
        <f t="shared" si="0"/>
        <v>5.1679574925063303</v>
      </c>
      <c r="S41">
        <f t="shared" si="1"/>
        <v>5.1679574925063303</v>
      </c>
    </row>
    <row r="42" spans="1:19" x14ac:dyDescent="0.3">
      <c r="A42" t="str">
        <f>'GT Data'!A44</f>
        <v>Tab_4_13</v>
      </c>
      <c r="B42">
        <f>'GT Data'!E44/1000</f>
        <v>-1.2350856964110999</v>
      </c>
      <c r="C42">
        <f>'GT Data'!F44/1000</f>
        <v>2.8079999999999998</v>
      </c>
      <c r="D42">
        <f>'GT Data'!G44/1000</f>
        <v>27.006927069091798</v>
      </c>
      <c r="E42">
        <f>'GT Data'!K44/1000</f>
        <v>-1.4155125621909799</v>
      </c>
      <c r="F42">
        <f>'GT Data'!L44/1000</f>
        <v>-0.19019417661709301</v>
      </c>
      <c r="G42">
        <f>'GT Data'!M44/1000</f>
        <v>27.006927069091798</v>
      </c>
      <c r="H42">
        <f>'GT Data'!O44/1000</f>
        <v>-1.2350856964110999</v>
      </c>
      <c r="I42">
        <f>'GT Data'!P44/1000</f>
        <v>2.8079999999999998</v>
      </c>
      <c r="J42">
        <f>'GT Data'!Q44/1000</f>
        <v>25.006927069091798</v>
      </c>
      <c r="K42">
        <f>'GT Data'!R44/1000</f>
        <v>-1.34643224532856</v>
      </c>
      <c r="L42">
        <f>'GT Data'!S44/1000</f>
        <v>0.95772912649256603</v>
      </c>
      <c r="M42">
        <f>'GT Data'!T44/1000</f>
        <v>27.006927069091798</v>
      </c>
      <c r="N42">
        <f>'GT Data'!H44/1000</f>
        <v>-1.35544272144105</v>
      </c>
      <c r="O42">
        <f>'GT Data'!I44/1000</f>
        <v>0.80800000000000205</v>
      </c>
      <c r="P42">
        <f>'GT Data'!J44/1000</f>
        <v>27.006927069091798</v>
      </c>
      <c r="Q42">
        <f>'GT Data'!U44</f>
        <v>5.3819969108529504</v>
      </c>
      <c r="R42">
        <f t="shared" si="0"/>
        <v>5.3819969108529504</v>
      </c>
      <c r="S42">
        <f t="shared" si="1"/>
        <v>5.3819969108529504</v>
      </c>
    </row>
    <row r="43" spans="1:19" x14ac:dyDescent="0.3">
      <c r="A43" t="str">
        <f>'GT Data'!A45</f>
        <v>Tab_4_14</v>
      </c>
      <c r="B43">
        <f>'GT Data'!E45/1000</f>
        <v>-1.2350856964110999</v>
      </c>
      <c r="C43">
        <f>'GT Data'!F45/1000</f>
        <v>2.8079999999999998</v>
      </c>
      <c r="D43">
        <f>'GT Data'!G45/1000</f>
        <v>27.006927069091798</v>
      </c>
      <c r="E43">
        <f>'GT Data'!K45/1000</f>
        <v>-3.3002470061255798</v>
      </c>
      <c r="F43">
        <f>'GT Data'!L45/1000</f>
        <v>2.8079999999999998</v>
      </c>
      <c r="G43">
        <f>'GT Data'!M45/1000</f>
        <v>27.006927069091798</v>
      </c>
      <c r="H43">
        <f>'GT Data'!O45/1000</f>
        <v>-1.2350856964110999</v>
      </c>
      <c r="I43">
        <f>'GT Data'!P45/1000</f>
        <v>2.8079999999999998</v>
      </c>
      <c r="J43">
        <f>'GT Data'!Q45/1000</f>
        <v>25.006927069091798</v>
      </c>
      <c r="K43">
        <f>'GT Data'!R45/1000</f>
        <v>-2.1502470061255798</v>
      </c>
      <c r="L43">
        <f>'GT Data'!S45/1000</f>
        <v>2.8079999999999998</v>
      </c>
      <c r="M43">
        <f>'GT Data'!T45/1000</f>
        <v>27.006927069091798</v>
      </c>
      <c r="N43">
        <f>'GT Data'!H45/1000</f>
        <v>-2.3002470061255798</v>
      </c>
      <c r="O43">
        <f>'GT Data'!I45/1000</f>
        <v>2.8079999999999998</v>
      </c>
      <c r="P43">
        <f>'GT Data'!J45/1000</f>
        <v>27.006927069091798</v>
      </c>
      <c r="Q43">
        <f>'GT Data'!U45</f>
        <v>5.8936616670806297</v>
      </c>
      <c r="R43">
        <f t="shared" si="0"/>
        <v>5.8936616670806297</v>
      </c>
      <c r="S43">
        <f t="shared" si="1"/>
        <v>5.8936616670806297</v>
      </c>
    </row>
    <row r="44" spans="1:19" x14ac:dyDescent="0.3">
      <c r="A44" t="str">
        <f>'GT Data'!A46</f>
        <v>Tab_4_15</v>
      </c>
      <c r="B44">
        <f>'GT Data'!E46/1000</f>
        <v>-3.2350856964111001</v>
      </c>
      <c r="C44">
        <f>'GT Data'!F46/1000</f>
        <v>4.8079999999999998</v>
      </c>
      <c r="D44">
        <f>'GT Data'!G46/1000</f>
        <v>27.006927069091798</v>
      </c>
      <c r="E44">
        <f>'GT Data'!K46/1000</f>
        <v>-3.2350856964111001</v>
      </c>
      <c r="F44">
        <f>'GT Data'!L46/1000</f>
        <v>3.1660442283897803</v>
      </c>
      <c r="G44">
        <f>'GT Data'!M46/1000</f>
        <v>27.006927069091798</v>
      </c>
      <c r="H44">
        <f>'GT Data'!O46/1000</f>
        <v>-3.2350856964111001</v>
      </c>
      <c r="I44">
        <f>'GT Data'!P46/1000</f>
        <v>4.8079999999999998</v>
      </c>
      <c r="J44">
        <f>'GT Data'!Q46/1000</f>
        <v>25.006927069091798</v>
      </c>
      <c r="K44">
        <f>'GT Data'!R46/1000</f>
        <v>-3.2350856964111001</v>
      </c>
      <c r="L44">
        <f>'GT Data'!S46/1000</f>
        <v>4.3160442283897797</v>
      </c>
      <c r="M44">
        <f>'GT Data'!T46/1000</f>
        <v>27.006927069091798</v>
      </c>
      <c r="N44">
        <f>'GT Data'!H46/1000</f>
        <v>-3.2350856964111001</v>
      </c>
      <c r="O44">
        <f>'GT Data'!I46/1000</f>
        <v>4.1660442283897803</v>
      </c>
      <c r="P44">
        <f>'GT Data'!J46/1000</f>
        <v>27.006927069091798</v>
      </c>
      <c r="Q44">
        <f>'GT Data'!U46</f>
        <v>4.4828438555027699</v>
      </c>
      <c r="R44">
        <f t="shared" si="0"/>
        <v>4.4828438555027699</v>
      </c>
      <c r="S44">
        <f t="shared" si="1"/>
        <v>4.4828438555027699</v>
      </c>
    </row>
    <row r="45" spans="1:19" x14ac:dyDescent="0.3">
      <c r="A45" t="str">
        <f>'GT Data'!A47</f>
        <v>Tab_4_16</v>
      </c>
      <c r="B45">
        <f>'GT Data'!E47/1000</f>
        <v>-5.2350856964111001</v>
      </c>
      <c r="C45">
        <f>'GT Data'!F47/1000</f>
        <v>4.8079999999999998</v>
      </c>
      <c r="D45">
        <f>'GT Data'!G47/1000</f>
        <v>27.006927069091798</v>
      </c>
      <c r="E45">
        <f>'GT Data'!K47/1000</f>
        <v>-5.2350856964111001</v>
      </c>
      <c r="F45">
        <f>'GT Data'!L47/1000</f>
        <v>3.1451992554963599</v>
      </c>
      <c r="G45">
        <f>'GT Data'!M47/1000</f>
        <v>27.006927069091798</v>
      </c>
      <c r="H45">
        <f>'GT Data'!O47/1000</f>
        <v>-5.2350856964111001</v>
      </c>
      <c r="I45">
        <f>'GT Data'!P47/1000</f>
        <v>4.8079999999999998</v>
      </c>
      <c r="J45">
        <f>'GT Data'!Q47/1000</f>
        <v>25.006927069091798</v>
      </c>
      <c r="K45">
        <f>'GT Data'!R47/1000</f>
        <v>-5.2350856964111001</v>
      </c>
      <c r="L45">
        <f>'GT Data'!S47/1000</f>
        <v>4.2951992554963603</v>
      </c>
      <c r="M45">
        <f>'GT Data'!T47/1000</f>
        <v>27.006927069091798</v>
      </c>
      <c r="N45">
        <f>'GT Data'!H47/1000</f>
        <v>-5.2350856964111001</v>
      </c>
      <c r="O45">
        <f>'GT Data'!I47/1000</f>
        <v>4.1451992554963599</v>
      </c>
      <c r="P45">
        <f>'GT Data'!J47/1000</f>
        <v>27.006927069091798</v>
      </c>
      <c r="Q45">
        <f>'GT Data'!U47</f>
        <v>3.8630630317613801</v>
      </c>
      <c r="R45">
        <f t="shared" si="0"/>
        <v>3.8630630317613801</v>
      </c>
      <c r="S45">
        <f t="shared" si="1"/>
        <v>3.8630630317613801</v>
      </c>
    </row>
    <row r="46" spans="1:19" x14ac:dyDescent="0.3">
      <c r="A46" t="str">
        <f>'GT Data'!A48</f>
        <v>Tab_5_2</v>
      </c>
      <c r="B46">
        <f>'GT Data'!E48/1000</f>
        <v>8.764914303588899</v>
      </c>
      <c r="C46">
        <f>'GT Data'!F48/1000</f>
        <v>4.8079999999999998</v>
      </c>
      <c r="D46">
        <f>'GT Data'!G48/1000</f>
        <v>29.006927069091798</v>
      </c>
      <c r="E46">
        <f>'GT Data'!K48/1000</f>
        <v>8.764914303588899</v>
      </c>
      <c r="F46">
        <f>'GT Data'!L48/1000</f>
        <v>2.3882887181110801</v>
      </c>
      <c r="G46">
        <f>'GT Data'!M48/1000</f>
        <v>29.006927069091798</v>
      </c>
      <c r="H46">
        <f>'GT Data'!O48/1000</f>
        <v>8.764914303588899</v>
      </c>
      <c r="I46">
        <f>'GT Data'!P48/1000</f>
        <v>4.8079999999999998</v>
      </c>
      <c r="J46">
        <f>'GT Data'!Q48/1000</f>
        <v>27.006927069091798</v>
      </c>
      <c r="K46">
        <f>'GT Data'!R48/1000</f>
        <v>8.764914303588899</v>
      </c>
      <c r="L46">
        <f>'GT Data'!S48/1000</f>
        <v>3.53828871811108</v>
      </c>
      <c r="M46">
        <f>'GT Data'!T48/1000</f>
        <v>29.006927069091798</v>
      </c>
      <c r="N46">
        <f>'GT Data'!H48/1000</f>
        <v>8.764914303588899</v>
      </c>
      <c r="O46">
        <f>'GT Data'!I48/1000</f>
        <v>3.3882887181110801</v>
      </c>
      <c r="P46">
        <f>'GT Data'!J48/1000</f>
        <v>29.006927069091798</v>
      </c>
      <c r="Q46">
        <f>'GT Data'!U48</f>
        <v>4.6159892629089097</v>
      </c>
      <c r="R46">
        <f t="shared" si="0"/>
        <v>4.6159892629089097</v>
      </c>
      <c r="S46">
        <f t="shared" si="1"/>
        <v>4.6159892629089097</v>
      </c>
    </row>
    <row r="47" spans="1:19" x14ac:dyDescent="0.3">
      <c r="A47" t="str">
        <f>'GT Data'!A49</f>
        <v>Tab_5_3</v>
      </c>
      <c r="B47">
        <f>'GT Data'!E49/1000</f>
        <v>6.7649143035888999</v>
      </c>
      <c r="C47">
        <f>'GT Data'!F49/1000</f>
        <v>2.8079999999999998</v>
      </c>
      <c r="D47">
        <f>'GT Data'!G49/1000</f>
        <v>29.006927069091798</v>
      </c>
      <c r="E47">
        <f>'GT Data'!K49/1000</f>
        <v>8.9338438591175997</v>
      </c>
      <c r="F47">
        <f>'GT Data'!L49/1000</f>
        <v>2.8079999999999998</v>
      </c>
      <c r="G47">
        <f>'GT Data'!M49/1000</f>
        <v>29.006927069091798</v>
      </c>
      <c r="H47">
        <f>'GT Data'!O49/1000</f>
        <v>6.7649143035888999</v>
      </c>
      <c r="I47">
        <f>'GT Data'!P49/1000</f>
        <v>2.8079999999999998</v>
      </c>
      <c r="J47">
        <f>'GT Data'!Q49/1000</f>
        <v>27.006927069091798</v>
      </c>
      <c r="K47">
        <f>'GT Data'!R49/1000</f>
        <v>7.7838438591176002</v>
      </c>
      <c r="L47">
        <f>'GT Data'!S49/1000</f>
        <v>2.8079999999999998</v>
      </c>
      <c r="M47">
        <f>'GT Data'!T49/1000</f>
        <v>29.006927069091798</v>
      </c>
      <c r="N47">
        <f>'GT Data'!H49/1000</f>
        <v>7.9338438591175997</v>
      </c>
      <c r="O47">
        <f>'GT Data'!I49/1000</f>
        <v>2.8079999999999998</v>
      </c>
      <c r="P47">
        <f>'GT Data'!J49/1000</f>
        <v>29.006927069091798</v>
      </c>
      <c r="Q47">
        <f>'GT Data'!U49</f>
        <v>4.1976442559081999</v>
      </c>
      <c r="R47">
        <f t="shared" si="0"/>
        <v>4.1976442559081999</v>
      </c>
      <c r="S47">
        <f t="shared" si="1"/>
        <v>4.1976442559081999</v>
      </c>
    </row>
    <row r="48" spans="1:19" x14ac:dyDescent="0.3">
      <c r="A48" t="str">
        <f>'GT Data'!A50</f>
        <v>Tab_5_4</v>
      </c>
      <c r="B48">
        <f>'GT Data'!E50/1000</f>
        <v>6.7649143035888999</v>
      </c>
      <c r="C48">
        <f>'GT Data'!F50/1000</f>
        <v>2.8079999999999998</v>
      </c>
      <c r="D48">
        <f>'GT Data'!G50/1000</f>
        <v>29.006927069091798</v>
      </c>
      <c r="E48">
        <f>'GT Data'!K50/1000</f>
        <v>7.1595707311798797</v>
      </c>
      <c r="F48">
        <f>'GT Data'!L50/1000</f>
        <v>-0.18340922979992999</v>
      </c>
      <c r="G48">
        <f>'GT Data'!M50/1000</f>
        <v>29.006927069091798</v>
      </c>
      <c r="H48">
        <f>'GT Data'!O50/1000</f>
        <v>6.7649143035888999</v>
      </c>
      <c r="I48">
        <f>'GT Data'!P50/1000</f>
        <v>2.8079999999999998</v>
      </c>
      <c r="J48">
        <f>'GT Data'!Q50/1000</f>
        <v>27.006927069091798</v>
      </c>
      <c r="K48">
        <f>'GT Data'!R50/1000</f>
        <v>7.0091546917533094</v>
      </c>
      <c r="L48">
        <f>'GT Data'!S50/1000</f>
        <v>0.95671138446999204</v>
      </c>
      <c r="M48">
        <f>'GT Data'!T50/1000</f>
        <v>29.006927069091798</v>
      </c>
      <c r="N48">
        <f>'GT Data'!H50/1000</f>
        <v>7.0287741751567703</v>
      </c>
      <c r="O48">
        <f>'GT Data'!I50/1000</f>
        <v>0.80800000000000205</v>
      </c>
      <c r="P48">
        <f>'GT Data'!J50/1000</f>
        <v>29.006927069091798</v>
      </c>
      <c r="Q48">
        <f>'GT Data'!U50</f>
        <v>3.0520979523195799</v>
      </c>
      <c r="R48">
        <f t="shared" si="0"/>
        <v>3.0520979523195799</v>
      </c>
      <c r="S48">
        <f t="shared" si="1"/>
        <v>3.0520979523195799</v>
      </c>
    </row>
    <row r="49" spans="1:19" x14ac:dyDescent="0.3">
      <c r="A49" t="str">
        <f>'GT Data'!A51</f>
        <v>Tab_5_5</v>
      </c>
      <c r="B49">
        <f>'GT Data'!E51/1000</f>
        <v>4.7649143035888999</v>
      </c>
      <c r="C49">
        <f>'GT Data'!F51/1000</f>
        <v>0.80800000000000205</v>
      </c>
      <c r="D49">
        <f>'GT Data'!G51/1000</f>
        <v>29.006927069091798</v>
      </c>
      <c r="E49">
        <f>'GT Data'!K51/1000</f>
        <v>7.7647242803265595</v>
      </c>
      <c r="F49">
        <f>'GT Data'!L51/1000</f>
        <v>0.74951102247524204</v>
      </c>
      <c r="G49">
        <f>'GT Data'!M51/1000</f>
        <v>29.006927069091798</v>
      </c>
      <c r="H49">
        <f>'GT Data'!O51/1000</f>
        <v>4.7649143035888999</v>
      </c>
      <c r="I49">
        <f>'GT Data'!P51/1000</f>
        <v>0.80800000000000205</v>
      </c>
      <c r="J49">
        <f>'GT Data'!Q51/1000</f>
        <v>27.006927069091798</v>
      </c>
      <c r="K49">
        <f>'GT Data'!R51/1000</f>
        <v>6.6149428070782497</v>
      </c>
      <c r="L49">
        <f>'GT Data'!S51/1000</f>
        <v>0.77192895670064299</v>
      </c>
      <c r="M49">
        <f>'GT Data'!T51/1000</f>
        <v>29.006927069091798</v>
      </c>
      <c r="N49">
        <f>'GT Data'!H51/1000</f>
        <v>6.7649143035888999</v>
      </c>
      <c r="O49">
        <f>'GT Data'!I51/1000</f>
        <v>0.76900487832341602</v>
      </c>
      <c r="P49">
        <f>'GT Data'!J51/1000</f>
        <v>29.006927069091798</v>
      </c>
      <c r="Q49">
        <f>'GT Data'!U51</f>
        <v>4.9588142073188397</v>
      </c>
      <c r="R49">
        <f t="shared" si="0"/>
        <v>4.9588142073188397</v>
      </c>
      <c r="S49">
        <f t="shared" si="1"/>
        <v>4.9588142073188397</v>
      </c>
    </row>
    <row r="50" spans="1:19" x14ac:dyDescent="0.3">
      <c r="A50" t="str">
        <f>'GT Data'!A52</f>
        <v>Tab_5_6</v>
      </c>
      <c r="B50">
        <f>'GT Data'!E52/1000</f>
        <v>4.7649143035888999</v>
      </c>
      <c r="C50">
        <f>'GT Data'!F52/1000</f>
        <v>-1.1919999999999999</v>
      </c>
      <c r="D50">
        <f>'GT Data'!G52/1000</f>
        <v>29.006927069091798</v>
      </c>
      <c r="E50">
        <f>'GT Data'!K52/1000</f>
        <v>7.38803378170683</v>
      </c>
      <c r="F50">
        <f>'GT Data'!L52/1000</f>
        <v>-1.1919999999999999</v>
      </c>
      <c r="G50">
        <f>'GT Data'!M52/1000</f>
        <v>29.006927069091798</v>
      </c>
      <c r="H50">
        <f>'GT Data'!O52/1000</f>
        <v>4.7649143035888999</v>
      </c>
      <c r="I50">
        <f>'GT Data'!P52/1000</f>
        <v>-1.1919999999999999</v>
      </c>
      <c r="J50">
        <f>'GT Data'!Q52/1000</f>
        <v>27.006927069091798</v>
      </c>
      <c r="K50">
        <f>'GT Data'!R52/1000</f>
        <v>6.2380337817068305</v>
      </c>
      <c r="L50">
        <f>'GT Data'!S52/1000</f>
        <v>-1.1919999999999999</v>
      </c>
      <c r="M50">
        <f>'GT Data'!T52/1000</f>
        <v>29.006927069091798</v>
      </c>
      <c r="N50">
        <f>'GT Data'!H52/1000</f>
        <v>6.38803378170683</v>
      </c>
      <c r="O50">
        <f>'GT Data'!I52/1000</f>
        <v>-1.1919999999999999</v>
      </c>
      <c r="P50">
        <f>'GT Data'!J52/1000</f>
        <v>29.006927069091798</v>
      </c>
      <c r="Q50">
        <f>'GT Data'!U52</f>
        <v>7.5221544274018903</v>
      </c>
      <c r="R50">
        <f t="shared" si="0"/>
        <v>7.5221544274018903</v>
      </c>
      <c r="S50">
        <f t="shared" si="1"/>
        <v>7.5221544274018903</v>
      </c>
    </row>
    <row r="51" spans="1:19" x14ac:dyDescent="0.3">
      <c r="A51" t="str">
        <f>'GT Data'!A53</f>
        <v>Tab_5_7</v>
      </c>
      <c r="B51">
        <f>'GT Data'!E53/1000</f>
        <v>4.7649143035888999</v>
      </c>
      <c r="C51">
        <f>'GT Data'!F53/1000</f>
        <v>-1.1919999999999999</v>
      </c>
      <c r="D51">
        <f>'GT Data'!G53/1000</f>
        <v>29.006927069091798</v>
      </c>
      <c r="E51">
        <f>'GT Data'!K53/1000</f>
        <v>4.7649143035888999</v>
      </c>
      <c r="F51">
        <f>'GT Data'!L53/1000</f>
        <v>-3.95242104358613</v>
      </c>
      <c r="G51">
        <f>'GT Data'!M53/1000</f>
        <v>29.006927069091798</v>
      </c>
      <c r="H51">
        <f>'GT Data'!O53/1000</f>
        <v>4.7649143035888999</v>
      </c>
      <c r="I51">
        <f>'GT Data'!P53/1000</f>
        <v>-1.1919999999999999</v>
      </c>
      <c r="J51">
        <f>'GT Data'!Q53/1000</f>
        <v>27.006927069091798</v>
      </c>
      <c r="K51">
        <f>'GT Data'!R53/1000</f>
        <v>4.7649143035888999</v>
      </c>
      <c r="L51">
        <f>'GT Data'!S53/1000</f>
        <v>-2.8024210435861301</v>
      </c>
      <c r="M51">
        <f>'GT Data'!T53/1000</f>
        <v>29.006927069091798</v>
      </c>
      <c r="N51">
        <f>'GT Data'!H53/1000</f>
        <v>4.7649143035888999</v>
      </c>
      <c r="O51">
        <f>'GT Data'!I53/1000</f>
        <v>-2.95242104358613</v>
      </c>
      <c r="P51">
        <f>'GT Data'!J53/1000</f>
        <v>29.006927069091798</v>
      </c>
      <c r="Q51">
        <f>'GT Data'!U53</f>
        <v>6.6806251560204197</v>
      </c>
      <c r="R51">
        <f t="shared" si="0"/>
        <v>6.6806251560204197</v>
      </c>
      <c r="S51">
        <f t="shared" si="1"/>
        <v>6.6806251560204197</v>
      </c>
    </row>
    <row r="52" spans="1:19" x14ac:dyDescent="0.3">
      <c r="A52" t="str">
        <f>'GT Data'!A54</f>
        <v>Tab_5_8</v>
      </c>
      <c r="B52">
        <f>'GT Data'!E54/1000</f>
        <v>2.7649143035888999</v>
      </c>
      <c r="C52">
        <f>'GT Data'!F54/1000</f>
        <v>-3.1920000000000002</v>
      </c>
      <c r="D52">
        <f>'GT Data'!G54/1000</f>
        <v>29.006927069091798</v>
      </c>
      <c r="E52">
        <f>'GT Data'!K54/1000</f>
        <v>2.7649143035888999</v>
      </c>
      <c r="F52">
        <f>'GT Data'!L54/1000</f>
        <v>-4.7886471089611495</v>
      </c>
      <c r="G52">
        <f>'GT Data'!M54/1000</f>
        <v>29.006927069091798</v>
      </c>
      <c r="H52">
        <f>'GT Data'!O54/1000</f>
        <v>2.7649143035888999</v>
      </c>
      <c r="I52">
        <f>'GT Data'!P54/1000</f>
        <v>-3.1920000000000002</v>
      </c>
      <c r="J52">
        <f>'GT Data'!Q54/1000</f>
        <v>27.006927069091798</v>
      </c>
      <c r="K52">
        <f>'GT Data'!R54/1000</f>
        <v>2.7649143035888999</v>
      </c>
      <c r="L52">
        <f>'GT Data'!S54/1000</f>
        <v>-3.6386471089611501</v>
      </c>
      <c r="M52">
        <f>'GT Data'!T54/1000</f>
        <v>29.006927069091798</v>
      </c>
      <c r="N52">
        <f>'GT Data'!H54/1000</f>
        <v>2.7649143035888999</v>
      </c>
      <c r="O52">
        <f>'GT Data'!I54/1000</f>
        <v>-3.78864710896115</v>
      </c>
      <c r="P52">
        <f>'GT Data'!J54/1000</f>
        <v>29.006927069091798</v>
      </c>
      <c r="Q52">
        <f>'GT Data'!U54</f>
        <v>4.8583788119532203</v>
      </c>
      <c r="R52">
        <f t="shared" si="0"/>
        <v>4.8583788119532203</v>
      </c>
      <c r="S52">
        <f t="shared" si="1"/>
        <v>4.8583788119532203</v>
      </c>
    </row>
    <row r="53" spans="1:19" x14ac:dyDescent="0.3">
      <c r="A53" t="str">
        <f>'GT Data'!A55</f>
        <v>Tab_5_9</v>
      </c>
      <c r="B53">
        <f>'GT Data'!E55/1000</f>
        <v>0.764914303588897</v>
      </c>
      <c r="C53">
        <f>'GT Data'!F55/1000</f>
        <v>-3.1920000000000002</v>
      </c>
      <c r="D53">
        <f>'GT Data'!G55/1000</f>
        <v>29.006927069091798</v>
      </c>
      <c r="E53">
        <f>'GT Data'!K55/1000</f>
        <v>0.764914303588897</v>
      </c>
      <c r="F53">
        <f>'GT Data'!L55/1000</f>
        <v>-4.8200812054784201</v>
      </c>
      <c r="G53">
        <f>'GT Data'!M55/1000</f>
        <v>29.006927069091798</v>
      </c>
      <c r="H53">
        <f>'GT Data'!O55/1000</f>
        <v>0.764914303588897</v>
      </c>
      <c r="I53">
        <f>'GT Data'!P55/1000</f>
        <v>-3.1920000000000002</v>
      </c>
      <c r="J53">
        <f>'GT Data'!Q55/1000</f>
        <v>27.006927069091798</v>
      </c>
      <c r="K53">
        <f>'GT Data'!R55/1000</f>
        <v>0.764914303588897</v>
      </c>
      <c r="L53">
        <f>'GT Data'!S55/1000</f>
        <v>-3.6700812054784202</v>
      </c>
      <c r="M53">
        <f>'GT Data'!T55/1000</f>
        <v>29.006927069091798</v>
      </c>
      <c r="N53">
        <f>'GT Data'!H55/1000</f>
        <v>0.764914303588897</v>
      </c>
      <c r="O53">
        <f>'GT Data'!I55/1000</f>
        <v>-3.8200812054784201</v>
      </c>
      <c r="P53">
        <f>'GT Data'!J55/1000</f>
        <v>29.006927069091798</v>
      </c>
      <c r="Q53">
        <f>'GT Data'!U55</f>
        <v>4.1909520383268504</v>
      </c>
      <c r="R53">
        <f t="shared" si="0"/>
        <v>4.1909520383268504</v>
      </c>
      <c r="S53">
        <f t="shared" si="1"/>
        <v>4.1909520383268504</v>
      </c>
    </row>
    <row r="54" spans="1:19" x14ac:dyDescent="0.3">
      <c r="A54" t="str">
        <f>'GT Data'!A56</f>
        <v>Tab_5_10</v>
      </c>
      <c r="B54">
        <f>'GT Data'!E56/1000</f>
        <v>0.764914303588897</v>
      </c>
      <c r="C54">
        <f>'GT Data'!F56/1000</f>
        <v>-3.1920000000000002</v>
      </c>
      <c r="D54">
        <f>'GT Data'!G56/1000</f>
        <v>29.006927069091798</v>
      </c>
      <c r="E54">
        <f>'GT Data'!K56/1000</f>
        <v>-1.99272220817833</v>
      </c>
      <c r="F54">
        <f>'GT Data'!L56/1000</f>
        <v>-3.1920000000000002</v>
      </c>
      <c r="G54">
        <f>'GT Data'!M56/1000</f>
        <v>29.006927069091798</v>
      </c>
      <c r="H54">
        <f>'GT Data'!O56/1000</f>
        <v>0.764914303588897</v>
      </c>
      <c r="I54">
        <f>'GT Data'!P56/1000</f>
        <v>-3.1920000000000002</v>
      </c>
      <c r="J54">
        <f>'GT Data'!Q56/1000</f>
        <v>27.006927069091798</v>
      </c>
      <c r="K54">
        <f>'GT Data'!R56/1000</f>
        <v>-0.84272220817832599</v>
      </c>
      <c r="L54">
        <f>'GT Data'!S56/1000</f>
        <v>-3.1920000000000002</v>
      </c>
      <c r="M54">
        <f>'GT Data'!T56/1000</f>
        <v>29.006927069091798</v>
      </c>
      <c r="N54">
        <f>'GT Data'!H56/1000</f>
        <v>-0.99272220817832602</v>
      </c>
      <c r="O54">
        <f>'GT Data'!I56/1000</f>
        <v>-3.1920000000000002</v>
      </c>
      <c r="P54">
        <f>'GT Data'!J56/1000</f>
        <v>29.006927069091798</v>
      </c>
      <c r="Q54">
        <f>'GT Data'!U56</f>
        <v>3.3346862407220099</v>
      </c>
      <c r="R54">
        <f t="shared" si="0"/>
        <v>3.3346862407220099</v>
      </c>
      <c r="S54">
        <f t="shared" si="1"/>
        <v>3.3346862407220099</v>
      </c>
    </row>
    <row r="55" spans="1:19" x14ac:dyDescent="0.3">
      <c r="A55" t="str">
        <f>'GT Data'!A57</f>
        <v>Tab_5_11</v>
      </c>
      <c r="B55">
        <f>'GT Data'!E57/1000</f>
        <v>-1.2350856964110999</v>
      </c>
      <c r="C55">
        <f>'GT Data'!F57/1000</f>
        <v>-1.1919999999999999</v>
      </c>
      <c r="D55">
        <f>'GT Data'!G57/1000</f>
        <v>29.006927069091798</v>
      </c>
      <c r="E55">
        <f>'GT Data'!K57/1000</f>
        <v>-1.2350856964110999</v>
      </c>
      <c r="F55">
        <f>'GT Data'!L57/1000</f>
        <v>-3.8765260755797399</v>
      </c>
      <c r="G55">
        <f>'GT Data'!M57/1000</f>
        <v>29.006927069091798</v>
      </c>
      <c r="H55">
        <f>'GT Data'!O57/1000</f>
        <v>-1.2350856964110999</v>
      </c>
      <c r="I55">
        <f>'GT Data'!P57/1000</f>
        <v>-1.1919999999999999</v>
      </c>
      <c r="J55">
        <f>'GT Data'!Q57/1000</f>
        <v>27.006927069091798</v>
      </c>
      <c r="K55">
        <f>'GT Data'!R57/1000</f>
        <v>-1.2350856964110999</v>
      </c>
      <c r="L55">
        <f>'GT Data'!S57/1000</f>
        <v>-2.72652607557974</v>
      </c>
      <c r="M55">
        <f>'GT Data'!T57/1000</f>
        <v>29.006927069091798</v>
      </c>
      <c r="N55">
        <f>'GT Data'!H57/1000</f>
        <v>-1.2350856964110999</v>
      </c>
      <c r="O55">
        <f>'GT Data'!I57/1000</f>
        <v>-2.8765260755797399</v>
      </c>
      <c r="P55">
        <f>'GT Data'!J57/1000</f>
        <v>29.006927069091798</v>
      </c>
      <c r="Q55">
        <f>'GT Data'!U57</f>
        <v>3.8690227568118498</v>
      </c>
      <c r="R55">
        <f t="shared" si="0"/>
        <v>3.8690227568118498</v>
      </c>
      <c r="S55">
        <f t="shared" si="1"/>
        <v>3.8690227568118498</v>
      </c>
    </row>
    <row r="56" spans="1:19" x14ac:dyDescent="0.3">
      <c r="A56" t="str">
        <f>'GT Data'!A58</f>
        <v>Tab_5_12</v>
      </c>
      <c r="B56">
        <f>'GT Data'!E58/1000</f>
        <v>-1.2350856964110999</v>
      </c>
      <c r="C56">
        <f>'GT Data'!F58/1000</f>
        <v>-1.1919999999999999</v>
      </c>
      <c r="D56">
        <f>'GT Data'!G58/1000</f>
        <v>29.006927069091798</v>
      </c>
      <c r="E56">
        <f>'GT Data'!K58/1000</f>
        <v>-3.1374814825203199</v>
      </c>
      <c r="F56">
        <f>'GT Data'!L58/1000</f>
        <v>-1.1919999999999999</v>
      </c>
      <c r="G56">
        <f>'GT Data'!M58/1000</f>
        <v>29.006927069091798</v>
      </c>
      <c r="H56">
        <f>'GT Data'!O58/1000</f>
        <v>-1.2350856964110999</v>
      </c>
      <c r="I56">
        <f>'GT Data'!P58/1000</f>
        <v>-1.1919999999999999</v>
      </c>
      <c r="J56">
        <f>'GT Data'!Q58/1000</f>
        <v>27.006927069091798</v>
      </c>
      <c r="K56">
        <f>'GT Data'!R58/1000</f>
        <v>-1.98748148252032</v>
      </c>
      <c r="L56">
        <f>'GT Data'!S58/1000</f>
        <v>-1.1919999999999999</v>
      </c>
      <c r="M56">
        <f>'GT Data'!T58/1000</f>
        <v>29.006927069091798</v>
      </c>
      <c r="N56">
        <f>'GT Data'!H58/1000</f>
        <v>-2.1374814825203199</v>
      </c>
      <c r="O56">
        <f>'GT Data'!I58/1000</f>
        <v>-1.1919999999999999</v>
      </c>
      <c r="P56">
        <f>'GT Data'!J58/1000</f>
        <v>29.006927069091798</v>
      </c>
      <c r="Q56">
        <f>'GT Data'!U58</f>
        <v>6.49448028007735</v>
      </c>
      <c r="R56">
        <f t="shared" si="0"/>
        <v>6.49448028007735</v>
      </c>
      <c r="S56">
        <f t="shared" si="1"/>
        <v>6.49448028007735</v>
      </c>
    </row>
    <row r="57" spans="1:19" x14ac:dyDescent="0.3">
      <c r="A57" t="str">
        <f>'GT Data'!A59</f>
        <v>Tab_5_13</v>
      </c>
      <c r="B57">
        <f>'GT Data'!E59/1000</f>
        <v>0.764914303588897</v>
      </c>
      <c r="C57">
        <f>'GT Data'!F59/1000</f>
        <v>0.80800000000000205</v>
      </c>
      <c r="D57">
        <f>'GT Data'!G59/1000</f>
        <v>29.006927069091798</v>
      </c>
      <c r="E57">
        <f>'GT Data'!K59/1000</f>
        <v>-2.1260898986162902</v>
      </c>
      <c r="F57">
        <f>'GT Data'!L59/1000</f>
        <v>0.80800000000000205</v>
      </c>
      <c r="G57">
        <f>'GT Data'!M59/1000</f>
        <v>29.006927069091798</v>
      </c>
      <c r="H57">
        <f>'GT Data'!O59/1000</f>
        <v>0.764914303588897</v>
      </c>
      <c r="I57">
        <f>'GT Data'!P59/1000</f>
        <v>0.80800000000000205</v>
      </c>
      <c r="J57">
        <f>'GT Data'!Q59/1000</f>
        <v>27.006927069091798</v>
      </c>
      <c r="K57">
        <f>'GT Data'!R59/1000</f>
        <v>-0.97608989861629203</v>
      </c>
      <c r="L57">
        <f>'GT Data'!S59/1000</f>
        <v>0.80800000000000205</v>
      </c>
      <c r="M57">
        <f>'GT Data'!T59/1000</f>
        <v>29.006927069091798</v>
      </c>
      <c r="N57">
        <f>'GT Data'!H59/1000</f>
        <v>-1.1260898986162899</v>
      </c>
      <c r="O57">
        <f>'GT Data'!I59/1000</f>
        <v>0.80800000000000205</v>
      </c>
      <c r="P57">
        <f>'GT Data'!J59/1000</f>
        <v>29.006927069091798</v>
      </c>
      <c r="Q57">
        <f>'GT Data'!U59</f>
        <v>4.5435685474169496</v>
      </c>
      <c r="R57">
        <f t="shared" si="0"/>
        <v>4.5435685474169496</v>
      </c>
      <c r="S57">
        <f t="shared" si="1"/>
        <v>4.5435685474169496</v>
      </c>
    </row>
    <row r="58" spans="1:19" x14ac:dyDescent="0.3">
      <c r="A58" t="str">
        <f>'GT Data'!A60</f>
        <v>Tab_5_14</v>
      </c>
      <c r="B58">
        <f>'GT Data'!E60/1000</f>
        <v>0.764914303588897</v>
      </c>
      <c r="C58">
        <f>'GT Data'!F60/1000</f>
        <v>2.8079999999999998</v>
      </c>
      <c r="D58">
        <f>'GT Data'!G60/1000</f>
        <v>29.006927069091798</v>
      </c>
      <c r="E58">
        <f>'GT Data'!K60/1000</f>
        <v>-2.21328949608196</v>
      </c>
      <c r="F58">
        <f>'GT Data'!L60/1000</f>
        <v>2.8079999999999998</v>
      </c>
      <c r="G58">
        <f>'GT Data'!M60/1000</f>
        <v>29.006927069091798</v>
      </c>
      <c r="H58">
        <f>'GT Data'!O60/1000</f>
        <v>0.764914303588897</v>
      </c>
      <c r="I58">
        <f>'GT Data'!P60/1000</f>
        <v>2.8079999999999998</v>
      </c>
      <c r="J58">
        <f>'GT Data'!Q60/1000</f>
        <v>27.006927069091798</v>
      </c>
      <c r="K58">
        <f>'GT Data'!R60/1000</f>
        <v>-1.0632894960819599</v>
      </c>
      <c r="L58">
        <f>'GT Data'!S60/1000</f>
        <v>2.8079999999999998</v>
      </c>
      <c r="M58">
        <f>'GT Data'!T60/1000</f>
        <v>29.006927069091798</v>
      </c>
      <c r="N58">
        <f>'GT Data'!H60/1000</f>
        <v>-1.2132894960819598</v>
      </c>
      <c r="O58">
        <f>'GT Data'!I60/1000</f>
        <v>2.8079999999999998</v>
      </c>
      <c r="P58">
        <f>'GT Data'!J60/1000</f>
        <v>29.006927069091798</v>
      </c>
      <c r="Q58">
        <f>'GT Data'!U60</f>
        <v>5.5113163688626701</v>
      </c>
      <c r="R58">
        <f t="shared" si="0"/>
        <v>5.5113163688626701</v>
      </c>
      <c r="S58">
        <f t="shared" si="1"/>
        <v>5.5113163688626701</v>
      </c>
    </row>
    <row r="59" spans="1:19" x14ac:dyDescent="0.3">
      <c r="A59" t="str">
        <f>'GT Data'!A61</f>
        <v>Tab_5_15</v>
      </c>
      <c r="B59">
        <f>'GT Data'!E61/1000</f>
        <v>-5.2350856964111001</v>
      </c>
      <c r="C59">
        <f>'GT Data'!F61/1000</f>
        <v>4.8079999999999998</v>
      </c>
      <c r="D59">
        <f>'GT Data'!G61/1000</f>
        <v>29.006927069091798</v>
      </c>
      <c r="E59">
        <f>'GT Data'!K61/1000</f>
        <v>-2.2616243626968497</v>
      </c>
      <c r="F59">
        <f>'GT Data'!L61/1000</f>
        <v>4.1089673724194702</v>
      </c>
      <c r="G59">
        <f>'GT Data'!M61/1000</f>
        <v>29.006927069091798</v>
      </c>
      <c r="H59">
        <f>'GT Data'!O61/1000</f>
        <v>-5.2350856964111001</v>
      </c>
      <c r="I59">
        <f>'GT Data'!P61/1000</f>
        <v>4.8079999999999998</v>
      </c>
      <c r="J59">
        <f>'GT Data'!Q61/1000</f>
        <v>27.006927069091798</v>
      </c>
      <c r="K59">
        <f>'GT Data'!R61/1000</f>
        <v>-3.3811048964682402</v>
      </c>
      <c r="L59">
        <f>'GT Data'!S61/1000</f>
        <v>4.3721466544819494</v>
      </c>
      <c r="M59">
        <f>'GT Data'!T61/1000</f>
        <v>29.006927069091798</v>
      </c>
      <c r="N59">
        <f>'GT Data'!H61/1000</f>
        <v>-3.2350856964111001</v>
      </c>
      <c r="O59">
        <f>'GT Data'!I61/1000</f>
        <v>4.3378189220390206</v>
      </c>
      <c r="P59">
        <f>'GT Data'!J61/1000</f>
        <v>29.006927069091798</v>
      </c>
      <c r="Q59">
        <f>'GT Data'!U61</f>
        <v>5.1264560760759403</v>
      </c>
      <c r="R59">
        <f t="shared" si="0"/>
        <v>5.1264560760759403</v>
      </c>
      <c r="S59">
        <f t="shared" si="1"/>
        <v>5.1264560760759403</v>
      </c>
    </row>
    <row r="60" spans="1:19" x14ac:dyDescent="0.3">
      <c r="A60" t="str">
        <f>'GT Data'!A62</f>
        <v>Tab_5_16</v>
      </c>
      <c r="B60">
        <f>'GT Data'!E62/1000</f>
        <v>-5.2350856964111001</v>
      </c>
      <c r="C60">
        <f>'GT Data'!F62/1000</f>
        <v>4.8079999999999998</v>
      </c>
      <c r="D60">
        <f>'GT Data'!G62/1000</f>
        <v>29.006927069091798</v>
      </c>
      <c r="E60">
        <f>'GT Data'!K62/1000</f>
        <v>-5.2350856964111099</v>
      </c>
      <c r="F60">
        <f>'GT Data'!L62/1000</f>
        <v>3.2643284103016299</v>
      </c>
      <c r="G60">
        <f>'GT Data'!M62/1000</f>
        <v>29.006927069091798</v>
      </c>
      <c r="H60">
        <f>'GT Data'!O62/1000</f>
        <v>-5.2350856964111001</v>
      </c>
      <c r="I60">
        <f>'GT Data'!P62/1000</f>
        <v>4.8079999999999998</v>
      </c>
      <c r="J60">
        <f>'GT Data'!Q62/1000</f>
        <v>27.006927069091798</v>
      </c>
      <c r="K60">
        <f>'GT Data'!R62/1000</f>
        <v>-5.2350856964111001</v>
      </c>
      <c r="L60">
        <f>'GT Data'!S62/1000</f>
        <v>4.4143284103016303</v>
      </c>
      <c r="M60">
        <f>'GT Data'!T62/1000</f>
        <v>29.006927069091798</v>
      </c>
      <c r="N60">
        <f>'GT Data'!H62/1000</f>
        <v>-5.2350856964111001</v>
      </c>
      <c r="O60">
        <f>'GT Data'!I62/1000</f>
        <v>4.2643284103016308</v>
      </c>
      <c r="P60">
        <f>'GT Data'!J62/1000</f>
        <v>29.006927069091798</v>
      </c>
      <c r="Q60">
        <f>'GT Data'!U62</f>
        <v>4.094845386427</v>
      </c>
      <c r="R60">
        <f t="shared" si="0"/>
        <v>4.094845386427</v>
      </c>
      <c r="S60">
        <f t="shared" si="1"/>
        <v>4.094845386427</v>
      </c>
    </row>
    <row r="61" spans="1:19" x14ac:dyDescent="0.3">
      <c r="A61" t="str">
        <f>'GT Data'!A63</f>
        <v>Tab_6_2</v>
      </c>
      <c r="B61">
        <f>'GT Data'!E63/1000</f>
        <v>6.7649143035888999</v>
      </c>
      <c r="C61">
        <f>'GT Data'!F63/1000</f>
        <v>4.8079999999999998</v>
      </c>
      <c r="D61">
        <f>'GT Data'!G63/1000</f>
        <v>31.006927069091798</v>
      </c>
      <c r="E61">
        <f>'GT Data'!K63/1000</f>
        <v>9.5417500394222206</v>
      </c>
      <c r="F61">
        <f>'GT Data'!L63/1000</f>
        <v>7.0589039317145694</v>
      </c>
      <c r="G61">
        <f>'GT Data'!M63/1000</f>
        <v>31.006927069091798</v>
      </c>
      <c r="H61">
        <f>'GT Data'!O63/1000</f>
        <v>6.7649143035888999</v>
      </c>
      <c r="I61">
        <f>'GT Data'!P63/1000</f>
        <v>4.8079999999999998</v>
      </c>
      <c r="J61">
        <f>'GT Data'!Q63/1000</f>
        <v>29.006927069091798</v>
      </c>
      <c r="K61">
        <f>'GT Data'!R63/1000</f>
        <v>8.6483889432139005</v>
      </c>
      <c r="L61">
        <f>'GT Data'!S63/1000</f>
        <v>6.3347451426486101</v>
      </c>
      <c r="M61">
        <f>'GT Data'!T63/1000</f>
        <v>31.006927069091798</v>
      </c>
      <c r="N61">
        <f>'GT Data'!H63/1000</f>
        <v>8.764914303588899</v>
      </c>
      <c r="O61">
        <f>'GT Data'!I63/1000</f>
        <v>6.4292006368746097</v>
      </c>
      <c r="P61">
        <f>'GT Data'!J63/1000</f>
        <v>31.006927069091798</v>
      </c>
      <c r="Q61">
        <f>'GT Data'!U63</f>
        <v>2.4897707405962102</v>
      </c>
      <c r="R61">
        <f t="shared" si="0"/>
        <v>2.4897707405962102</v>
      </c>
      <c r="S61">
        <f t="shared" si="1"/>
        <v>2.4897707405962102</v>
      </c>
    </row>
    <row r="62" spans="1:19" x14ac:dyDescent="0.3">
      <c r="A62" t="str">
        <f>'GT Data'!A64</f>
        <v>Tab_6_3</v>
      </c>
      <c r="B62">
        <f>'GT Data'!E64/1000</f>
        <v>6.7649143035888999</v>
      </c>
      <c r="C62">
        <f>'GT Data'!F64/1000</f>
        <v>4.8079999999999998</v>
      </c>
      <c r="D62">
        <f>'GT Data'!G64/1000</f>
        <v>31.006927069091798</v>
      </c>
      <c r="E62">
        <f>'GT Data'!K64/1000</f>
        <v>9.4407313415011593</v>
      </c>
      <c r="F62">
        <f>'GT Data'!L64/1000</f>
        <v>4.8079999999999998</v>
      </c>
      <c r="G62">
        <f>'GT Data'!M64/1000</f>
        <v>31.006927069091798</v>
      </c>
      <c r="H62">
        <f>'GT Data'!O64/1000</f>
        <v>6.7649143035888999</v>
      </c>
      <c r="I62">
        <f>'GT Data'!P64/1000</f>
        <v>4.8079999999999998</v>
      </c>
      <c r="J62">
        <f>'GT Data'!Q64/1000</f>
        <v>29.006927069091798</v>
      </c>
      <c r="K62">
        <f>'GT Data'!R64/1000</f>
        <v>8.290731341501159</v>
      </c>
      <c r="L62">
        <f>'GT Data'!S64/1000</f>
        <v>4.8079999999999998</v>
      </c>
      <c r="M62">
        <f>'GT Data'!T64/1000</f>
        <v>31.006927069091798</v>
      </c>
      <c r="N62">
        <f>'GT Data'!H64/1000</f>
        <v>8.4407313415011593</v>
      </c>
      <c r="O62">
        <f>'GT Data'!I64/1000</f>
        <v>4.8079999999999998</v>
      </c>
      <c r="P62">
        <f>'GT Data'!J64/1000</f>
        <v>31.006927069091798</v>
      </c>
      <c r="Q62">
        <f>'GT Data'!U64</f>
        <v>5.7133198183066796</v>
      </c>
      <c r="R62">
        <f t="shared" si="0"/>
        <v>5.7133198183066796</v>
      </c>
      <c r="S62">
        <f t="shared" si="1"/>
        <v>5.7133198183066796</v>
      </c>
    </row>
    <row r="63" spans="1:19" x14ac:dyDescent="0.3">
      <c r="A63" t="str">
        <f>'GT Data'!A65</f>
        <v>Tab_6_4</v>
      </c>
      <c r="B63">
        <f>'GT Data'!E65/1000</f>
        <v>6.7649143035888999</v>
      </c>
      <c r="C63">
        <f>'GT Data'!F65/1000</f>
        <v>4.8079999999999998</v>
      </c>
      <c r="D63">
        <f>'GT Data'!G65/1000</f>
        <v>31.006927069091798</v>
      </c>
      <c r="E63">
        <f>'GT Data'!K65/1000</f>
        <v>7.0506754214619205</v>
      </c>
      <c r="F63">
        <f>'GT Data'!L65/1000</f>
        <v>1.8125195094792099</v>
      </c>
      <c r="G63">
        <f>'GT Data'!M65/1000</f>
        <v>31.006927069091798</v>
      </c>
      <c r="H63">
        <f>'GT Data'!O65/1000</f>
        <v>6.7649143035888999</v>
      </c>
      <c r="I63">
        <f>'GT Data'!P65/1000</f>
        <v>4.8079999999999998</v>
      </c>
      <c r="J63">
        <f>'GT Data'!Q65/1000</f>
        <v>29.006927069091798</v>
      </c>
      <c r="K63">
        <f>'GT Data'!R65/1000</f>
        <v>6.9414642076028903</v>
      </c>
      <c r="L63">
        <f>'GT Data'!S65/1000</f>
        <v>2.95732207357812</v>
      </c>
      <c r="M63">
        <f>'GT Data'!T65/1000</f>
        <v>31.006927069091798</v>
      </c>
      <c r="N63">
        <f>'GT Data'!H65/1000</f>
        <v>6.9557091485410298</v>
      </c>
      <c r="O63">
        <f>'GT Data'!I65/1000</f>
        <v>2.8079999999999998</v>
      </c>
      <c r="P63">
        <f>'GT Data'!J65/1000</f>
        <v>31.006927069091798</v>
      </c>
      <c r="Q63">
        <f>'GT Data'!U65</f>
        <v>3.3823473442796601</v>
      </c>
      <c r="R63">
        <f t="shared" si="0"/>
        <v>3.3823473442796601</v>
      </c>
      <c r="S63">
        <f t="shared" si="1"/>
        <v>3.3823473442796601</v>
      </c>
    </row>
    <row r="64" spans="1:19" x14ac:dyDescent="0.3">
      <c r="A64" t="str">
        <f>'GT Data'!A66</f>
        <v>Tab_6_5</v>
      </c>
      <c r="B64">
        <f>'GT Data'!E66/1000</f>
        <v>4.7649143035888999</v>
      </c>
      <c r="C64">
        <f>'GT Data'!F66/1000</f>
        <v>2.8079999999999998</v>
      </c>
      <c r="D64">
        <f>'GT Data'!G66/1000</f>
        <v>31.006927069091798</v>
      </c>
      <c r="E64">
        <f>'GT Data'!K66/1000</f>
        <v>7.7082945738247801</v>
      </c>
      <c r="F64">
        <f>'GT Data'!L66/1000</f>
        <v>1.7730428338206199</v>
      </c>
      <c r="G64">
        <f>'GT Data'!M66/1000</f>
        <v>31.006927069091798</v>
      </c>
      <c r="H64">
        <f>'GT Data'!O66/1000</f>
        <v>4.7649143035888999</v>
      </c>
      <c r="I64">
        <f>'GT Data'!P66/1000</f>
        <v>2.8079999999999998</v>
      </c>
      <c r="J64">
        <f>'GT Data'!Q66/1000</f>
        <v>29.006927069091798</v>
      </c>
      <c r="K64">
        <f>'GT Data'!R66/1000</f>
        <v>6.6234072630535206</v>
      </c>
      <c r="L64">
        <f>'GT Data'!S66/1000</f>
        <v>2.1545130461930797</v>
      </c>
      <c r="M64">
        <f>'GT Data'!T66/1000</f>
        <v>31.006927069091798</v>
      </c>
      <c r="N64">
        <f>'GT Data'!H66/1000</f>
        <v>6.7649143035888999</v>
      </c>
      <c r="O64">
        <f>'GT Data'!I66/1000</f>
        <v>2.1047560619705901</v>
      </c>
      <c r="P64">
        <f>'GT Data'!J66/1000</f>
        <v>31.006927069091798</v>
      </c>
      <c r="Q64">
        <f>'GT Data'!U66</f>
        <v>3.5742215374450899</v>
      </c>
      <c r="R64">
        <f t="shared" si="0"/>
        <v>3.5742215374450899</v>
      </c>
      <c r="S64">
        <f t="shared" si="1"/>
        <v>3.5742215374450899</v>
      </c>
    </row>
    <row r="65" spans="1:19" x14ac:dyDescent="0.3">
      <c r="A65" t="str">
        <f>'GT Data'!A67</f>
        <v>Tab_6_6</v>
      </c>
      <c r="B65">
        <f>'GT Data'!E67/1000</f>
        <v>4.7649143035888999</v>
      </c>
      <c r="C65">
        <f>'GT Data'!F67/1000</f>
        <v>2.8079999999999998</v>
      </c>
      <c r="D65">
        <f>'GT Data'!G67/1000</f>
        <v>31.006927069091798</v>
      </c>
      <c r="E65">
        <f>'GT Data'!K67/1000</f>
        <v>5.1052508017071201</v>
      </c>
      <c r="F65">
        <f>'GT Data'!L67/1000</f>
        <v>-0.18559949168661502</v>
      </c>
      <c r="G65">
        <f>'GT Data'!M67/1000</f>
        <v>31.006927069091798</v>
      </c>
      <c r="H65">
        <f>'GT Data'!O67/1000</f>
        <v>4.7649143035888999</v>
      </c>
      <c r="I65">
        <f>'GT Data'!P67/1000</f>
        <v>2.8079999999999998</v>
      </c>
      <c r="J65">
        <f>'GT Data'!Q67/1000</f>
        <v>29.006927069091798</v>
      </c>
      <c r="K65">
        <f>'GT Data'!R67/1000</f>
        <v>4.9753463511142799</v>
      </c>
      <c r="L65">
        <f>'GT Data'!S67/1000</f>
        <v>0.95703992375299396</v>
      </c>
      <c r="M65">
        <f>'GT Data'!T67/1000</f>
        <v>31.006927069091798</v>
      </c>
      <c r="N65">
        <f>'GT Data'!H67/1000</f>
        <v>4.9922904098872598</v>
      </c>
      <c r="O65">
        <f>'GT Data'!I67/1000</f>
        <v>0.80800000000000205</v>
      </c>
      <c r="P65">
        <f>'GT Data'!J67/1000</f>
        <v>31.006927069091798</v>
      </c>
      <c r="Q65">
        <f>'GT Data'!U67</f>
        <v>4.0859298929371102</v>
      </c>
      <c r="R65">
        <f t="shared" si="0"/>
        <v>4.0859298929371102</v>
      </c>
      <c r="S65">
        <f t="shared" si="1"/>
        <v>4.0859298929371102</v>
      </c>
    </row>
    <row r="66" spans="1:19" x14ac:dyDescent="0.3">
      <c r="A66" t="str">
        <f>'GT Data'!A68</f>
        <v>Tab_6_7</v>
      </c>
      <c r="B66">
        <f>'GT Data'!E68/1000</f>
        <v>4.7649143035888999</v>
      </c>
      <c r="C66">
        <f>'GT Data'!F68/1000</f>
        <v>-1.1919999999999999</v>
      </c>
      <c r="D66">
        <f>'GT Data'!G68/1000</f>
        <v>31.006927069091798</v>
      </c>
      <c r="E66">
        <f>'GT Data'!K68/1000</f>
        <v>6.5745435840042603</v>
      </c>
      <c r="F66">
        <f>'GT Data'!L68/1000</f>
        <v>-1.1919999999999999</v>
      </c>
      <c r="G66">
        <f>'GT Data'!M68/1000</f>
        <v>31.006927069091798</v>
      </c>
      <c r="H66">
        <f>'GT Data'!O68/1000</f>
        <v>4.7649143035888999</v>
      </c>
      <c r="I66">
        <f>'GT Data'!P68/1000</f>
        <v>-1.1919999999999999</v>
      </c>
      <c r="J66">
        <f>'GT Data'!Q68/1000</f>
        <v>29.006927069091798</v>
      </c>
      <c r="K66">
        <f>'GT Data'!R68/1000</f>
        <v>5.42454358400426</v>
      </c>
      <c r="L66">
        <f>'GT Data'!S68/1000</f>
        <v>-1.1919999999999999</v>
      </c>
      <c r="M66">
        <f>'GT Data'!T68/1000</f>
        <v>31.006927069091798</v>
      </c>
      <c r="N66">
        <f>'GT Data'!H68/1000</f>
        <v>5.5745435840042603</v>
      </c>
      <c r="O66">
        <f>'GT Data'!I68/1000</f>
        <v>-1.1919999999999999</v>
      </c>
      <c r="P66">
        <f>'GT Data'!J68/1000</f>
        <v>31.006927069091798</v>
      </c>
      <c r="Q66">
        <f>'GT Data'!U68</f>
        <v>5.3467587243763397</v>
      </c>
      <c r="R66">
        <f t="shared" si="0"/>
        <v>5.3467587243763397</v>
      </c>
      <c r="S66">
        <f t="shared" si="1"/>
        <v>5.3467587243763397</v>
      </c>
    </row>
    <row r="67" spans="1:19" x14ac:dyDescent="0.3">
      <c r="A67" t="str">
        <f>'GT Data'!A69</f>
        <v>Tab_6_8</v>
      </c>
      <c r="B67">
        <f>'GT Data'!E69/1000</f>
        <v>4.7649143035888999</v>
      </c>
      <c r="C67">
        <f>'GT Data'!F69/1000</f>
        <v>-1.1919999999999999</v>
      </c>
      <c r="D67">
        <f>'GT Data'!G69/1000</f>
        <v>31.006927069091798</v>
      </c>
      <c r="E67">
        <f>'GT Data'!K69/1000</f>
        <v>4.7649143035888999</v>
      </c>
      <c r="F67">
        <f>'GT Data'!L69/1000</f>
        <v>-3.1066685478151097</v>
      </c>
      <c r="G67">
        <f>'GT Data'!M69/1000</f>
        <v>31.006927069091798</v>
      </c>
      <c r="H67">
        <f>'GT Data'!O69/1000</f>
        <v>4.7649143035888999</v>
      </c>
      <c r="I67">
        <f>'GT Data'!P69/1000</f>
        <v>-1.1919999999999999</v>
      </c>
      <c r="J67">
        <f>'GT Data'!Q69/1000</f>
        <v>29.006927069091798</v>
      </c>
      <c r="K67">
        <f>'GT Data'!R69/1000</f>
        <v>4.7649143035888999</v>
      </c>
      <c r="L67">
        <f>'GT Data'!S69/1000</f>
        <v>-1.95666854781511</v>
      </c>
      <c r="M67">
        <f>'GT Data'!T69/1000</f>
        <v>31.006927069091798</v>
      </c>
      <c r="N67">
        <f>'GT Data'!H69/1000</f>
        <v>4.7649143035888999</v>
      </c>
      <c r="O67">
        <f>'GT Data'!I69/1000</f>
        <v>-2.1066685478151097</v>
      </c>
      <c r="P67">
        <f>'GT Data'!J69/1000</f>
        <v>31.006927069091798</v>
      </c>
      <c r="Q67">
        <f>'GT Data'!U69</f>
        <v>4.0748284272912798</v>
      </c>
      <c r="R67">
        <f t="shared" ref="R67:R76" si="2">Q67</f>
        <v>4.0748284272912798</v>
      </c>
      <c r="S67">
        <f t="shared" ref="S67:S76" si="3">Q67</f>
        <v>4.0748284272912798</v>
      </c>
    </row>
    <row r="68" spans="1:19" x14ac:dyDescent="0.3">
      <c r="A68" t="str">
        <f>'GT Data'!A70</f>
        <v>Tab_6_9</v>
      </c>
      <c r="B68">
        <f>'GT Data'!E70/1000</f>
        <v>2.7649143035888999</v>
      </c>
      <c r="C68">
        <f>'GT Data'!F70/1000</f>
        <v>-1.1919999999999999</v>
      </c>
      <c r="D68">
        <f>'GT Data'!G70/1000</f>
        <v>31.006927069091798</v>
      </c>
      <c r="E68">
        <f>'GT Data'!K70/1000</f>
        <v>2.7649143035888999</v>
      </c>
      <c r="F68">
        <f>'GT Data'!L70/1000</f>
        <v>-4.0490883828528901</v>
      </c>
      <c r="G68">
        <f>'GT Data'!M70/1000</f>
        <v>31.006927069091798</v>
      </c>
      <c r="H68">
        <f>'GT Data'!O70/1000</f>
        <v>2.7649143035888999</v>
      </c>
      <c r="I68">
        <f>'GT Data'!P70/1000</f>
        <v>-1.1919999999999999</v>
      </c>
      <c r="J68">
        <f>'GT Data'!Q70/1000</f>
        <v>29.006927069091798</v>
      </c>
      <c r="K68">
        <f>'GT Data'!R70/1000</f>
        <v>2.7649143035888999</v>
      </c>
      <c r="L68">
        <f>'GT Data'!S70/1000</f>
        <v>-2.8990883828528897</v>
      </c>
      <c r="M68">
        <f>'GT Data'!T70/1000</f>
        <v>31.006927069091798</v>
      </c>
      <c r="N68">
        <f>'GT Data'!H70/1000</f>
        <v>2.7649143035888999</v>
      </c>
      <c r="O68">
        <f>'GT Data'!I70/1000</f>
        <v>-3.0490883828528901</v>
      </c>
      <c r="P68">
        <f>'GT Data'!J70/1000</f>
        <v>31.006927069091798</v>
      </c>
      <c r="Q68">
        <f>'GT Data'!U70</f>
        <v>3.9863522330182599</v>
      </c>
      <c r="R68">
        <f t="shared" si="2"/>
        <v>3.9863522330182599</v>
      </c>
      <c r="S68">
        <f t="shared" si="3"/>
        <v>3.9863522330182599</v>
      </c>
    </row>
    <row r="69" spans="1:19" x14ac:dyDescent="0.3">
      <c r="A69" t="str">
        <f>'GT Data'!A71</f>
        <v>Tab_6_10</v>
      </c>
      <c r="B69">
        <f>'GT Data'!E71/1000</f>
        <v>0.764914303588897</v>
      </c>
      <c r="C69">
        <f>'GT Data'!F71/1000</f>
        <v>-1.1919999999999999</v>
      </c>
      <c r="D69">
        <f>'GT Data'!G71/1000</f>
        <v>31.006927069091798</v>
      </c>
      <c r="E69">
        <f>'GT Data'!K71/1000</f>
        <v>0.764914303588898</v>
      </c>
      <c r="F69">
        <f>'GT Data'!L71/1000</f>
        <v>-4.3528576746884005</v>
      </c>
      <c r="G69">
        <f>'GT Data'!M71/1000</f>
        <v>31.006927069091798</v>
      </c>
      <c r="H69">
        <f>'GT Data'!O71/1000</f>
        <v>0.764914303588897</v>
      </c>
      <c r="I69">
        <f>'GT Data'!P71/1000</f>
        <v>-1.1919999999999999</v>
      </c>
      <c r="J69">
        <f>'GT Data'!Q71/1000</f>
        <v>29.006927069091798</v>
      </c>
      <c r="K69">
        <f>'GT Data'!R71/1000</f>
        <v>0.764914303588898</v>
      </c>
      <c r="L69">
        <f>'GT Data'!S71/1000</f>
        <v>-3.2028576746884001</v>
      </c>
      <c r="M69">
        <f>'GT Data'!T71/1000</f>
        <v>31.006927069091798</v>
      </c>
      <c r="N69">
        <f>'GT Data'!H71/1000</f>
        <v>0.764914303588898</v>
      </c>
      <c r="O69">
        <f>'GT Data'!I71/1000</f>
        <v>-3.3528576746884</v>
      </c>
      <c r="P69">
        <f>'GT Data'!J71/1000</f>
        <v>31.006927069091798</v>
      </c>
      <c r="Q69">
        <f>'GT Data'!U71</f>
        <v>2.87416876011482</v>
      </c>
      <c r="R69">
        <f t="shared" si="2"/>
        <v>2.87416876011482</v>
      </c>
      <c r="S69">
        <f t="shared" si="3"/>
        <v>2.87416876011482</v>
      </c>
    </row>
    <row r="70" spans="1:19" x14ac:dyDescent="0.3">
      <c r="A70" t="str">
        <f>'GT Data'!A72</f>
        <v>Tab_6_11</v>
      </c>
      <c r="B70">
        <f>'GT Data'!E72/1000</f>
        <v>-1.2350856964110999</v>
      </c>
      <c r="C70">
        <f>'GT Data'!F72/1000</f>
        <v>-1.1919999999999999</v>
      </c>
      <c r="D70">
        <f>'GT Data'!G72/1000</f>
        <v>31.006927069091798</v>
      </c>
      <c r="E70">
        <f>'GT Data'!K72/1000</f>
        <v>4.4473502903721505E-2</v>
      </c>
      <c r="F70">
        <f>'GT Data'!L72/1000</f>
        <v>-4.1077024305395895</v>
      </c>
      <c r="G70">
        <f>'GT Data'!M72/1000</f>
        <v>31.006927069091798</v>
      </c>
      <c r="H70">
        <f>'GT Data'!O72/1000</f>
        <v>-1.2350856964110999</v>
      </c>
      <c r="I70">
        <f>'GT Data'!P72/1000</f>
        <v>-1.1919999999999999</v>
      </c>
      <c r="J70">
        <f>'GT Data'!Q72/1000</f>
        <v>29.006927069091798</v>
      </c>
      <c r="K70">
        <f>'GT Data'!R72/1000</f>
        <v>-0.417662061769555</v>
      </c>
      <c r="L70">
        <f>'GT Data'!S72/1000</f>
        <v>-3.0546446354190597</v>
      </c>
      <c r="M70">
        <f>'GT Data'!T72/1000</f>
        <v>31.006927069091798</v>
      </c>
      <c r="N70">
        <f>'GT Data'!H72/1000</f>
        <v>-0.35738350985564998</v>
      </c>
      <c r="O70">
        <f>'GT Data'!I72/1000</f>
        <v>-3.1920000000000002</v>
      </c>
      <c r="P70">
        <f>'GT Data'!J72/1000</f>
        <v>31.006927069091798</v>
      </c>
      <c r="Q70">
        <f>'GT Data'!U72</f>
        <v>3.4049558008769898</v>
      </c>
      <c r="R70">
        <f t="shared" si="2"/>
        <v>3.4049558008769898</v>
      </c>
      <c r="S70">
        <f t="shared" si="3"/>
        <v>3.4049558008769898</v>
      </c>
    </row>
    <row r="71" spans="1:19" x14ac:dyDescent="0.3">
      <c r="A71" t="str">
        <f>'GT Data'!A73</f>
        <v>Tab_6_12</v>
      </c>
      <c r="B71">
        <f>'GT Data'!E73/1000</f>
        <v>-1.2350856964110999</v>
      </c>
      <c r="C71">
        <f>'GT Data'!F73/1000</f>
        <v>-1.1919999999999999</v>
      </c>
      <c r="D71">
        <f>'GT Data'!G73/1000</f>
        <v>31.006927069091798</v>
      </c>
      <c r="E71">
        <f>'GT Data'!K73/1000</f>
        <v>-1.2350856964110999</v>
      </c>
      <c r="F71">
        <f>'GT Data'!L73/1000</f>
        <v>-3.46153007184048</v>
      </c>
      <c r="G71">
        <f>'GT Data'!M73/1000</f>
        <v>31.006927069091798</v>
      </c>
      <c r="H71">
        <f>'GT Data'!O73/1000</f>
        <v>-1.2350856964110999</v>
      </c>
      <c r="I71">
        <f>'GT Data'!P73/1000</f>
        <v>-1.1919999999999999</v>
      </c>
      <c r="J71">
        <f>'GT Data'!Q73/1000</f>
        <v>29.006927069091798</v>
      </c>
      <c r="K71">
        <f>'GT Data'!R73/1000</f>
        <v>-1.2350856964110999</v>
      </c>
      <c r="L71">
        <f>'GT Data'!S73/1000</f>
        <v>-2.3115300718404801</v>
      </c>
      <c r="M71">
        <f>'GT Data'!T73/1000</f>
        <v>31.006927069091798</v>
      </c>
      <c r="N71">
        <f>'GT Data'!H73/1000</f>
        <v>-1.2350856964110999</v>
      </c>
      <c r="O71">
        <f>'GT Data'!I73/1000</f>
        <v>-2.46153007184048</v>
      </c>
      <c r="P71">
        <f>'GT Data'!J73/1000</f>
        <v>31.006927069091798</v>
      </c>
      <c r="Q71">
        <f>'GT Data'!U73</f>
        <v>3.3784163781977998</v>
      </c>
      <c r="R71">
        <f t="shared" si="2"/>
        <v>3.3784163781977998</v>
      </c>
      <c r="S71">
        <f t="shared" si="3"/>
        <v>3.3784163781977998</v>
      </c>
    </row>
    <row r="72" spans="1:19" x14ac:dyDescent="0.3">
      <c r="A72" t="str">
        <f>'GT Data'!A74</f>
        <v>Tab_6_13</v>
      </c>
      <c r="B72">
        <f>'GT Data'!E74/1000</f>
        <v>-1.2350856964110999</v>
      </c>
      <c r="C72">
        <f>'GT Data'!F74/1000</f>
        <v>-1.1919999999999999</v>
      </c>
      <c r="D72">
        <f>'GT Data'!G74/1000</f>
        <v>31.006927069091798</v>
      </c>
      <c r="E72">
        <f>'GT Data'!K74/1000</f>
        <v>-2.9116003970311497</v>
      </c>
      <c r="F72">
        <f>'GT Data'!L74/1000</f>
        <v>-1.1919999999999999</v>
      </c>
      <c r="G72">
        <f>'GT Data'!M74/1000</f>
        <v>31.006927069091798</v>
      </c>
      <c r="H72">
        <f>'GT Data'!O74/1000</f>
        <v>-1.2350856964110999</v>
      </c>
      <c r="I72">
        <f>'GT Data'!P74/1000</f>
        <v>-1.1919999999999999</v>
      </c>
      <c r="J72">
        <f>'GT Data'!Q74/1000</f>
        <v>29.006927069091798</v>
      </c>
      <c r="K72">
        <f>'GT Data'!R74/1000</f>
        <v>-1.7616003970311498</v>
      </c>
      <c r="L72">
        <f>'GT Data'!S74/1000</f>
        <v>-1.1919999999999999</v>
      </c>
      <c r="M72">
        <f>'GT Data'!T74/1000</f>
        <v>31.006927069091798</v>
      </c>
      <c r="N72">
        <f>'GT Data'!H74/1000</f>
        <v>-1.9116003970311499</v>
      </c>
      <c r="O72">
        <f>'GT Data'!I74/1000</f>
        <v>-1.1919999999999999</v>
      </c>
      <c r="P72">
        <f>'GT Data'!J74/1000</f>
        <v>31.006927069091798</v>
      </c>
      <c r="Q72">
        <f>'GT Data'!U74</f>
        <v>3.7483669266015198</v>
      </c>
      <c r="R72">
        <f t="shared" si="2"/>
        <v>3.7483669266015198</v>
      </c>
      <c r="S72">
        <f t="shared" si="3"/>
        <v>3.7483669266015198</v>
      </c>
    </row>
    <row r="73" spans="1:19" x14ac:dyDescent="0.3">
      <c r="A73" t="str">
        <f>'GT Data'!A75</f>
        <v>Tab_6_14</v>
      </c>
      <c r="B73">
        <f>'GT Data'!E75/1000</f>
        <v>0.764914303588897</v>
      </c>
      <c r="C73">
        <f>'GT Data'!F75/1000</f>
        <v>0.80800000000000205</v>
      </c>
      <c r="D73">
        <f>'GT Data'!G75/1000</f>
        <v>31.006927069091798</v>
      </c>
      <c r="E73">
        <f>'GT Data'!K75/1000</f>
        <v>-2.15949400146441</v>
      </c>
      <c r="F73">
        <f>'GT Data'!L75/1000</f>
        <v>0.80800000000000205</v>
      </c>
      <c r="G73">
        <f>'GT Data'!M75/1000</f>
        <v>31.006927069091798</v>
      </c>
      <c r="H73">
        <f>'GT Data'!O75/1000</f>
        <v>0.764914303588897</v>
      </c>
      <c r="I73">
        <f>'GT Data'!P75/1000</f>
        <v>0.80800000000000205</v>
      </c>
      <c r="J73">
        <f>'GT Data'!Q75/1000</f>
        <v>29.006927069091798</v>
      </c>
      <c r="K73">
        <f>'GT Data'!R75/1000</f>
        <v>-1.00949400146441</v>
      </c>
      <c r="L73">
        <f>'GT Data'!S75/1000</f>
        <v>0.80800000000000205</v>
      </c>
      <c r="M73">
        <f>'GT Data'!T75/1000</f>
        <v>31.006927069091798</v>
      </c>
      <c r="N73">
        <f>'GT Data'!H75/1000</f>
        <v>-1.1594940014644102</v>
      </c>
      <c r="O73">
        <f>'GT Data'!I75/1000</f>
        <v>0.80800000000000205</v>
      </c>
      <c r="P73">
        <f>'GT Data'!J75/1000</f>
        <v>31.006927069091798</v>
      </c>
      <c r="Q73">
        <f>'GT Data'!U75</f>
        <v>4.3114236362039797</v>
      </c>
      <c r="R73">
        <f t="shared" si="2"/>
        <v>4.3114236362039797</v>
      </c>
      <c r="S73">
        <f t="shared" si="3"/>
        <v>4.3114236362039797</v>
      </c>
    </row>
    <row r="74" spans="1:19" x14ac:dyDescent="0.3">
      <c r="A74" t="str">
        <f>'GT Data'!A76</f>
        <v>Tab_6_15</v>
      </c>
      <c r="B74">
        <f>'GT Data'!E76/1000</f>
        <v>-1.2350856964110999</v>
      </c>
      <c r="C74">
        <f>'GT Data'!F76/1000</f>
        <v>4.8079999999999998</v>
      </c>
      <c r="D74">
        <f>'GT Data'!G76/1000</f>
        <v>31.006927069091798</v>
      </c>
      <c r="E74">
        <f>'GT Data'!K76/1000</f>
        <v>-1.7203769805734301</v>
      </c>
      <c r="F74">
        <f>'GT Data'!L76/1000</f>
        <v>1.82094173703818</v>
      </c>
      <c r="G74">
        <f>'GT Data'!M76/1000</f>
        <v>31.006927069091798</v>
      </c>
      <c r="H74">
        <f>'GT Data'!O76/1000</f>
        <v>-1.2350856964110999</v>
      </c>
      <c r="I74">
        <f>'GT Data'!P76/1000</f>
        <v>4.8079999999999998</v>
      </c>
      <c r="J74">
        <f>'GT Data'!Q76/1000</f>
        <v>29.006927069091798</v>
      </c>
      <c r="K74">
        <f>'GT Data'!R76/1000</f>
        <v>-1.5359606286720999</v>
      </c>
      <c r="L74">
        <f>'GT Data'!S76/1000</f>
        <v>2.9560587394442801</v>
      </c>
      <c r="M74">
        <f>'GT Data'!T76/1000</f>
        <v>31.006927069091798</v>
      </c>
      <c r="N74">
        <f>'GT Data'!H76/1000</f>
        <v>-1.56001493544184</v>
      </c>
      <c r="O74">
        <f>'GT Data'!I76/1000</f>
        <v>2.8079999999999998</v>
      </c>
      <c r="P74">
        <f>'GT Data'!J76/1000</f>
        <v>31.006927069091798</v>
      </c>
      <c r="Q74">
        <f>'GT Data'!U76</f>
        <v>4.8613504862067396</v>
      </c>
      <c r="R74">
        <f t="shared" si="2"/>
        <v>4.8613504862067396</v>
      </c>
      <c r="S74">
        <f t="shared" si="3"/>
        <v>4.8613504862067396</v>
      </c>
    </row>
    <row r="75" spans="1:19" x14ac:dyDescent="0.3">
      <c r="A75" t="str">
        <f>'GT Data'!A77</f>
        <v>Tab_6_16</v>
      </c>
      <c r="B75">
        <f>'GT Data'!E77/1000</f>
        <v>-1.2350856964110999</v>
      </c>
      <c r="C75">
        <f>'GT Data'!F77/1000</f>
        <v>4.8079999999999998</v>
      </c>
      <c r="D75">
        <f>'GT Data'!G77/1000</f>
        <v>31.006927069091798</v>
      </c>
      <c r="E75">
        <f>'GT Data'!K77/1000</f>
        <v>-4.2345222434138696</v>
      </c>
      <c r="F75">
        <f>'GT Data'!L77/1000</f>
        <v>4.9087319200626895</v>
      </c>
      <c r="G75">
        <f>'GT Data'!M77/1000</f>
        <v>31.006927069091798</v>
      </c>
      <c r="H75">
        <f>'GT Data'!O77/1000</f>
        <v>-1.2350856964110999</v>
      </c>
      <c r="I75">
        <f>'GT Data'!P77/1000</f>
        <v>4.8079999999999998</v>
      </c>
      <c r="J75">
        <f>'GT Data'!Q77/1000</f>
        <v>29.006927069091798</v>
      </c>
      <c r="K75">
        <f>'GT Data'!R77/1000</f>
        <v>-3.0851702143606898</v>
      </c>
      <c r="L75">
        <f>'GT Data'!S77/1000</f>
        <v>4.8701325248428899</v>
      </c>
      <c r="M75">
        <f>'GT Data'!T77/1000</f>
        <v>31.006927069091798</v>
      </c>
      <c r="N75">
        <f>'GT Data'!H77/1000</f>
        <v>-3.2350856964111001</v>
      </c>
      <c r="O75">
        <f>'GT Data'!I77/1000</f>
        <v>4.8751672285672099</v>
      </c>
      <c r="P75">
        <f>'GT Data'!J77/1000</f>
        <v>31.006927069091798</v>
      </c>
      <c r="Q75">
        <f>'GT Data'!U77</f>
        <v>4.8679009230022201</v>
      </c>
      <c r="R75">
        <f t="shared" si="2"/>
        <v>4.8679009230022201</v>
      </c>
      <c r="S75">
        <f t="shared" si="3"/>
        <v>4.8679009230022201</v>
      </c>
    </row>
    <row r="76" spans="1:19" x14ac:dyDescent="0.3">
      <c r="A76" t="str">
        <f>'GT Data'!A78</f>
        <v>Tab_6_17</v>
      </c>
      <c r="B76">
        <f>'GT Data'!E78/1000</f>
        <v>-1.2350856964110999</v>
      </c>
      <c r="C76">
        <f>'GT Data'!F78/1000</f>
        <v>4.8079999999999998</v>
      </c>
      <c r="D76">
        <f>'GT Data'!G78/1000</f>
        <v>31.006927069091798</v>
      </c>
      <c r="E76">
        <f>'GT Data'!K78/1000</f>
        <v>-6.2350595973104701</v>
      </c>
      <c r="F76">
        <f>'GT Data'!L78/1000</f>
        <v>4.8441246798866997</v>
      </c>
      <c r="G76">
        <f>'GT Data'!M78/1000</f>
        <v>31.006927069091798</v>
      </c>
      <c r="H76">
        <f>'GT Data'!O78/1000</f>
        <v>-1.2350856964110999</v>
      </c>
      <c r="I76">
        <f>'GT Data'!P78/1000</f>
        <v>4.8079999999999998</v>
      </c>
      <c r="J76">
        <f>'GT Data'!Q78/1000</f>
        <v>29.006927069091798</v>
      </c>
      <c r="K76">
        <f>'GT Data'!R78/1000</f>
        <v>-5.0850896112762003</v>
      </c>
      <c r="L76">
        <f>'GT Data'!S78/1000</f>
        <v>4.83581617699285</v>
      </c>
      <c r="M76">
        <f>'GT Data'!T78/1000</f>
        <v>31.006927069091798</v>
      </c>
      <c r="N76">
        <f>'GT Data'!H78/1000</f>
        <v>-5.2350856964111001</v>
      </c>
      <c r="O76">
        <f>'GT Data'!I78/1000</f>
        <v>4.8368998947616104</v>
      </c>
      <c r="P76">
        <f>'GT Data'!J78/1000</f>
        <v>31.006927069091798</v>
      </c>
      <c r="Q76">
        <f>'GT Data'!U78</f>
        <v>3.6021786671176699</v>
      </c>
      <c r="R76">
        <f t="shared" si="2"/>
        <v>3.6021786671176699</v>
      </c>
      <c r="S76">
        <f t="shared" si="3"/>
        <v>3.6021786671176699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H15" sqref="H15"/>
    </sheetView>
  </sheetViews>
  <sheetFormatPr defaultRowHeight="14.4" x14ac:dyDescent="0.3"/>
  <cols>
    <col min="1" max="1" width="10.44140625" customWidth="1"/>
    <col min="2" max="2" width="11.33203125" customWidth="1"/>
    <col min="7" max="7" width="9.44140625" customWidth="1"/>
    <col min="8" max="9" width="12.109375" customWidth="1"/>
    <col min="10" max="10" width="11.109375" customWidth="1"/>
    <col min="11" max="11" width="11.88671875" customWidth="1"/>
    <col min="12" max="12" width="12.21875" customWidth="1"/>
    <col min="13" max="13" width="12.109375" customWidth="1"/>
    <col min="14" max="14" width="11.6640625" customWidth="1"/>
    <col min="15" max="15" width="10.5546875" customWidth="1"/>
    <col min="19" max="19" width="12.88671875" customWidth="1"/>
  </cols>
  <sheetData>
    <row r="1" spans="1:20" x14ac:dyDescent="0.3">
      <c r="A1" t="s">
        <v>0</v>
      </c>
      <c r="B1" t="s">
        <v>64</v>
      </c>
      <c r="C1" s="3" t="s">
        <v>163</v>
      </c>
      <c r="D1" t="s">
        <v>162</v>
      </c>
      <c r="E1" t="s">
        <v>164</v>
      </c>
      <c r="F1" t="s">
        <v>165</v>
      </c>
      <c r="G1" t="s">
        <v>166</v>
      </c>
      <c r="H1" t="s">
        <v>167</v>
      </c>
      <c r="I1" s="6" t="s">
        <v>161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t="s">
        <v>173</v>
      </c>
      <c r="P1" t="s">
        <v>19</v>
      </c>
      <c r="S1" s="19" t="s">
        <v>178</v>
      </c>
      <c r="T1" s="19"/>
    </row>
    <row r="2" spans="1:20" x14ac:dyDescent="0.3">
      <c r="A2" t="str">
        <f>'GEOMETRIC INPUTS'!A2</f>
        <v>Tab_2_2</v>
      </c>
      <c r="B2">
        <v>4.5</v>
      </c>
      <c r="C2">
        <f>IF(AND('GEOMETRIC INPUTS'!E2&gt;='GEOMETRIC INPUTS'!B2,'GEOMETRIC INPUTS'!C2&gt;='GEOMETRIC INPUTS'!F2),ACOS(('GEOMETRIC INPUTS'!C2-'GEOMETRIC INPUTS'!F2)/'Calculated Tab Properties'!D2),0) + IF(AND('GEOMETRIC INPUTS'!E2&gt;='GEOMETRIC INPUTS'!B2,'GEOMETRIC INPUTS'!C2&lt;='GEOMETRIC INPUTS'!F2),PI()/2 + ASIN((-'GEOMETRIC INPUTS'!C2+'GEOMETRIC INPUTS'!F2)/'Calculated Tab Properties'!D2),0) + IF(AND('GEOMETRIC INPUTS'!E2&lt;='GEOMETRIC INPUTS'!B2,'GEOMETRIC INPUTS'!C2&lt;='GEOMETRIC INPUTS'!F2),PI() + ACOS(('GEOMETRIC INPUTS'!C2-'GEOMETRIC INPUTS'!F2)/'Calculated Tab Properties'!D2),0) + IF(AND('GEOMETRIC INPUTS'!E2&lt;='GEOMETRIC INPUTS'!B2,'GEOMETRIC INPUTS'!C2&gt;='GEOMETRIC INPUTS'!F2),2*PI() - ACOS((-'GEOMETRIC INPUTS'!C2+'GEOMETRIC INPUTS'!F2)/'Calculated Tab Properties'!D2),0)</f>
        <v>3.1415926535897931</v>
      </c>
      <c r="D2">
        <f>SQRT(('GEOMETRIC INPUTS'!B2-'GEOMETRIC INPUTS'!E2)^2+('GEOMETRIC INPUTS'!C2-'GEOMETRIC INPUTS'!F2)^2+('GEOMETRIC INPUTS'!D2-'GEOMETRIC INPUTS'!G2)^2)</f>
        <v>2.9422740394054778</v>
      </c>
      <c r="E2">
        <f>SQRT(('GEOMETRIC INPUTS'!B2-'GEOMETRIC INPUTS'!N2)^2 + ('GEOMETRIC INPUTS'!C2-'GEOMETRIC INPUTS'!O2)^2 + ('GEOMETRIC INPUTS'!D2-'GEOMETRIC INPUTS'!P2)^2)</f>
        <v>1.9422740394054778</v>
      </c>
      <c r="F2">
        <f>SQRT(('GEOMETRIC INPUTS'!E2-'GEOMETRIC INPUTS'!N2)^2 + ('GEOMETRIC INPUTS'!F2-'GEOMETRIC INPUTS'!O2)^2 + ('GEOMETRIC INPUTS'!G2-'GEOMETRIC INPUTS'!P2)^2)</f>
        <v>1</v>
      </c>
      <c r="G2">
        <f>SQRT(('GEOMETRIC INPUTS'!H2-'GEOMETRIC INPUTS'!K2)^2 + ('GEOMETRIC INPUTS'!I2-'GEOMETRIC INPUTS'!L2)^2 + ('GEOMETRIC INPUTS'!J2-'GEOMETRIC INPUTS'!M2)^2)</f>
        <v>2.6855625541638077</v>
      </c>
      <c r="H2">
        <f>SQRT(('GEOMETRIC INPUTS'!K2-'GEOMETRIC INPUTS'!N2)^2 + ('GEOMETRIC INPUTS'!L2-'GEOMETRIC INPUTS'!O2)^2 + ('GEOMETRIC INPUTS'!M2-'GEOMETRIC INPUTS'!P2)^2)</f>
        <v>0.14999999999999791</v>
      </c>
      <c r="I2" s="20">
        <f>ASIN(('GEOMETRIC INPUTS'!M2-'GEOMETRIC INPUTS'!J2)/G2)</f>
        <v>0.84011957239171819</v>
      </c>
      <c r="J2">
        <f>'GEOMETRIC INPUTS'!Q2*Loads!B2</f>
        <v>13.527834896877785</v>
      </c>
      <c r="K2">
        <f>E2</f>
        <v>1.9422740394054778</v>
      </c>
      <c r="L2">
        <f>F2</f>
        <v>1</v>
      </c>
      <c r="M2">
        <f>G2</f>
        <v>2.6855625541638077</v>
      </c>
      <c r="N2">
        <f>B2*Loads!B1</f>
        <v>7.875</v>
      </c>
      <c r="O2">
        <v>2000</v>
      </c>
      <c r="P2">
        <f>'GEOMETRIC INPUTS'!$R$2/'GEOMETRIC INPUTS'!$S$2</f>
        <v>1</v>
      </c>
      <c r="S2" s="19" t="s">
        <v>174</v>
      </c>
      <c r="T2" s="19">
        <f>IF(AND('GEOMETRIC INPUTS'!E2&gt;='GEOMETRIC INPUTS'!B2,'GEOMETRIC INPUTS'!C2&gt;='GEOMETRIC INPUTS'!F2),ACOS(('GEOMETRIC INPUTS'!C2-'GEOMETRIC INPUTS'!F2)/'Calculated Tab Properties'!D2),0)</f>
        <v>0</v>
      </c>
    </row>
    <row r="3" spans="1:20" x14ac:dyDescent="0.3">
      <c r="S3" s="19" t="s">
        <v>175</v>
      </c>
      <c r="T3" s="19">
        <f>IF(AND('GEOMETRIC INPUTS'!E2&gt;='GEOMETRIC INPUTS'!B2,'GEOMETRIC INPUTS'!C2&lt;='GEOMETRIC INPUTS'!F2),PI()/2 + ASIN((-'GEOMETRIC INPUTS'!C2+'GEOMETRIC INPUTS'!F2)/'Calculated Tab Properties'!D2),0)</f>
        <v>0</v>
      </c>
    </row>
    <row r="4" spans="1:20" x14ac:dyDescent="0.3">
      <c r="S4" s="19" t="s">
        <v>176</v>
      </c>
      <c r="T4" s="19">
        <f>IF(AND('GEOMETRIC INPUTS'!E2&lt;='GEOMETRIC INPUTS'!B2,'GEOMETRIC INPUTS'!C2&lt;='GEOMETRIC INPUTS'!F2),PI() + ACOS(('GEOMETRIC INPUTS'!C2-'GEOMETRIC INPUTS'!F2)/'Calculated Tab Properties'!D2),0)</f>
        <v>0</v>
      </c>
    </row>
    <row r="5" spans="1:20" x14ac:dyDescent="0.3">
      <c r="S5" s="19" t="s">
        <v>177</v>
      </c>
      <c r="T5" s="19">
        <f>IF(AND('GEOMETRIC INPUTS'!E2&lt;='GEOMETRIC INPUTS'!B2,'GEOMETRIC INPUTS'!C2&gt;='GEOMETRIC INPUTS'!F2),2*PI() - ACOS((-'GEOMETRIC INPUTS'!C2+'GEOMETRIC INPUTS'!F2)/'Calculated Tab Properties'!D2),0)</f>
        <v>3.1415926535897931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K1" workbookViewId="0">
      <selection activeCell="Z12" sqref="Z12"/>
    </sheetView>
  </sheetViews>
  <sheetFormatPr defaultRowHeight="14.4" x14ac:dyDescent="0.3"/>
  <cols>
    <col min="2" max="2" width="14.44140625" customWidth="1"/>
    <col min="3" max="3" width="10.44140625" customWidth="1"/>
    <col min="5" max="5" width="9.44140625" customWidth="1"/>
    <col min="6" max="7" width="10.21875" customWidth="1"/>
    <col min="18" max="18" width="9.33203125" customWidth="1"/>
  </cols>
  <sheetData>
    <row r="1" spans="1:32" x14ac:dyDescent="0.3">
      <c r="A1" t="s">
        <v>0</v>
      </c>
      <c r="B1" t="s">
        <v>64</v>
      </c>
      <c r="C1" s="3" t="s">
        <v>163</v>
      </c>
      <c r="D1" t="s">
        <v>162</v>
      </c>
      <c r="E1" t="s">
        <v>164</v>
      </c>
      <c r="F1" t="s">
        <v>165</v>
      </c>
      <c r="G1" t="s">
        <v>166</v>
      </c>
      <c r="H1" t="s">
        <v>167</v>
      </c>
      <c r="I1" s="6" t="s">
        <v>161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t="s">
        <v>173</v>
      </c>
      <c r="P1" t="s">
        <v>19</v>
      </c>
      <c r="Q1" s="19" t="s">
        <v>156</v>
      </c>
      <c r="R1" s="21" t="s">
        <v>181</v>
      </c>
      <c r="S1" s="19" t="s">
        <v>55</v>
      </c>
      <c r="T1" s="21" t="s">
        <v>53</v>
      </c>
      <c r="U1" s="21" t="s">
        <v>54</v>
      </c>
      <c r="V1" s="21" t="s">
        <v>56</v>
      </c>
      <c r="W1" s="21" t="s">
        <v>57</v>
      </c>
      <c r="X1" s="21" t="s">
        <v>58</v>
      </c>
      <c r="Y1" s="21" t="s">
        <v>59</v>
      </c>
      <c r="Z1" s="21" t="s">
        <v>65</v>
      </c>
      <c r="AA1" s="21" t="s">
        <v>60</v>
      </c>
      <c r="AB1" s="21" t="s">
        <v>61</v>
      </c>
      <c r="AC1" s="21" t="s">
        <v>62</v>
      </c>
      <c r="AD1" s="21" t="s">
        <v>179</v>
      </c>
      <c r="AE1" s="21" t="s">
        <v>180</v>
      </c>
      <c r="AF1" s="21" t="s">
        <v>63</v>
      </c>
    </row>
    <row r="2" spans="1:32" x14ac:dyDescent="0.3">
      <c r="A2" t="str">
        <f>'Calculated Tab Properties'!A2</f>
        <v>Tab_2_2</v>
      </c>
      <c r="B2">
        <f>'Calculated Tab Properties'!B2</f>
        <v>4.5</v>
      </c>
      <c r="C2">
        <f>'Calculated Tab Properties'!C2</f>
        <v>3.1415926535897931</v>
      </c>
      <c r="D2">
        <f>'Calculated Tab Properties'!D2</f>
        <v>2.9422740394054778</v>
      </c>
      <c r="E2">
        <f>'Calculated Tab Properties'!E2</f>
        <v>1.9422740394054778</v>
      </c>
      <c r="F2">
        <f>'Calculated Tab Properties'!F2</f>
        <v>1</v>
      </c>
      <c r="G2">
        <f>'Calculated Tab Properties'!G2</f>
        <v>2.6855625541638077</v>
      </c>
      <c r="H2">
        <f>'Calculated Tab Properties'!H2</f>
        <v>0.14999999999999791</v>
      </c>
      <c r="I2">
        <f>'Calculated Tab Properties'!I2</f>
        <v>0.84011957239171819</v>
      </c>
      <c r="J2">
        <f>'Calculated Tab Properties'!J2</f>
        <v>13.527834896877785</v>
      </c>
      <c r="K2">
        <f>'Calculated Tab Properties'!K2</f>
        <v>1.9422740394054778</v>
      </c>
      <c r="L2">
        <f>'Calculated Tab Properties'!L2</f>
        <v>1</v>
      </c>
      <c r="M2">
        <f>'Calculated Tab Properties'!M2</f>
        <v>2.6855625541638077</v>
      </c>
      <c r="N2">
        <f>'Calculated Tab Properties'!N2</f>
        <v>7.875</v>
      </c>
      <c r="O2">
        <f>'Calculated Tab Properties'!O2</f>
        <v>2000</v>
      </c>
      <c r="P2">
        <f>'Calculated Tab Properties'!P2</f>
        <v>1</v>
      </c>
      <c r="Q2">
        <v>21</v>
      </c>
      <c r="R2" s="1">
        <v>0</v>
      </c>
      <c r="S2">
        <f>R2*'GEOMETRIC INPUTS'!S2</f>
        <v>0</v>
      </c>
      <c r="T2">
        <f>S2*COS('Calculated Tab Properties'!C2)</f>
        <v>0</v>
      </c>
      <c r="U2">
        <f>S2*SIN('Calculated Tab Properties'!C2)</f>
        <v>0</v>
      </c>
      <c r="V2">
        <f>('Calculated Tab Properties'!E2/2*'Calculated Tab Properties'!K2 - 'Calculated Tab Properties'!F2/2*'Calculated Tab Properties'!L2 - 'Calculated Tab Properties'!F2^2/2*'Calculated Tab Properties'!N2 - 'Calculated Tab Properties'!H2*'Calculated Tab Properties'!J2 - 'Calculated Tab Properties'!O2)/'Calculated Tab Properties'!E2</f>
        <v>-1032.0791095092077</v>
      </c>
      <c r="W2">
        <f>'Calculated Tab Properties'!M2+'Calculated Tab Properties'!K2+'Calculated Tab Properties'!L2+'Calculated Tab Properties'!N2*'Calculated Tab Properties'!F2+'Calculated Tab Properties'!J2 - V2</f>
        <v>1059.1097809996547</v>
      </c>
      <c r="X2">
        <f>('Calculated Tab Properties'!M2*'Calculated Tab Properties'!G2*COS('Calculated Tab Properties'!I2) + 2*'Calculated Tab Properties'!G2*COS('Calculated Tab Properties'!I2)*('Calculated Tab Properties'!K2+'Calculated Tab Properties'!L2+'Calculated Tab Properties'!N2*'Calculated Tab Properties'!F2+'Calculated Tab Properties'!J2-DEAD!V2))/(2*'Calculated Tab Properties'!G2*SIN('Calculated Tab Properties'!I2))</f>
        <v>947.90416667129512</v>
      </c>
      <c r="Y2">
        <f>T2-X2</f>
        <v>-947.90416667129512</v>
      </c>
      <c r="Z2">
        <f>U2</f>
        <v>0</v>
      </c>
      <c r="AA2" s="22">
        <f>Q2</f>
        <v>21</v>
      </c>
      <c r="AB2" s="22">
        <f>AA2+1</f>
        <v>22</v>
      </c>
      <c r="AC2" s="22">
        <f>AB2+1</f>
        <v>23</v>
      </c>
      <c r="AD2" s="22">
        <v>1</v>
      </c>
      <c r="AE2" s="22">
        <v>2</v>
      </c>
      <c r="AF2" s="22">
        <v>3</v>
      </c>
    </row>
    <row r="3" spans="1:32" x14ac:dyDescent="0.3">
      <c r="Q3">
        <v>41</v>
      </c>
      <c r="AA3" s="22">
        <f t="shared" ref="AA3:AA17" si="0">Q3</f>
        <v>41</v>
      </c>
      <c r="AB3" s="22">
        <f t="shared" ref="AB3:AC3" si="1">AA3+1</f>
        <v>42</v>
      </c>
      <c r="AC3" s="22">
        <f t="shared" si="1"/>
        <v>43</v>
      </c>
      <c r="AD3" s="22">
        <v>1</v>
      </c>
      <c r="AE3" s="22">
        <v>2</v>
      </c>
      <c r="AF3" s="22">
        <v>3</v>
      </c>
    </row>
    <row r="4" spans="1:32" x14ac:dyDescent="0.3">
      <c r="Q4">
        <v>39</v>
      </c>
      <c r="AA4" s="22">
        <f t="shared" si="0"/>
        <v>39</v>
      </c>
      <c r="AB4" s="22">
        <f t="shared" ref="AB4:AC4" si="2">AA4+1</f>
        <v>40</v>
      </c>
      <c r="AC4" s="22">
        <f t="shared" si="2"/>
        <v>41</v>
      </c>
      <c r="AD4" s="22">
        <v>1</v>
      </c>
      <c r="AE4" s="22">
        <v>2</v>
      </c>
      <c r="AF4" s="22">
        <v>3</v>
      </c>
    </row>
    <row r="5" spans="1:32" x14ac:dyDescent="0.3">
      <c r="Q5">
        <v>35</v>
      </c>
      <c r="AA5" s="22">
        <f t="shared" si="0"/>
        <v>35</v>
      </c>
      <c r="AB5" s="22">
        <f t="shared" ref="AB5:AC5" si="3">AA5+1</f>
        <v>36</v>
      </c>
      <c r="AC5" s="22">
        <f t="shared" si="3"/>
        <v>37</v>
      </c>
      <c r="AD5" s="22">
        <v>1</v>
      </c>
      <c r="AE5" s="22">
        <v>2</v>
      </c>
      <c r="AF5" s="22">
        <v>3</v>
      </c>
    </row>
    <row r="6" spans="1:32" x14ac:dyDescent="0.3">
      <c r="Q6">
        <v>36</v>
      </c>
      <c r="AA6" s="22">
        <f t="shared" si="0"/>
        <v>36</v>
      </c>
      <c r="AB6" s="22">
        <f t="shared" ref="AB6:AC6" si="4">AA6+1</f>
        <v>37</v>
      </c>
      <c r="AC6" s="22">
        <f t="shared" si="4"/>
        <v>38</v>
      </c>
      <c r="AD6" s="22">
        <v>1</v>
      </c>
      <c r="AE6" s="22">
        <v>2</v>
      </c>
      <c r="AF6" s="22">
        <v>3</v>
      </c>
    </row>
    <row r="7" spans="1:32" x14ac:dyDescent="0.3">
      <c r="Q7">
        <v>33</v>
      </c>
      <c r="AA7" s="22">
        <f t="shared" si="0"/>
        <v>33</v>
      </c>
      <c r="AB7" s="22">
        <f t="shared" ref="AB7:AC7" si="5">AA7+1</f>
        <v>34</v>
      </c>
      <c r="AC7" s="22">
        <f t="shared" si="5"/>
        <v>35</v>
      </c>
      <c r="AD7" s="22">
        <v>1</v>
      </c>
      <c r="AE7" s="22">
        <v>2</v>
      </c>
      <c r="AF7" s="22">
        <v>3</v>
      </c>
    </row>
    <row r="8" spans="1:32" x14ac:dyDescent="0.3">
      <c r="Q8">
        <v>31</v>
      </c>
      <c r="AA8" s="22">
        <f t="shared" si="0"/>
        <v>31</v>
      </c>
      <c r="AB8" s="22">
        <f t="shared" ref="AB8:AC8" si="6">AA8+1</f>
        <v>32</v>
      </c>
      <c r="AC8" s="22">
        <f t="shared" si="6"/>
        <v>33</v>
      </c>
      <c r="AD8" s="22">
        <v>1</v>
      </c>
      <c r="AE8" s="22">
        <v>2</v>
      </c>
      <c r="AF8" s="22">
        <v>3</v>
      </c>
    </row>
    <row r="9" spans="1:32" x14ac:dyDescent="0.3">
      <c r="Q9">
        <v>29</v>
      </c>
      <c r="AA9" s="22">
        <f t="shared" si="0"/>
        <v>29</v>
      </c>
      <c r="AB9" s="22">
        <f t="shared" ref="AB9:AC9" si="7">AA9+1</f>
        <v>30</v>
      </c>
      <c r="AC9" s="22">
        <f t="shared" si="7"/>
        <v>31</v>
      </c>
      <c r="AD9" s="22">
        <v>1</v>
      </c>
      <c r="AE9" s="22">
        <v>2</v>
      </c>
      <c r="AF9" s="22">
        <v>3</v>
      </c>
    </row>
    <row r="10" spans="1:32" x14ac:dyDescent="0.3">
      <c r="Q10">
        <v>25</v>
      </c>
      <c r="AA10" s="22">
        <f t="shared" si="0"/>
        <v>25</v>
      </c>
      <c r="AB10" s="22">
        <f t="shared" ref="AB10:AC10" si="8">AA10+1</f>
        <v>26</v>
      </c>
      <c r="AC10" s="22">
        <f t="shared" si="8"/>
        <v>27</v>
      </c>
      <c r="AD10" s="22">
        <v>1</v>
      </c>
      <c r="AE10" s="22">
        <v>2</v>
      </c>
      <c r="AF10" s="22">
        <v>3</v>
      </c>
    </row>
    <row r="11" spans="1:32" x14ac:dyDescent="0.3">
      <c r="Q11">
        <v>27</v>
      </c>
      <c r="AA11" s="22">
        <f t="shared" si="0"/>
        <v>27</v>
      </c>
      <c r="AB11" s="22">
        <f t="shared" ref="AB11:AC11" si="9">AA11+1</f>
        <v>28</v>
      </c>
      <c r="AC11" s="22">
        <f t="shared" si="9"/>
        <v>29</v>
      </c>
      <c r="AD11" s="22">
        <v>1</v>
      </c>
      <c r="AE11" s="22">
        <v>2</v>
      </c>
      <c r="AF11" s="22">
        <v>3</v>
      </c>
    </row>
    <row r="12" spans="1:32" x14ac:dyDescent="0.3">
      <c r="Q12">
        <v>24</v>
      </c>
      <c r="AA12" s="22">
        <f t="shared" si="0"/>
        <v>24</v>
      </c>
      <c r="AB12" s="22">
        <f t="shared" ref="AB12:AC12" si="10">AA12+1</f>
        <v>25</v>
      </c>
      <c r="AC12" s="22">
        <f t="shared" si="10"/>
        <v>26</v>
      </c>
      <c r="AD12" s="22">
        <v>1</v>
      </c>
      <c r="AE12" s="22">
        <v>2</v>
      </c>
      <c r="AF12" s="22">
        <v>3</v>
      </c>
    </row>
    <row r="13" spans="1:32" x14ac:dyDescent="0.3">
      <c r="Q13">
        <v>22</v>
      </c>
      <c r="AA13" s="22">
        <f t="shared" si="0"/>
        <v>22</v>
      </c>
      <c r="AB13" s="22">
        <f t="shared" ref="AB13:AC13" si="11">AA13+1</f>
        <v>23</v>
      </c>
      <c r="AC13" s="22">
        <f t="shared" si="11"/>
        <v>24</v>
      </c>
      <c r="AD13" s="22">
        <v>1</v>
      </c>
      <c r="AE13" s="22">
        <v>2</v>
      </c>
      <c r="AF13" s="22">
        <v>3</v>
      </c>
    </row>
    <row r="14" spans="1:32" x14ac:dyDescent="0.3">
      <c r="Q14">
        <v>62</v>
      </c>
      <c r="AA14" s="22">
        <f t="shared" si="0"/>
        <v>62</v>
      </c>
      <c r="AB14" s="22">
        <f t="shared" ref="AB14:AC14" si="12">AA14+1</f>
        <v>63</v>
      </c>
      <c r="AC14" s="22">
        <f t="shared" si="12"/>
        <v>64</v>
      </c>
      <c r="AD14" s="22">
        <v>1</v>
      </c>
      <c r="AE14" s="22">
        <v>2</v>
      </c>
      <c r="AF14" s="22">
        <v>3</v>
      </c>
    </row>
    <row r="15" spans="1:32" x14ac:dyDescent="0.3">
      <c r="Q15">
        <v>60</v>
      </c>
      <c r="AA15" s="22">
        <f t="shared" si="0"/>
        <v>60</v>
      </c>
      <c r="AB15" s="22">
        <f t="shared" ref="AB15:AC15" si="13">AA15+1</f>
        <v>61</v>
      </c>
      <c r="AC15" s="22">
        <f t="shared" si="13"/>
        <v>62</v>
      </c>
      <c r="AD15" s="22">
        <v>1</v>
      </c>
      <c r="AE15" s="22">
        <v>2</v>
      </c>
      <c r="AF15" s="22">
        <v>3</v>
      </c>
    </row>
    <row r="16" spans="1:32" x14ac:dyDescent="0.3">
      <c r="Q16">
        <v>57</v>
      </c>
      <c r="AA16" s="22">
        <f t="shared" si="0"/>
        <v>57</v>
      </c>
      <c r="AB16" s="22">
        <f t="shared" ref="AB16:AC16" si="14">AA16+1</f>
        <v>58</v>
      </c>
      <c r="AC16" s="22">
        <f t="shared" si="14"/>
        <v>59</v>
      </c>
      <c r="AD16" s="22">
        <v>1</v>
      </c>
      <c r="AE16" s="22">
        <v>2</v>
      </c>
      <c r="AF16" s="22">
        <v>3</v>
      </c>
    </row>
    <row r="17" spans="17:32" x14ac:dyDescent="0.3">
      <c r="Q17">
        <v>58</v>
      </c>
      <c r="AA17" s="22">
        <f t="shared" si="0"/>
        <v>58</v>
      </c>
      <c r="AB17" s="22">
        <f t="shared" ref="AB17:AC17" si="15">AA17+1</f>
        <v>59</v>
      </c>
      <c r="AC17" s="22">
        <f t="shared" si="15"/>
        <v>60</v>
      </c>
      <c r="AD17" s="22">
        <v>1</v>
      </c>
      <c r="AE17" s="22">
        <v>2</v>
      </c>
      <c r="AF17" s="2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K1" workbookViewId="0">
      <selection activeCell="X8" sqref="X8"/>
    </sheetView>
  </sheetViews>
  <sheetFormatPr defaultRowHeight="14.4" x14ac:dyDescent="0.3"/>
  <cols>
    <col min="2" max="2" width="14.44140625" customWidth="1"/>
    <col min="3" max="3" width="10.44140625" customWidth="1"/>
    <col min="5" max="5" width="9.44140625" customWidth="1"/>
    <col min="6" max="7" width="10.21875" customWidth="1"/>
    <col min="18" max="18" width="9.33203125" customWidth="1"/>
  </cols>
  <sheetData>
    <row r="1" spans="1:32" x14ac:dyDescent="0.3">
      <c r="A1" t="s">
        <v>0</v>
      </c>
      <c r="B1" t="s">
        <v>64</v>
      </c>
      <c r="C1" s="3" t="s">
        <v>163</v>
      </c>
      <c r="D1" t="s">
        <v>162</v>
      </c>
      <c r="E1" t="s">
        <v>164</v>
      </c>
      <c r="F1" t="s">
        <v>165</v>
      </c>
      <c r="G1" t="s">
        <v>166</v>
      </c>
      <c r="H1" t="s">
        <v>167</v>
      </c>
      <c r="I1" s="6" t="s">
        <v>161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t="s">
        <v>173</v>
      </c>
      <c r="P1" t="s">
        <v>19</v>
      </c>
      <c r="Q1" s="19" t="s">
        <v>156</v>
      </c>
      <c r="R1" s="21" t="s">
        <v>181</v>
      </c>
      <c r="S1" s="19" t="s">
        <v>55</v>
      </c>
      <c r="T1" s="21" t="s">
        <v>53</v>
      </c>
      <c r="U1" s="21" t="s">
        <v>54</v>
      </c>
      <c r="V1" s="21" t="s">
        <v>56</v>
      </c>
      <c r="W1" s="21" t="s">
        <v>57</v>
      </c>
      <c r="X1" s="21" t="s">
        <v>58</v>
      </c>
      <c r="Y1" s="21" t="s">
        <v>59</v>
      </c>
      <c r="Z1" s="21" t="s">
        <v>65</v>
      </c>
      <c r="AA1" s="21" t="s">
        <v>60</v>
      </c>
      <c r="AB1" s="21" t="s">
        <v>61</v>
      </c>
      <c r="AC1" s="21" t="s">
        <v>62</v>
      </c>
      <c r="AD1" s="21" t="s">
        <v>179</v>
      </c>
      <c r="AE1" s="21" t="s">
        <v>180</v>
      </c>
      <c r="AF1" s="21" t="s">
        <v>63</v>
      </c>
    </row>
    <row r="2" spans="1:32" x14ac:dyDescent="0.3">
      <c r="A2" t="str">
        <f>'Calculated Tab Properties'!A2</f>
        <v>Tab_2_2</v>
      </c>
      <c r="B2">
        <f>'Calculated Tab Properties'!B2</f>
        <v>4.5</v>
      </c>
      <c r="C2">
        <f>'Calculated Tab Properties'!C2</f>
        <v>3.1415926535897931</v>
      </c>
      <c r="D2">
        <f>'Calculated Tab Properties'!D2</f>
        <v>2.9422740394054778</v>
      </c>
      <c r="E2">
        <f>'Calculated Tab Properties'!E2</f>
        <v>1.9422740394054778</v>
      </c>
      <c r="F2">
        <f>'Calculated Tab Properties'!F2</f>
        <v>1</v>
      </c>
      <c r="G2">
        <f>'Calculated Tab Properties'!G2</f>
        <v>2.6855625541638077</v>
      </c>
      <c r="H2">
        <f>'Calculated Tab Properties'!H2</f>
        <v>0.14999999999999791</v>
      </c>
      <c r="I2">
        <f>'Calculated Tab Properties'!I2</f>
        <v>0.84011957239171819</v>
      </c>
      <c r="J2">
        <f>'Calculated Tab Properties'!J2</f>
        <v>13.527834896877785</v>
      </c>
      <c r="K2">
        <f>'Calculated Tab Properties'!K2</f>
        <v>1.9422740394054778</v>
      </c>
      <c r="L2">
        <f>'Calculated Tab Properties'!L2</f>
        <v>1</v>
      </c>
      <c r="M2">
        <f>'Calculated Tab Properties'!M2</f>
        <v>2.6855625541638077</v>
      </c>
      <c r="N2">
        <f>'Calculated Tab Properties'!N2</f>
        <v>7.875</v>
      </c>
      <c r="O2">
        <f>'Calculated Tab Properties'!O2</f>
        <v>2000</v>
      </c>
      <c r="P2">
        <f>'Calculated Tab Properties'!P2</f>
        <v>1</v>
      </c>
      <c r="Q2">
        <v>21</v>
      </c>
      <c r="R2" s="1">
        <v>0</v>
      </c>
      <c r="S2">
        <f>R2*'GEOMETRIC INPUTS'!S2</f>
        <v>0</v>
      </c>
      <c r="T2">
        <f>S2*COS('Calculated Tab Properties'!C2)</f>
        <v>0</v>
      </c>
      <c r="U2">
        <f>S2*SIN('Calculated Tab Properties'!C2)</f>
        <v>0</v>
      </c>
      <c r="V2">
        <f>('Calculated Tab Properties'!E2/2*'Calculated Tab Properties'!K2 - 'Calculated Tab Properties'!F2/2*'Calculated Tab Properties'!L2 - 'Calculated Tab Properties'!F2^2/2*'Calculated Tab Properties'!N2 - 'Calculated Tab Properties'!H2*'Calculated Tab Properties'!J2 - 'Calculated Tab Properties'!O2)/'Calculated Tab Properties'!E2</f>
        <v>-1032.0791095092077</v>
      </c>
      <c r="W2">
        <f>'Calculated Tab Properties'!M2+'Calculated Tab Properties'!K2+'Calculated Tab Properties'!L2+'Calculated Tab Properties'!N2*'Calculated Tab Properties'!F2+'Calculated Tab Properties'!J2 - V2</f>
        <v>1059.1097809996547</v>
      </c>
      <c r="X2">
        <f>('Calculated Tab Properties'!M2*'Calculated Tab Properties'!G2*COS('Calculated Tab Properties'!I2) + 2*'Calculated Tab Properties'!G2*COS('Calculated Tab Properties'!I2)*('Calculated Tab Properties'!K2+'Calculated Tab Properties'!L2+'Calculated Tab Properties'!N2*'Calculated Tab Properties'!F2+'Calculated Tab Properties'!J2-LIVE!V2))/(2*'Calculated Tab Properties'!G2*SIN('Calculated Tab Properties'!I2))</f>
        <v>947.90416667129512</v>
      </c>
      <c r="Y2">
        <f>T2-X2</f>
        <v>-947.90416667129512</v>
      </c>
      <c r="Z2">
        <f>U2</f>
        <v>0</v>
      </c>
      <c r="AA2" s="22">
        <f>Q2+1</f>
        <v>22</v>
      </c>
      <c r="AB2" s="22">
        <f>AA2+1</f>
        <v>23</v>
      </c>
      <c r="AC2" s="22">
        <f>AB2+1</f>
        <v>24</v>
      </c>
      <c r="AD2" s="22">
        <v>2</v>
      </c>
      <c r="AE2" s="22">
        <v>3</v>
      </c>
      <c r="AF2" s="22">
        <v>4</v>
      </c>
    </row>
    <row r="3" spans="1:32" x14ac:dyDescent="0.3">
      <c r="Q3">
        <v>41</v>
      </c>
      <c r="AA3" s="22">
        <f t="shared" ref="AA3:AA6" si="0">Q3+1</f>
        <v>42</v>
      </c>
      <c r="AB3" s="22">
        <f t="shared" ref="AB3:AC3" si="1">AA3+1</f>
        <v>43</v>
      </c>
      <c r="AC3" s="22">
        <f t="shared" si="1"/>
        <v>44</v>
      </c>
      <c r="AD3" s="22">
        <v>2</v>
      </c>
      <c r="AE3" s="22">
        <v>3</v>
      </c>
      <c r="AF3" s="22">
        <v>4</v>
      </c>
    </row>
    <row r="4" spans="1:32" x14ac:dyDescent="0.3">
      <c r="Q4">
        <v>39</v>
      </c>
      <c r="AA4" s="22">
        <f t="shared" si="0"/>
        <v>40</v>
      </c>
      <c r="AB4" s="22">
        <f t="shared" ref="AB4:AC4" si="2">AA4+1</f>
        <v>41</v>
      </c>
      <c r="AC4" s="22">
        <f t="shared" si="2"/>
        <v>42</v>
      </c>
      <c r="AD4" s="22">
        <v>2</v>
      </c>
      <c r="AE4" s="22">
        <v>3</v>
      </c>
      <c r="AF4" s="22">
        <v>4</v>
      </c>
    </row>
    <row r="5" spans="1:32" x14ac:dyDescent="0.3">
      <c r="Q5">
        <v>35</v>
      </c>
      <c r="AA5" s="22">
        <f t="shared" si="0"/>
        <v>36</v>
      </c>
      <c r="AB5" s="22">
        <f t="shared" ref="AB5:AC5" si="3">AA5+1</f>
        <v>37</v>
      </c>
      <c r="AC5" s="22">
        <f t="shared" si="3"/>
        <v>38</v>
      </c>
      <c r="AD5" s="22">
        <v>2</v>
      </c>
      <c r="AE5" s="22">
        <v>3</v>
      </c>
      <c r="AF5" s="22">
        <v>4</v>
      </c>
    </row>
    <row r="6" spans="1:32" x14ac:dyDescent="0.3">
      <c r="Z6" s="24"/>
      <c r="AA6" s="25"/>
      <c r="AB6" s="25"/>
      <c r="AC6" s="25"/>
      <c r="AD6" s="25"/>
      <c r="AE6" s="25"/>
      <c r="AF6" s="25"/>
    </row>
    <row r="7" spans="1:32" x14ac:dyDescent="0.3">
      <c r="Z7" s="24"/>
      <c r="AA7" s="24"/>
      <c r="AB7" s="24"/>
      <c r="AC7" s="24"/>
      <c r="AD7" s="24"/>
      <c r="AE7" s="24"/>
      <c r="AF7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opLeftCell="K1" workbookViewId="0">
      <selection activeCell="AE6" sqref="AE6"/>
    </sheetView>
  </sheetViews>
  <sheetFormatPr defaultRowHeight="14.4" x14ac:dyDescent="0.3"/>
  <cols>
    <col min="2" max="2" width="14.44140625" customWidth="1"/>
    <col min="3" max="3" width="10.44140625" customWidth="1"/>
    <col min="5" max="5" width="9.44140625" customWidth="1"/>
    <col min="6" max="7" width="10.21875" customWidth="1"/>
    <col min="18" max="18" width="9.33203125" customWidth="1"/>
  </cols>
  <sheetData>
    <row r="1" spans="1:32" x14ac:dyDescent="0.3">
      <c r="A1" t="s">
        <v>0</v>
      </c>
      <c r="B1" t="s">
        <v>64</v>
      </c>
      <c r="C1" s="3" t="s">
        <v>163</v>
      </c>
      <c r="D1" t="s">
        <v>162</v>
      </c>
      <c r="E1" t="s">
        <v>164</v>
      </c>
      <c r="F1" t="s">
        <v>165</v>
      </c>
      <c r="G1" t="s">
        <v>166</v>
      </c>
      <c r="H1" t="s">
        <v>167</v>
      </c>
      <c r="I1" s="6" t="s">
        <v>161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t="s">
        <v>173</v>
      </c>
      <c r="P1" t="s">
        <v>19</v>
      </c>
      <c r="Q1" s="19" t="s">
        <v>156</v>
      </c>
      <c r="R1" s="21" t="s">
        <v>181</v>
      </c>
      <c r="S1" s="19" t="s">
        <v>55</v>
      </c>
      <c r="T1" s="21" t="s">
        <v>53</v>
      </c>
      <c r="U1" s="21" t="s">
        <v>54</v>
      </c>
      <c r="V1" s="21" t="s">
        <v>56</v>
      </c>
      <c r="W1" s="21" t="s">
        <v>57</v>
      </c>
      <c r="X1" s="21" t="s">
        <v>58</v>
      </c>
      <c r="Y1" s="21" t="s">
        <v>59</v>
      </c>
      <c r="Z1" s="21" t="s">
        <v>65</v>
      </c>
      <c r="AA1" s="21" t="s">
        <v>60</v>
      </c>
      <c r="AB1" s="21" t="s">
        <v>61</v>
      </c>
      <c r="AC1" s="21" t="s">
        <v>62</v>
      </c>
      <c r="AD1" s="21" t="s">
        <v>179</v>
      </c>
      <c r="AE1" s="21" t="s">
        <v>180</v>
      </c>
      <c r="AF1" s="21" t="s">
        <v>63</v>
      </c>
    </row>
    <row r="2" spans="1:32" x14ac:dyDescent="0.3">
      <c r="A2" t="str">
        <f>'Calculated Tab Properties'!A2</f>
        <v>Tab_2_2</v>
      </c>
      <c r="B2">
        <f>'Calculated Tab Properties'!B2</f>
        <v>4.5</v>
      </c>
      <c r="C2">
        <f>'Calculated Tab Properties'!C2</f>
        <v>3.1415926535897931</v>
      </c>
      <c r="D2">
        <f>'Calculated Tab Properties'!D2</f>
        <v>2.9422740394054778</v>
      </c>
      <c r="E2">
        <f>'Calculated Tab Properties'!E2</f>
        <v>1.9422740394054778</v>
      </c>
      <c r="F2">
        <f>'Calculated Tab Properties'!F2</f>
        <v>1</v>
      </c>
      <c r="G2">
        <f>'Calculated Tab Properties'!G2</f>
        <v>2.6855625541638077</v>
      </c>
      <c r="H2">
        <f>'Calculated Tab Properties'!H2</f>
        <v>0.14999999999999791</v>
      </c>
      <c r="I2">
        <f>'Calculated Tab Properties'!I2</f>
        <v>0.84011957239171819</v>
      </c>
      <c r="J2">
        <f>'Calculated Tab Properties'!J2</f>
        <v>13.527834896877785</v>
      </c>
      <c r="K2">
        <f>'Calculated Tab Properties'!K2</f>
        <v>1.9422740394054778</v>
      </c>
      <c r="L2">
        <f>'Calculated Tab Properties'!L2</f>
        <v>1</v>
      </c>
      <c r="M2">
        <f>'Calculated Tab Properties'!M2</f>
        <v>2.6855625541638077</v>
      </c>
      <c r="N2">
        <f>'Calculated Tab Properties'!N2</f>
        <v>7.875</v>
      </c>
      <c r="O2">
        <f>'Calculated Tab Properties'!O2</f>
        <v>2000</v>
      </c>
      <c r="P2">
        <f>'Calculated Tab Properties'!P2</f>
        <v>1</v>
      </c>
      <c r="Q2">
        <v>36</v>
      </c>
      <c r="R2" s="1">
        <f>'Pressure Calculations'!B52</f>
        <v>183.57400000000001</v>
      </c>
      <c r="S2">
        <f>R2*'GEOMETRIC INPUTS'!S2</f>
        <v>559.31503679266723</v>
      </c>
      <c r="T2">
        <f>S2*COS('Calculated Tab Properties'!C2)</f>
        <v>-559.31503679266723</v>
      </c>
      <c r="U2">
        <f>S2*SIN('Calculated Tab Properties'!C2)</f>
        <v>6.8524395313369421E-14</v>
      </c>
      <c r="V2">
        <f>('Calculated Tab Properties'!E2/2*'Calculated Tab Properties'!K2 - 'Calculated Tab Properties'!F2/2*'Calculated Tab Properties'!L2 - 'Calculated Tab Properties'!F2^2/2*'Calculated Tab Properties'!N2 - 'Calculated Tab Properties'!H2*'Calculated Tab Properties'!J2 - 'Calculated Tab Properties'!O2)/'Calculated Tab Properties'!E2</f>
        <v>-1032.0791095092077</v>
      </c>
      <c r="W2">
        <f>'Calculated Tab Properties'!M2+'Calculated Tab Properties'!K2+'Calculated Tab Properties'!L2+'Calculated Tab Properties'!N2*'Calculated Tab Properties'!F2+'Calculated Tab Properties'!J2 - V2</f>
        <v>1059.1097809996547</v>
      </c>
      <c r="X2">
        <f>('Calculated Tab Properties'!M2*'Calculated Tab Properties'!G2*COS('Calculated Tab Properties'!I2) + 2*'Calculated Tab Properties'!G2*COS('Calculated Tab Properties'!I2)*('Calculated Tab Properties'!K2+'Calculated Tab Properties'!L2+'Calculated Tab Properties'!N2*'Calculated Tab Properties'!F2+'Calculated Tab Properties'!J2-'Loading Outputs Wind +X'!V2))/(2*'Calculated Tab Properties'!G2*SIN('Calculated Tab Properties'!I2))</f>
        <v>947.90416667129512</v>
      </c>
      <c r="Y2">
        <f>T2-X2</f>
        <v>-1507.2192034639625</v>
      </c>
      <c r="Z2">
        <f>U2</f>
        <v>6.8524395313369421E-14</v>
      </c>
      <c r="AA2" s="22">
        <f t="shared" ref="AA2:AA5" si="0">Q2</f>
        <v>36</v>
      </c>
      <c r="AB2" s="22">
        <f t="shared" ref="AB2:AC5" si="1">AA2+1</f>
        <v>37</v>
      </c>
      <c r="AC2" s="22">
        <f t="shared" si="1"/>
        <v>38</v>
      </c>
      <c r="AD2" s="22">
        <v>7</v>
      </c>
      <c r="AE2" s="22">
        <v>7</v>
      </c>
      <c r="AF2" s="22">
        <v>7</v>
      </c>
    </row>
    <row r="3" spans="1:32" x14ac:dyDescent="0.3">
      <c r="Q3">
        <v>33</v>
      </c>
      <c r="AA3" s="22">
        <f t="shared" si="0"/>
        <v>33</v>
      </c>
      <c r="AB3" s="22">
        <f t="shared" si="1"/>
        <v>34</v>
      </c>
      <c r="AC3" s="22">
        <f t="shared" si="1"/>
        <v>35</v>
      </c>
      <c r="AD3" s="22">
        <v>7</v>
      </c>
      <c r="AE3" s="22">
        <v>7</v>
      </c>
      <c r="AF3" s="22">
        <v>7</v>
      </c>
    </row>
    <row r="4" spans="1:32" x14ac:dyDescent="0.3">
      <c r="Q4">
        <v>31</v>
      </c>
      <c r="AA4" s="22">
        <f t="shared" si="0"/>
        <v>31</v>
      </c>
      <c r="AB4" s="22">
        <f t="shared" si="1"/>
        <v>32</v>
      </c>
      <c r="AC4" s="22">
        <f t="shared" si="1"/>
        <v>33</v>
      </c>
      <c r="AD4" s="22">
        <v>7</v>
      </c>
      <c r="AE4" s="22">
        <v>7</v>
      </c>
      <c r="AF4" s="22">
        <v>7</v>
      </c>
    </row>
    <row r="5" spans="1:32" x14ac:dyDescent="0.3">
      <c r="Q5">
        <v>29</v>
      </c>
      <c r="AA5" s="22">
        <f t="shared" si="0"/>
        <v>29</v>
      </c>
      <c r="AB5" s="22">
        <f t="shared" si="1"/>
        <v>30</v>
      </c>
      <c r="AC5" s="22">
        <f t="shared" si="1"/>
        <v>31</v>
      </c>
      <c r="AD5" s="22">
        <v>7</v>
      </c>
      <c r="AE5" s="22">
        <v>7</v>
      </c>
      <c r="AF5" s="2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opLeftCell="K1" workbookViewId="0">
      <selection activeCell="AE13" sqref="AE13"/>
    </sheetView>
  </sheetViews>
  <sheetFormatPr defaultRowHeight="14.4" x14ac:dyDescent="0.3"/>
  <cols>
    <col min="2" max="2" width="14.44140625" customWidth="1"/>
    <col min="3" max="3" width="10.44140625" customWidth="1"/>
    <col min="5" max="5" width="9.44140625" customWidth="1"/>
    <col min="6" max="7" width="10.21875" customWidth="1"/>
    <col min="18" max="18" width="9.33203125" customWidth="1"/>
  </cols>
  <sheetData>
    <row r="1" spans="1:32" x14ac:dyDescent="0.3">
      <c r="A1" t="s">
        <v>0</v>
      </c>
      <c r="B1" t="s">
        <v>64</v>
      </c>
      <c r="C1" s="3" t="s">
        <v>163</v>
      </c>
      <c r="D1" t="s">
        <v>162</v>
      </c>
      <c r="E1" t="s">
        <v>164</v>
      </c>
      <c r="F1" t="s">
        <v>165</v>
      </c>
      <c r="G1" t="s">
        <v>166</v>
      </c>
      <c r="H1" t="s">
        <v>167</v>
      </c>
      <c r="I1" s="6" t="s">
        <v>161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t="s">
        <v>173</v>
      </c>
      <c r="P1" t="s">
        <v>19</v>
      </c>
      <c r="Q1" s="19" t="s">
        <v>156</v>
      </c>
      <c r="R1" s="21" t="s">
        <v>20</v>
      </c>
      <c r="S1" s="19" t="s">
        <v>55</v>
      </c>
      <c r="T1" s="21" t="s">
        <v>53</v>
      </c>
      <c r="U1" s="21" t="s">
        <v>54</v>
      </c>
      <c r="V1" s="21" t="s">
        <v>56</v>
      </c>
      <c r="W1" s="21" t="s">
        <v>57</v>
      </c>
      <c r="X1" s="21" t="s">
        <v>58</v>
      </c>
      <c r="Y1" s="21" t="s">
        <v>59</v>
      </c>
      <c r="Z1" s="21" t="s">
        <v>65</v>
      </c>
      <c r="AA1" s="21" t="s">
        <v>60</v>
      </c>
      <c r="AB1" s="21" t="s">
        <v>61</v>
      </c>
      <c r="AC1" s="21" t="s">
        <v>62</v>
      </c>
      <c r="AD1" s="21" t="s">
        <v>179</v>
      </c>
      <c r="AE1" s="21" t="s">
        <v>180</v>
      </c>
      <c r="AF1" s="21" t="s">
        <v>63</v>
      </c>
    </row>
    <row r="2" spans="1:32" x14ac:dyDescent="0.3">
      <c r="A2" t="str">
        <f>'Calculated Tab Properties'!A2</f>
        <v>Tab_2_2</v>
      </c>
      <c r="B2">
        <f>'Calculated Tab Properties'!B2</f>
        <v>4.5</v>
      </c>
      <c r="C2">
        <f>'Calculated Tab Properties'!C2</f>
        <v>3.1415926535897931</v>
      </c>
      <c r="D2">
        <f>'Calculated Tab Properties'!D2</f>
        <v>2.9422740394054778</v>
      </c>
      <c r="E2">
        <f>'Calculated Tab Properties'!E2</f>
        <v>1.9422740394054778</v>
      </c>
      <c r="F2">
        <f>'Calculated Tab Properties'!F2</f>
        <v>1</v>
      </c>
      <c r="G2">
        <f>'Calculated Tab Properties'!G2</f>
        <v>2.6855625541638077</v>
      </c>
      <c r="H2">
        <f>'Calculated Tab Properties'!H2</f>
        <v>0.14999999999999791</v>
      </c>
      <c r="I2">
        <f>'Calculated Tab Properties'!I2</f>
        <v>0.84011957239171819</v>
      </c>
      <c r="J2">
        <v>0</v>
      </c>
      <c r="K2">
        <f>'Calculated Tab Properties'!K2</f>
        <v>1.9422740394054778</v>
      </c>
      <c r="L2">
        <f>'Calculated Tab Properties'!L2</f>
        <v>1</v>
      </c>
      <c r="M2">
        <f>'Calculated Tab Properties'!M2</f>
        <v>2.6855625541638077</v>
      </c>
      <c r="N2">
        <f>'Calculated Tab Properties'!N2</f>
        <v>7.875</v>
      </c>
      <c r="O2">
        <f>'Calculated Tab Properties'!O2</f>
        <v>2000</v>
      </c>
      <c r="P2">
        <f>'Calculated Tab Properties'!P2</f>
        <v>1</v>
      </c>
      <c r="Q2">
        <v>25</v>
      </c>
      <c r="R2" s="1">
        <f>'Pressure Calculations'!B52</f>
        <v>183.57400000000001</v>
      </c>
      <c r="S2">
        <f>R2*'GEOMETRIC INPUTS'!S2</f>
        <v>559.31503679266723</v>
      </c>
      <c r="T2">
        <f>S2*COS('Calculated Tab Properties'!C2)</f>
        <v>-559.31503679266723</v>
      </c>
      <c r="U2">
        <f>S2*SIN('Calculated Tab Properties'!C2)</f>
        <v>6.8524395313369421E-14</v>
      </c>
      <c r="V2">
        <f>('Calculated Tab Properties'!E2/2*'Calculated Tab Properties'!K2 - 'Calculated Tab Properties'!F2/2*'Calculated Tab Properties'!L2 - 'Calculated Tab Properties'!F2^2/2*'Calculated Tab Properties'!N2 - 'Calculated Tab Properties'!H2*'Calculated Tab Properties'!J2 - 'Calculated Tab Properties'!O2)/'Calculated Tab Properties'!E2</f>
        <v>-1032.0791095092077</v>
      </c>
      <c r="W2">
        <f>'Calculated Tab Properties'!M2+'Calculated Tab Properties'!K2+'Calculated Tab Properties'!L2+'Calculated Tab Properties'!N2*'Calculated Tab Properties'!F2+'Calculated Tab Properties'!J2 - V2</f>
        <v>1059.1097809996547</v>
      </c>
      <c r="X2">
        <f>('Calculated Tab Properties'!M2*'Calculated Tab Properties'!G2*COS('Calculated Tab Properties'!I2) + 2*'Calculated Tab Properties'!G2*COS('Calculated Tab Properties'!I2)*('Calculated Tab Properties'!K2+'Calculated Tab Properties'!L2+'Calculated Tab Properties'!N2*'Calculated Tab Properties'!F2+'Calculated Tab Properties'!J2-'Loading Outputs Wind +Y'!V2))/(2*'Calculated Tab Properties'!G2*SIN('Calculated Tab Properties'!I2))</f>
        <v>947.90416667129512</v>
      </c>
      <c r="Y2">
        <f>T2-X2</f>
        <v>-1507.2192034639625</v>
      </c>
      <c r="Z2">
        <f>U2</f>
        <v>6.8524395313369421E-14</v>
      </c>
      <c r="AA2" s="22">
        <f t="shared" ref="AA2:AA9" si="0">Q2</f>
        <v>25</v>
      </c>
      <c r="AB2" s="22">
        <f t="shared" ref="AB2:AC9" si="1">AA2+1</f>
        <v>26</v>
      </c>
      <c r="AC2" s="22">
        <f t="shared" si="1"/>
        <v>27</v>
      </c>
      <c r="AD2" s="22">
        <v>-1</v>
      </c>
      <c r="AE2" s="22">
        <v>-1</v>
      </c>
      <c r="AF2" s="22">
        <v>-1</v>
      </c>
    </row>
    <row r="3" spans="1:32" x14ac:dyDescent="0.3">
      <c r="Q3">
        <v>27</v>
      </c>
      <c r="AA3" s="22">
        <f t="shared" si="0"/>
        <v>27</v>
      </c>
      <c r="AB3" s="22">
        <f t="shared" si="1"/>
        <v>28</v>
      </c>
      <c r="AC3" s="22">
        <f t="shared" si="1"/>
        <v>29</v>
      </c>
      <c r="AD3" s="22">
        <v>-1</v>
      </c>
      <c r="AE3" s="22">
        <v>-1</v>
      </c>
      <c r="AF3" s="22">
        <v>-1</v>
      </c>
    </row>
    <row r="4" spans="1:32" x14ac:dyDescent="0.3">
      <c r="Q4">
        <v>24</v>
      </c>
      <c r="AA4" s="22">
        <f t="shared" si="0"/>
        <v>24</v>
      </c>
      <c r="AB4" s="22">
        <f t="shared" si="1"/>
        <v>25</v>
      </c>
      <c r="AC4" s="22">
        <f t="shared" si="1"/>
        <v>26</v>
      </c>
      <c r="AD4" s="22">
        <v>-1</v>
      </c>
      <c r="AE4" s="22">
        <v>-1</v>
      </c>
      <c r="AF4" s="22">
        <v>-1</v>
      </c>
    </row>
    <row r="5" spans="1:32" x14ac:dyDescent="0.3">
      <c r="Q5">
        <v>22</v>
      </c>
      <c r="AA5" s="22">
        <f t="shared" si="0"/>
        <v>22</v>
      </c>
      <c r="AB5" s="22">
        <f t="shared" si="1"/>
        <v>23</v>
      </c>
      <c r="AC5" s="22">
        <f t="shared" si="1"/>
        <v>24</v>
      </c>
      <c r="AD5" s="22">
        <v>-1</v>
      </c>
      <c r="AE5" s="22">
        <v>-1</v>
      </c>
      <c r="AF5" s="22">
        <v>-1</v>
      </c>
    </row>
    <row r="6" spans="1:32" x14ac:dyDescent="0.3">
      <c r="Q6">
        <v>62</v>
      </c>
      <c r="AA6" s="22">
        <f t="shared" si="0"/>
        <v>62</v>
      </c>
      <c r="AB6" s="22">
        <f t="shared" si="1"/>
        <v>63</v>
      </c>
      <c r="AC6" s="22">
        <f t="shared" si="1"/>
        <v>64</v>
      </c>
      <c r="AD6" s="22">
        <v>-1</v>
      </c>
      <c r="AE6" s="22">
        <v>-1</v>
      </c>
      <c r="AF6" s="22">
        <v>-1</v>
      </c>
    </row>
    <row r="7" spans="1:32" x14ac:dyDescent="0.3">
      <c r="Q7">
        <v>60</v>
      </c>
      <c r="AA7" s="22">
        <f t="shared" si="0"/>
        <v>60</v>
      </c>
      <c r="AB7" s="22">
        <f t="shared" si="1"/>
        <v>61</v>
      </c>
      <c r="AC7" s="22">
        <f t="shared" si="1"/>
        <v>62</v>
      </c>
      <c r="AD7" s="22">
        <v>-1</v>
      </c>
      <c r="AE7" s="22">
        <v>-1</v>
      </c>
      <c r="AF7" s="22">
        <v>-1</v>
      </c>
    </row>
    <row r="8" spans="1:32" x14ac:dyDescent="0.3">
      <c r="Q8">
        <v>57</v>
      </c>
      <c r="AA8" s="22">
        <f t="shared" si="0"/>
        <v>57</v>
      </c>
      <c r="AB8" s="22">
        <f t="shared" si="1"/>
        <v>58</v>
      </c>
      <c r="AC8" s="22">
        <f t="shared" si="1"/>
        <v>59</v>
      </c>
      <c r="AD8" s="22">
        <v>-1</v>
      </c>
      <c r="AE8" s="22">
        <v>-1</v>
      </c>
      <c r="AF8" s="22">
        <v>-1</v>
      </c>
    </row>
    <row r="9" spans="1:32" x14ac:dyDescent="0.3">
      <c r="Q9">
        <v>58</v>
      </c>
      <c r="AA9" s="22">
        <f t="shared" si="0"/>
        <v>58</v>
      </c>
      <c r="AB9" s="22">
        <f t="shared" si="1"/>
        <v>59</v>
      </c>
      <c r="AC9" s="22">
        <f t="shared" si="1"/>
        <v>60</v>
      </c>
      <c r="AD9" s="22">
        <v>-1</v>
      </c>
      <c r="AE9" s="22">
        <v>-1</v>
      </c>
      <c r="AF9" s="22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6" workbookViewId="0">
      <selection activeCell="F41" sqref="F41"/>
    </sheetView>
  </sheetViews>
  <sheetFormatPr defaultRowHeight="14.4" x14ac:dyDescent="0.3"/>
  <cols>
    <col min="1" max="1" width="15.21875" customWidth="1"/>
    <col min="2" max="2" width="17.77734375" customWidth="1"/>
    <col min="3" max="4" width="16.44140625" customWidth="1"/>
    <col min="5" max="5" width="16.5546875" customWidth="1"/>
    <col min="6" max="6" width="16.44140625" customWidth="1"/>
    <col min="7" max="7" width="19.109375" customWidth="1"/>
    <col min="8" max="8" width="17.33203125" customWidth="1"/>
  </cols>
  <sheetData>
    <row r="1" spans="1:9" x14ac:dyDescent="0.3">
      <c r="A1" s="4" t="s">
        <v>21</v>
      </c>
      <c r="E1" s="4" t="s">
        <v>22</v>
      </c>
      <c r="F1" t="s">
        <v>23</v>
      </c>
      <c r="H1" s="4" t="s">
        <v>24</v>
      </c>
      <c r="I1" t="s">
        <v>23</v>
      </c>
    </row>
    <row r="2" spans="1:9" x14ac:dyDescent="0.3">
      <c r="A2" t="s">
        <v>25</v>
      </c>
      <c r="B2" s="2">
        <v>30</v>
      </c>
      <c r="C2" t="s">
        <v>26</v>
      </c>
      <c r="E2" t="s">
        <v>27</v>
      </c>
      <c r="F2">
        <v>0.8</v>
      </c>
      <c r="H2" t="s">
        <v>27</v>
      </c>
      <c r="I2">
        <v>1.3</v>
      </c>
    </row>
    <row r="3" spans="1:9" x14ac:dyDescent="0.3">
      <c r="A3" t="s">
        <v>28</v>
      </c>
      <c r="B3" s="2" t="s">
        <v>29</v>
      </c>
      <c r="E3" t="s">
        <v>30</v>
      </c>
      <c r="F3">
        <v>-0.7</v>
      </c>
      <c r="H3" t="s">
        <v>30</v>
      </c>
      <c r="I3">
        <v>-1.5</v>
      </c>
    </row>
    <row r="4" spans="1:9" x14ac:dyDescent="0.3">
      <c r="A4" t="s">
        <v>31</v>
      </c>
      <c r="B4" s="2">
        <v>2.33</v>
      </c>
      <c r="E4" t="s">
        <v>32</v>
      </c>
      <c r="F4">
        <v>-0.8</v>
      </c>
      <c r="H4" t="s">
        <v>32</v>
      </c>
      <c r="I4">
        <v>0</v>
      </c>
    </row>
    <row r="5" spans="1:9" x14ac:dyDescent="0.3">
      <c r="A5" t="s">
        <v>33</v>
      </c>
      <c r="B5" s="2">
        <v>0.47</v>
      </c>
      <c r="E5" t="s">
        <v>34</v>
      </c>
      <c r="F5">
        <v>-0.5</v>
      </c>
      <c r="H5" t="s">
        <v>34</v>
      </c>
      <c r="I5">
        <v>-0.5</v>
      </c>
    </row>
    <row r="6" spans="1:9" ht="16.2" x14ac:dyDescent="0.3">
      <c r="A6" t="s">
        <v>35</v>
      </c>
      <c r="B6" s="2">
        <v>55</v>
      </c>
      <c r="C6" t="s">
        <v>36</v>
      </c>
    </row>
    <row r="8" spans="1:9" ht="16.2" x14ac:dyDescent="0.3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</row>
    <row r="9" spans="1:9" x14ac:dyDescent="0.3">
      <c r="A9">
        <v>5</v>
      </c>
      <c r="B9">
        <f>A9/$B$2</f>
        <v>0.16666666666666666</v>
      </c>
      <c r="C9">
        <v>1</v>
      </c>
      <c r="D9">
        <f>1+$B$4*$B$5*B9/C9</f>
        <v>1.1825166666666667</v>
      </c>
      <c r="E9">
        <f>D9*C9*$B$6*$I$2</f>
        <v>84.549941666666669</v>
      </c>
      <c r="F9">
        <f>D9*C9*$B$6*$I$3</f>
        <v>-97.557625000000002</v>
      </c>
      <c r="G9">
        <f t="shared" ref="G9:G14" si="0">D9*C9*$B$6*$I$4</f>
        <v>0</v>
      </c>
      <c r="H9">
        <f>D9*C9*$B$6*$F$5</f>
        <v>-32.519208333333331</v>
      </c>
    </row>
    <row r="10" spans="1:9" x14ac:dyDescent="0.3">
      <c r="A10">
        <v>10</v>
      </c>
      <c r="B10">
        <f t="shared" ref="B10:B14" si="1">A10/$B$2</f>
        <v>0.33333333333333331</v>
      </c>
      <c r="C10">
        <v>1</v>
      </c>
      <c r="D10">
        <f t="shared" ref="D10:D13" si="2">1+$B$4*$B$5*B10/C10</f>
        <v>1.3650333333333333</v>
      </c>
      <c r="E10">
        <f t="shared" ref="E10:E14" si="3">D10*C10*$B$6*$I$2</f>
        <v>97.599883333333324</v>
      </c>
      <c r="F10">
        <f t="shared" ref="F10:F14" si="4">D10*C10*$B$6*$I$3</f>
        <v>-112.61524999999999</v>
      </c>
      <c r="G10">
        <f t="shared" si="0"/>
        <v>0</v>
      </c>
      <c r="H10">
        <f t="shared" ref="H10:H14" si="5">D10*C10*$B$6*$F$5</f>
        <v>-37.538416666666663</v>
      </c>
    </row>
    <row r="11" spans="1:9" x14ac:dyDescent="0.3">
      <c r="A11">
        <v>15</v>
      </c>
      <c r="B11">
        <f t="shared" si="1"/>
        <v>0.5</v>
      </c>
      <c r="C11">
        <v>1.1399999999999999</v>
      </c>
      <c r="D11">
        <f t="shared" si="2"/>
        <v>1.4803070175438597</v>
      </c>
      <c r="E11">
        <f t="shared" si="3"/>
        <v>120.659825</v>
      </c>
      <c r="F11">
        <f t="shared" si="4"/>
        <v>-139.22287499999999</v>
      </c>
      <c r="G11">
        <f t="shared" si="0"/>
        <v>0</v>
      </c>
      <c r="H11">
        <f t="shared" si="5"/>
        <v>-46.407624999999996</v>
      </c>
    </row>
    <row r="12" spans="1:9" x14ac:dyDescent="0.3">
      <c r="A12">
        <v>20</v>
      </c>
      <c r="B12">
        <f t="shared" si="1"/>
        <v>0.66666666666666663</v>
      </c>
      <c r="C12">
        <v>1.25</v>
      </c>
      <c r="D12">
        <f t="shared" si="2"/>
        <v>1.5840533333333333</v>
      </c>
      <c r="E12">
        <f t="shared" si="3"/>
        <v>141.57476666666668</v>
      </c>
      <c r="F12">
        <f t="shared" si="4"/>
        <v>-163.35550000000001</v>
      </c>
      <c r="G12">
        <f t="shared" si="0"/>
        <v>0</v>
      </c>
      <c r="H12">
        <f t="shared" si="5"/>
        <v>-54.451833333333333</v>
      </c>
    </row>
    <row r="13" spans="1:9" x14ac:dyDescent="0.3">
      <c r="A13">
        <v>30</v>
      </c>
      <c r="B13">
        <f t="shared" si="1"/>
        <v>1</v>
      </c>
      <c r="C13">
        <v>1.42</v>
      </c>
      <c r="D13">
        <f t="shared" si="2"/>
        <v>1.7711971830985915</v>
      </c>
      <c r="E13">
        <f t="shared" si="3"/>
        <v>179.82965000000002</v>
      </c>
      <c r="F13">
        <f t="shared" si="4"/>
        <v>-207.49574999999999</v>
      </c>
      <c r="G13">
        <f t="shared" si="0"/>
        <v>0</v>
      </c>
      <c r="H13">
        <f t="shared" si="5"/>
        <v>-69.16525</v>
      </c>
    </row>
    <row r="14" spans="1:9" x14ac:dyDescent="0.3">
      <c r="A14">
        <v>40</v>
      </c>
      <c r="B14">
        <f t="shared" si="1"/>
        <v>1.3333333333333333</v>
      </c>
      <c r="C14">
        <v>1.56</v>
      </c>
      <c r="D14">
        <f>1+$B$4*$B$5*B14/C14</f>
        <v>1.9359829059829059</v>
      </c>
      <c r="E14">
        <f t="shared" si="3"/>
        <v>215.93953333333334</v>
      </c>
      <c r="F14">
        <f t="shared" si="4"/>
        <v>-249.161</v>
      </c>
      <c r="G14">
        <f t="shared" si="0"/>
        <v>0</v>
      </c>
      <c r="H14">
        <f t="shared" si="5"/>
        <v>-83.053666666666672</v>
      </c>
    </row>
    <row r="17" spans="1:5" x14ac:dyDescent="0.3">
      <c r="A17" t="s">
        <v>45</v>
      </c>
    </row>
    <row r="18" spans="1:5" x14ac:dyDescent="0.3">
      <c r="A18" s="4" t="s">
        <v>46</v>
      </c>
    </row>
    <row r="20" spans="1:5" x14ac:dyDescent="0.3">
      <c r="B20" s="23" t="s">
        <v>47</v>
      </c>
      <c r="C20" s="23"/>
      <c r="D20" s="5"/>
    </row>
    <row r="21" spans="1:5" ht="16.2" x14ac:dyDescent="0.3">
      <c r="A21" s="4" t="s">
        <v>37</v>
      </c>
      <c r="B21" s="4" t="s">
        <v>48</v>
      </c>
      <c r="C21" s="4" t="s">
        <v>49</v>
      </c>
      <c r="D21" s="4"/>
      <c r="E21" s="4"/>
    </row>
    <row r="22" spans="1:5" x14ac:dyDescent="0.3">
      <c r="A22">
        <v>1</v>
      </c>
      <c r="B22">
        <f>-0.0013*A22^3+0.0817*A22^2+2.3946*A22+69.556</f>
        <v>72.030999999999992</v>
      </c>
      <c r="C22">
        <f>A22^3*0.0014-0.0942*A22^2-2.763*A22-80.256</f>
        <v>-83.111800000000002</v>
      </c>
    </row>
    <row r="23" spans="1:5" x14ac:dyDescent="0.3">
      <c r="A23">
        <f>A22+1</f>
        <v>2</v>
      </c>
      <c r="B23">
        <f t="shared" ref="B23:B61" si="6">-0.0013*A23^3+0.0817*A23^2+2.3946*A23+69.556</f>
        <v>74.661599999999993</v>
      </c>
      <c r="C23">
        <f t="shared" ref="C23:C61" si="7">A23^3*0.0014-0.0942*A23^2-2.763*A23-80.256</f>
        <v>-86.147599999999997</v>
      </c>
    </row>
    <row r="24" spans="1:5" x14ac:dyDescent="0.3">
      <c r="A24">
        <f t="shared" ref="A24:A60" si="8">A23+1</f>
        <v>3</v>
      </c>
      <c r="B24">
        <f t="shared" si="6"/>
        <v>77.44</v>
      </c>
      <c r="C24">
        <f t="shared" si="7"/>
        <v>-89.355000000000004</v>
      </c>
    </row>
    <row r="25" spans="1:5" x14ac:dyDescent="0.3">
      <c r="A25">
        <f t="shared" si="8"/>
        <v>4</v>
      </c>
      <c r="B25">
        <f t="shared" si="6"/>
        <v>80.358400000000003</v>
      </c>
      <c r="C25">
        <f t="shared" si="7"/>
        <v>-92.7256</v>
      </c>
    </row>
    <row r="26" spans="1:5" x14ac:dyDescent="0.3">
      <c r="A26">
        <f t="shared" si="8"/>
        <v>5</v>
      </c>
      <c r="B26">
        <f t="shared" si="6"/>
        <v>83.408999999999992</v>
      </c>
      <c r="C26">
        <f t="shared" si="7"/>
        <v>-96.251000000000005</v>
      </c>
    </row>
    <row r="27" spans="1:5" x14ac:dyDescent="0.3">
      <c r="A27">
        <f t="shared" si="8"/>
        <v>6</v>
      </c>
      <c r="B27">
        <f t="shared" si="6"/>
        <v>86.584000000000003</v>
      </c>
      <c r="C27">
        <f t="shared" si="7"/>
        <v>-99.922799999999995</v>
      </c>
    </row>
    <row r="28" spans="1:5" x14ac:dyDescent="0.3">
      <c r="A28">
        <f t="shared" si="8"/>
        <v>7</v>
      </c>
      <c r="B28">
        <f t="shared" si="6"/>
        <v>89.875599999999991</v>
      </c>
      <c r="C28">
        <f t="shared" si="7"/>
        <v>-103.73260000000001</v>
      </c>
    </row>
    <row r="29" spans="1:5" x14ac:dyDescent="0.3">
      <c r="A29">
        <f t="shared" si="8"/>
        <v>8</v>
      </c>
      <c r="B29">
        <f t="shared" si="6"/>
        <v>93.275999999999996</v>
      </c>
      <c r="C29">
        <f t="shared" si="7"/>
        <v>-107.672</v>
      </c>
    </row>
    <row r="30" spans="1:5" x14ac:dyDescent="0.3">
      <c r="A30">
        <f t="shared" si="8"/>
        <v>9</v>
      </c>
      <c r="B30">
        <f t="shared" si="6"/>
        <v>96.7774</v>
      </c>
      <c r="C30">
        <f t="shared" si="7"/>
        <v>-111.73259999999999</v>
      </c>
    </row>
    <row r="31" spans="1:5" x14ac:dyDescent="0.3">
      <c r="A31">
        <f t="shared" si="8"/>
        <v>10</v>
      </c>
      <c r="B31">
        <f t="shared" si="6"/>
        <v>100.372</v>
      </c>
      <c r="C31">
        <f t="shared" si="7"/>
        <v>-115.90600000000001</v>
      </c>
    </row>
    <row r="32" spans="1:5" x14ac:dyDescent="0.3">
      <c r="A32">
        <f t="shared" si="8"/>
        <v>11</v>
      </c>
      <c r="B32">
        <f t="shared" si="6"/>
        <v>104.05199999999999</v>
      </c>
      <c r="C32">
        <f t="shared" si="7"/>
        <v>-120.18380000000001</v>
      </c>
    </row>
    <row r="33" spans="1:3" x14ac:dyDescent="0.3">
      <c r="A33">
        <f t="shared" si="8"/>
        <v>12</v>
      </c>
      <c r="B33">
        <f t="shared" si="6"/>
        <v>107.80959999999999</v>
      </c>
      <c r="C33">
        <f t="shared" si="7"/>
        <v>-124.55760000000001</v>
      </c>
    </row>
    <row r="34" spans="1:3" x14ac:dyDescent="0.3">
      <c r="A34">
        <f t="shared" si="8"/>
        <v>13</v>
      </c>
      <c r="B34">
        <f t="shared" si="6"/>
        <v>111.637</v>
      </c>
      <c r="C34">
        <f t="shared" si="7"/>
        <v>-129.01900000000001</v>
      </c>
    </row>
    <row r="35" spans="1:3" x14ac:dyDescent="0.3">
      <c r="A35">
        <f t="shared" si="8"/>
        <v>14</v>
      </c>
      <c r="B35">
        <f t="shared" si="6"/>
        <v>115.5264</v>
      </c>
      <c r="C35">
        <f t="shared" si="7"/>
        <v>-133.55959999999999</v>
      </c>
    </row>
    <row r="36" spans="1:3" x14ac:dyDescent="0.3">
      <c r="A36">
        <f t="shared" si="8"/>
        <v>15</v>
      </c>
      <c r="B36">
        <f t="shared" si="6"/>
        <v>119.47</v>
      </c>
      <c r="C36">
        <f t="shared" si="7"/>
        <v>-138.17099999999999</v>
      </c>
    </row>
    <row r="37" spans="1:3" x14ac:dyDescent="0.3">
      <c r="A37">
        <f t="shared" si="8"/>
        <v>16</v>
      </c>
      <c r="B37">
        <f t="shared" si="6"/>
        <v>123.46</v>
      </c>
      <c r="C37">
        <f t="shared" si="7"/>
        <v>-142.84479999999999</v>
      </c>
    </row>
    <row r="38" spans="1:3" x14ac:dyDescent="0.3">
      <c r="A38">
        <f>A37+1</f>
        <v>17</v>
      </c>
      <c r="B38">
        <f t="shared" si="6"/>
        <v>127.48859999999999</v>
      </c>
      <c r="C38">
        <f t="shared" si="7"/>
        <v>-147.57259999999999</v>
      </c>
    </row>
    <row r="39" spans="1:3" x14ac:dyDescent="0.3">
      <c r="A39">
        <f t="shared" si="8"/>
        <v>18</v>
      </c>
      <c r="B39">
        <f t="shared" si="6"/>
        <v>131.548</v>
      </c>
      <c r="C39">
        <f t="shared" si="7"/>
        <v>-152.346</v>
      </c>
    </row>
    <row r="40" spans="1:3" x14ac:dyDescent="0.3">
      <c r="A40">
        <f t="shared" si="8"/>
        <v>19</v>
      </c>
      <c r="B40">
        <f t="shared" si="6"/>
        <v>135.63040000000001</v>
      </c>
      <c r="C40">
        <f t="shared" si="7"/>
        <v>-157.1566</v>
      </c>
    </row>
    <row r="41" spans="1:3" x14ac:dyDescent="0.3">
      <c r="A41">
        <f t="shared" si="8"/>
        <v>20</v>
      </c>
      <c r="B41">
        <f t="shared" si="6"/>
        <v>139.72800000000001</v>
      </c>
      <c r="C41">
        <f t="shared" si="7"/>
        <v>-161.99599999999998</v>
      </c>
    </row>
    <row r="42" spans="1:3" x14ac:dyDescent="0.3">
      <c r="A42">
        <f t="shared" si="8"/>
        <v>21</v>
      </c>
      <c r="B42">
        <f t="shared" si="6"/>
        <v>143.833</v>
      </c>
      <c r="C42">
        <f t="shared" si="7"/>
        <v>-166.85579999999999</v>
      </c>
    </row>
    <row r="43" spans="1:3" x14ac:dyDescent="0.3">
      <c r="A43">
        <f t="shared" si="8"/>
        <v>22</v>
      </c>
      <c r="B43">
        <f t="shared" si="6"/>
        <v>147.9376</v>
      </c>
      <c r="C43">
        <f t="shared" si="7"/>
        <v>-171.7276</v>
      </c>
    </row>
    <row r="44" spans="1:3" x14ac:dyDescent="0.3">
      <c r="A44">
        <f t="shared" si="8"/>
        <v>23</v>
      </c>
      <c r="B44">
        <f t="shared" si="6"/>
        <v>152.03399999999999</v>
      </c>
      <c r="C44">
        <f t="shared" si="7"/>
        <v>-176.60300000000001</v>
      </c>
    </row>
    <row r="45" spans="1:3" x14ac:dyDescent="0.3">
      <c r="A45">
        <f t="shared" si="8"/>
        <v>24</v>
      </c>
      <c r="B45">
        <f t="shared" si="6"/>
        <v>156.11439999999999</v>
      </c>
      <c r="C45">
        <f t="shared" si="7"/>
        <v>-181.4736</v>
      </c>
    </row>
    <row r="46" spans="1:3" x14ac:dyDescent="0.3">
      <c r="A46">
        <f t="shared" si="8"/>
        <v>25</v>
      </c>
      <c r="B46">
        <f t="shared" si="6"/>
        <v>160.17099999999999</v>
      </c>
      <c r="C46">
        <f t="shared" si="7"/>
        <v>-186.33100000000002</v>
      </c>
    </row>
    <row r="47" spans="1:3" x14ac:dyDescent="0.3">
      <c r="A47">
        <f t="shared" si="8"/>
        <v>26</v>
      </c>
      <c r="B47">
        <f t="shared" si="6"/>
        <v>164.19599999999997</v>
      </c>
      <c r="C47">
        <f t="shared" si="7"/>
        <v>-191.16679999999999</v>
      </c>
    </row>
    <row r="48" spans="1:3" x14ac:dyDescent="0.3">
      <c r="A48">
        <f>A47+1</f>
        <v>27</v>
      </c>
      <c r="B48">
        <f t="shared" si="6"/>
        <v>168.1816</v>
      </c>
      <c r="C48">
        <f t="shared" si="7"/>
        <v>-195.9726</v>
      </c>
    </row>
    <row r="49" spans="1:3" x14ac:dyDescent="0.3">
      <c r="A49">
        <f t="shared" si="8"/>
        <v>28</v>
      </c>
      <c r="B49">
        <f t="shared" si="6"/>
        <v>172.12</v>
      </c>
      <c r="C49">
        <f t="shared" si="7"/>
        <v>-200.74</v>
      </c>
    </row>
    <row r="50" spans="1:3" x14ac:dyDescent="0.3">
      <c r="A50">
        <f t="shared" si="8"/>
        <v>29</v>
      </c>
      <c r="B50">
        <f t="shared" si="6"/>
        <v>176.0034</v>
      </c>
      <c r="C50">
        <f t="shared" si="7"/>
        <v>-205.4606</v>
      </c>
    </row>
    <row r="51" spans="1:3" x14ac:dyDescent="0.3">
      <c r="A51">
        <f t="shared" si="8"/>
        <v>30</v>
      </c>
      <c r="B51">
        <f t="shared" si="6"/>
        <v>179.82400000000001</v>
      </c>
      <c r="C51">
        <f t="shared" si="7"/>
        <v>-210.126</v>
      </c>
    </row>
    <row r="52" spans="1:3" x14ac:dyDescent="0.3">
      <c r="A52">
        <f t="shared" si="8"/>
        <v>31</v>
      </c>
      <c r="B52">
        <f t="shared" si="6"/>
        <v>183.57400000000001</v>
      </c>
      <c r="C52">
        <f t="shared" si="7"/>
        <v>-214.7278</v>
      </c>
    </row>
    <row r="53" spans="1:3" x14ac:dyDescent="0.3">
      <c r="A53">
        <f t="shared" si="8"/>
        <v>32</v>
      </c>
      <c r="B53">
        <f t="shared" si="6"/>
        <v>187.2456</v>
      </c>
      <c r="C53">
        <f t="shared" si="7"/>
        <v>-219.2576</v>
      </c>
    </row>
    <row r="54" spans="1:3" x14ac:dyDescent="0.3">
      <c r="A54">
        <f t="shared" si="8"/>
        <v>33</v>
      </c>
      <c r="B54">
        <f t="shared" si="6"/>
        <v>190.83100000000002</v>
      </c>
      <c r="C54">
        <f t="shared" si="7"/>
        <v>-223.70700000000002</v>
      </c>
    </row>
    <row r="55" spans="1:3" x14ac:dyDescent="0.3">
      <c r="A55">
        <f t="shared" si="8"/>
        <v>34</v>
      </c>
      <c r="B55">
        <f t="shared" si="6"/>
        <v>194.32240000000002</v>
      </c>
      <c r="C55">
        <f t="shared" si="7"/>
        <v>-228.0676</v>
      </c>
    </row>
    <row r="56" spans="1:3" x14ac:dyDescent="0.3">
      <c r="A56">
        <f t="shared" si="8"/>
        <v>35</v>
      </c>
      <c r="B56">
        <f t="shared" si="6"/>
        <v>197.71199999999999</v>
      </c>
      <c r="C56">
        <f t="shared" si="7"/>
        <v>-232.33100000000002</v>
      </c>
    </row>
    <row r="57" spans="1:3" x14ac:dyDescent="0.3">
      <c r="A57">
        <f t="shared" si="8"/>
        <v>36</v>
      </c>
      <c r="B57">
        <f t="shared" si="6"/>
        <v>200.99199999999996</v>
      </c>
      <c r="C57">
        <f t="shared" si="7"/>
        <v>-236.4888</v>
      </c>
    </row>
    <row r="58" spans="1:3" x14ac:dyDescent="0.3">
      <c r="A58">
        <f t="shared" si="8"/>
        <v>37</v>
      </c>
      <c r="B58">
        <f t="shared" si="6"/>
        <v>204.15459999999996</v>
      </c>
      <c r="C58">
        <f t="shared" si="7"/>
        <v>-240.5326</v>
      </c>
    </row>
    <row r="59" spans="1:3" x14ac:dyDescent="0.3">
      <c r="A59">
        <f t="shared" si="8"/>
        <v>38</v>
      </c>
      <c r="B59">
        <f t="shared" si="6"/>
        <v>207.19200000000001</v>
      </c>
      <c r="C59">
        <f t="shared" si="7"/>
        <v>-244.45399999999998</v>
      </c>
    </row>
    <row r="60" spans="1:3" x14ac:dyDescent="0.3">
      <c r="A60">
        <f t="shared" si="8"/>
        <v>39</v>
      </c>
      <c r="B60">
        <f t="shared" si="6"/>
        <v>210.09640000000002</v>
      </c>
      <c r="C60">
        <f t="shared" si="7"/>
        <v>-248.24459999999999</v>
      </c>
    </row>
    <row r="61" spans="1:3" x14ac:dyDescent="0.3">
      <c r="A61">
        <f>A60+1</f>
        <v>40</v>
      </c>
      <c r="B61">
        <f t="shared" si="6"/>
        <v>212.86</v>
      </c>
      <c r="C61">
        <f t="shared" si="7"/>
        <v>-251.89599999999999</v>
      </c>
    </row>
  </sheetData>
  <mergeCells count="1">
    <mergeCell ref="B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" sqref="D4"/>
    </sheetView>
  </sheetViews>
  <sheetFormatPr defaultRowHeight="14.4" x14ac:dyDescent="0.3"/>
  <sheetData>
    <row r="1" spans="1:3" x14ac:dyDescent="0.3">
      <c r="A1" t="s">
        <v>50</v>
      </c>
      <c r="B1">
        <v>1.75</v>
      </c>
      <c r="C1" t="s">
        <v>51</v>
      </c>
    </row>
    <row r="2" spans="1:3" x14ac:dyDescent="0.3">
      <c r="A2" t="s">
        <v>52</v>
      </c>
      <c r="B2">
        <v>4.4400000000000004</v>
      </c>
      <c r="C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GT Data</vt:lpstr>
      <vt:lpstr>GEOMETRIC INPUTS</vt:lpstr>
      <vt:lpstr>Calculated Tab Properties</vt:lpstr>
      <vt:lpstr>DEAD</vt:lpstr>
      <vt:lpstr>LIVE</vt:lpstr>
      <vt:lpstr>Loading Outputs Wind +X</vt:lpstr>
      <vt:lpstr>Loading Outputs Wind +Y</vt:lpstr>
      <vt:lpstr>Pressure Calculations</vt:lpstr>
      <vt:lpstr>Loads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Ho, Eleanor X. -ND</cp:lastModifiedBy>
  <dcterms:created xsi:type="dcterms:W3CDTF">2016-02-09T02:13:43Z</dcterms:created>
  <dcterms:modified xsi:type="dcterms:W3CDTF">2016-03-11T09:19:15Z</dcterms:modified>
</cp:coreProperties>
</file>