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Daftar Rekap Barang" sheetId="1" r:id="rId1"/>
    <sheet name="Barang Masuk" sheetId="2" r:id="rId2"/>
    <sheet name="Barang Keluar" sheetId="3" r:id="rId3"/>
  </sheets>
  <calcPr calcId="14562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E7" i="1" l="1"/>
  <c r="D7" i="1"/>
  <c r="E20" i="1"/>
  <c r="E18" i="1"/>
  <c r="E16" i="1"/>
  <c r="E14" i="1"/>
  <c r="E12" i="1"/>
  <c r="E10" i="1"/>
  <c r="E8" i="1"/>
  <c r="E21" i="1"/>
  <c r="E19" i="1"/>
  <c r="E17" i="1"/>
  <c r="E15" i="1"/>
  <c r="E13" i="1"/>
  <c r="E11" i="1"/>
  <c r="E9" i="1"/>
  <c r="D20" i="1"/>
  <c r="F20" i="1" s="1"/>
  <c r="D18" i="1"/>
  <c r="F18" i="1" s="1"/>
  <c r="D16" i="1"/>
  <c r="F16" i="1" s="1"/>
  <c r="D14" i="1"/>
  <c r="F14" i="1" s="1"/>
  <c r="D12" i="1"/>
  <c r="D10" i="1"/>
  <c r="F10" i="1" s="1"/>
  <c r="D8" i="1"/>
  <c r="F8" i="1" s="1"/>
  <c r="F7" i="1"/>
  <c r="D21" i="1"/>
  <c r="F21" i="1" s="1"/>
  <c r="D19" i="1"/>
  <c r="F19" i="1" s="1"/>
  <c r="D17" i="1"/>
  <c r="F17" i="1" s="1"/>
  <c r="D15" i="1"/>
  <c r="D13" i="1"/>
  <c r="D11" i="1"/>
  <c r="F11" i="1" s="1"/>
  <c r="D9" i="1"/>
  <c r="F15" i="1"/>
  <c r="F13" i="1"/>
  <c r="F12" i="1"/>
  <c r="F9" i="1" l="1"/>
</calcChain>
</file>

<file path=xl/sharedStrings.xml><?xml version="1.0" encoding="utf-8"?>
<sst xmlns="http://schemas.openxmlformats.org/spreadsheetml/2006/main" count="77" uniqueCount="42">
  <si>
    <t>LAPORAN STOK BARANG PT.xxx</t>
  </si>
  <si>
    <t>Kode Barang</t>
  </si>
  <si>
    <t>Nama Barang</t>
  </si>
  <si>
    <t>Stok Awal</t>
  </si>
  <si>
    <t>Barang masuk</t>
  </si>
  <si>
    <t>Barang Keluar</t>
  </si>
  <si>
    <t>Stok Akhir</t>
  </si>
  <si>
    <t>H-001</t>
  </si>
  <si>
    <t>H-002</t>
  </si>
  <si>
    <t>H-003</t>
  </si>
  <si>
    <t>H-004</t>
  </si>
  <si>
    <t>H-005</t>
  </si>
  <si>
    <t>H-006</t>
  </si>
  <si>
    <t>H-007</t>
  </si>
  <si>
    <t>H-008</t>
  </si>
  <si>
    <t>H-009</t>
  </si>
  <si>
    <t>H-010</t>
  </si>
  <si>
    <t>H-011</t>
  </si>
  <si>
    <t>H-012</t>
  </si>
  <si>
    <t>H-013</t>
  </si>
  <si>
    <t>H-014</t>
  </si>
  <si>
    <t>H-015</t>
  </si>
  <si>
    <t>Nama barang</t>
  </si>
  <si>
    <t>Iphone</t>
  </si>
  <si>
    <t>Samsung</t>
  </si>
  <si>
    <t>Vivo</t>
  </si>
  <si>
    <t>xiaomi</t>
  </si>
  <si>
    <t>Oppo</t>
  </si>
  <si>
    <t>Nokia</t>
  </si>
  <si>
    <t>Blackberry</t>
  </si>
  <si>
    <t>Alcatel</t>
  </si>
  <si>
    <t>Realme</t>
  </si>
  <si>
    <t>Siemens</t>
  </si>
  <si>
    <t>Motorola</t>
  </si>
  <si>
    <t>LG</t>
  </si>
  <si>
    <t>Philips</t>
  </si>
  <si>
    <t>Windows Phone</t>
  </si>
  <si>
    <t>Pixel</t>
  </si>
  <si>
    <t>Tanggal</t>
  </si>
  <si>
    <t>Jumlah Barang Masuk</t>
  </si>
  <si>
    <t>Laporan Barang Masuk periode maret 2022</t>
  </si>
  <si>
    <t>Jumlah Barang 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</si>
</sst>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21" totalsRowShown="0">
  <autoFilter ref="A6:F21"/>
  <tableColumns count="6">
    <tableColumn id="2" name="Kode Barang"/>
    <tableColumn id="3" name="Nama Barang"/>
    <tableColumn id="4" name="Stok Awal"/>
    <tableColumn id="5" name="Barang masuk" dataDxfId="8">
      <calculatedColumnFormula>SUMIF('Barang Masuk'!$D$4:$D$18,'Daftar Rekap Barang'!$B$7:$B$21,'Barang Masuk'!$E$4:$E$18)</calculatedColumnFormula>
    </tableColumn>
    <tableColumn id="6" name="Barang Keluar" dataDxfId="6">
      <calculatedColumnFormula>SUMIF(Table24[Nama barang],Table1[Nama Barang],Table24[Jumlah Barang keluar])</calculatedColumnFormula>
    </tableColumn>
    <tableColumn id="7" name="Stok Akhir" dataDxfId="10">
      <calculatedColumnFormula>Table1[[#This Row],[Stok Awal]]+Table1[[#This Row],[Barang masuk]]-Table1[[#This Row],[Barang Keluar]]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8" totalsRowShown="0">
  <autoFilter ref="B3:E18"/>
  <tableColumns count="4">
    <tableColumn id="1" name="Tanggal"/>
    <tableColumn id="2" name="Kode Barang"/>
    <tableColumn id="3" name="Nama barang" dataDxfId="9">
      <calculatedColumnFormula>VLOOKUP(Table2[[#This Row],[Kode Barang]],Table1[],2,0)</calculatedColumnFormula>
    </tableColumn>
    <tableColumn id="4" name="Jumlah Barang Masuk" dataDxfId="5">
      <calculatedColumnFormula>RANDBETWEEN(1,50)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2:D17" totalsRowShown="0">
  <autoFilter ref="A2:D17"/>
  <tableColumns count="4">
    <tableColumn id="1" name="Tanggal"/>
    <tableColumn id="2" name="Kode Barang"/>
    <tableColumn id="3" name="Nama barang" dataDxfId="7">
      <calculatedColumnFormula>VLOOKUP(Table24[[#This Row],[Kode Barang]],Table1[],2,0)</calculatedColumnFormula>
    </tableColumn>
    <tableColumn id="4" name="Jumlah Barang keluar">
      <calculatedColumnFormula>+RANDBETWEEN(1,50)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1"/>
  <sheetViews>
    <sheetView workbookViewId="0">
      <selection activeCell="B7" sqref="B7:B21"/>
    </sheetView>
  </sheetViews>
  <sheetFormatPr defaultRowHeight="15" x14ac:dyDescent="0.25"/>
  <cols>
    <col min="1" max="1" width="14.28515625" bestFit="1" customWidth="1"/>
    <col min="2" max="2" width="15.5703125" bestFit="1" customWidth="1"/>
    <col min="3" max="3" width="14.7109375" customWidth="1"/>
    <col min="4" max="4" width="15.5703125" bestFit="1" customWidth="1"/>
    <col min="5" max="6" width="15.28515625" customWidth="1"/>
    <col min="7" max="7" width="29.28515625" bestFit="1" customWidth="1"/>
  </cols>
  <sheetData>
    <row r="5" spans="1:7" x14ac:dyDescent="0.25">
      <c r="A5" s="1" t="s">
        <v>0</v>
      </c>
      <c r="B5" s="1"/>
      <c r="C5" s="1"/>
      <c r="D5" s="1"/>
      <c r="E5" s="1"/>
      <c r="F5" s="1"/>
      <c r="G5" s="1"/>
    </row>
    <row r="6" spans="1:7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7" x14ac:dyDescent="0.25">
      <c r="A7" t="s">
        <v>7</v>
      </c>
      <c r="B7" t="s">
        <v>23</v>
      </c>
      <c r="C7">
        <v>50</v>
      </c>
      <c r="D7">
        <f ca="1">SUMIF('Barang Masuk'!$D$4:$D$18,'Daftar Rekap Barang'!$B$7:$B$21,'Barang Masuk'!$E$4:$E$18)</f>
        <v>34</v>
      </c>
      <c r="E7">
        <f ca="1">SUMIF(Table24[Nama barang],Table1[Nama Barang],Table24[Jumlah Barang keluar])</f>
        <v>28</v>
      </c>
      <c r="F7">
        <f ca="1">Table1[[#This Row],[Stok Awal]]+Table1[[#This Row],[Barang masuk]]-Table1[[#This Row],[Barang Keluar]]</f>
        <v>56</v>
      </c>
    </row>
    <row r="8" spans="1:7" x14ac:dyDescent="0.25">
      <c r="A8" t="s">
        <v>8</v>
      </c>
      <c r="B8" t="s">
        <v>24</v>
      </c>
      <c r="C8">
        <v>50</v>
      </c>
      <c r="D8">
        <f ca="1">SUMIF('Barang Masuk'!$D$4:$D$18,'Daftar Rekap Barang'!$B$7:$B$21,'Barang Masuk'!$E$4:$E$18)</f>
        <v>41</v>
      </c>
      <c r="E8">
        <f ca="1">SUMIF(Table24[Nama barang],Table1[Nama Barang],Table24[Jumlah Barang keluar])</f>
        <v>50</v>
      </c>
      <c r="F8">
        <f ca="1">Table1[[#This Row],[Stok Awal]]+Table1[[#This Row],[Barang masuk]]-Table1[[#This Row],[Barang Keluar]]</f>
        <v>41</v>
      </c>
    </row>
    <row r="9" spans="1:7" x14ac:dyDescent="0.25">
      <c r="A9" t="s">
        <v>9</v>
      </c>
      <c r="B9" t="s">
        <v>25</v>
      </c>
      <c r="C9">
        <v>50</v>
      </c>
      <c r="D9">
        <f ca="1">SUMIF('Barang Masuk'!$D$4:$D$18,'Daftar Rekap Barang'!$B$7:$B$21,'Barang Masuk'!$E$4:$E$18)</f>
        <v>40</v>
      </c>
      <c r="E9">
        <f ca="1">SUMIF(Table24[Nama barang],Table1[Nama Barang],Table24[Jumlah Barang keluar])</f>
        <v>38</v>
      </c>
      <c r="F9">
        <f ca="1">Table1[[#This Row],[Stok Awal]]+Table1[[#This Row],[Barang masuk]]-Table1[[#This Row],[Barang Keluar]]</f>
        <v>52</v>
      </c>
    </row>
    <row r="10" spans="1:7" x14ac:dyDescent="0.25">
      <c r="A10" t="s">
        <v>10</v>
      </c>
      <c r="B10" t="s">
        <v>26</v>
      </c>
      <c r="C10">
        <v>50</v>
      </c>
      <c r="D10">
        <f ca="1">SUMIF('Barang Masuk'!$D$4:$D$18,'Daftar Rekap Barang'!$B$7:$B$21,'Barang Masuk'!$E$4:$E$18)</f>
        <v>39</v>
      </c>
      <c r="E10">
        <f ca="1">SUMIF(Table24[Nama barang],Table1[Nama Barang],Table24[Jumlah Barang keluar])</f>
        <v>32</v>
      </c>
      <c r="F10">
        <f ca="1">Table1[[#This Row],[Stok Awal]]+Table1[[#This Row],[Barang masuk]]-Table1[[#This Row],[Barang Keluar]]</f>
        <v>57</v>
      </c>
    </row>
    <row r="11" spans="1:7" x14ac:dyDescent="0.25">
      <c r="A11" t="s">
        <v>11</v>
      </c>
      <c r="B11" t="s">
        <v>27</v>
      </c>
      <c r="C11">
        <v>50</v>
      </c>
      <c r="D11">
        <f ca="1">SUMIF('Barang Masuk'!$D$4:$D$18,'Daftar Rekap Barang'!$B$7:$B$21,'Barang Masuk'!$E$4:$E$18)</f>
        <v>26</v>
      </c>
      <c r="E11">
        <f ca="1">SUMIF(Table24[Nama barang],Table1[Nama Barang],Table24[Jumlah Barang keluar])</f>
        <v>43</v>
      </c>
      <c r="F11">
        <f ca="1">Table1[[#This Row],[Stok Awal]]+Table1[[#This Row],[Barang masuk]]-Table1[[#This Row],[Barang Keluar]]</f>
        <v>33</v>
      </c>
    </row>
    <row r="12" spans="1:7" x14ac:dyDescent="0.25">
      <c r="A12" t="s">
        <v>12</v>
      </c>
      <c r="B12" t="s">
        <v>28</v>
      </c>
      <c r="C12">
        <v>50</v>
      </c>
      <c r="D12">
        <f ca="1">SUMIF('Barang Masuk'!$D$4:$D$18,'Daftar Rekap Barang'!$B$7:$B$21,'Barang Masuk'!$E$4:$E$18)</f>
        <v>1</v>
      </c>
      <c r="E12">
        <f ca="1">SUMIF(Table24[Nama barang],Table1[Nama Barang],Table24[Jumlah Barang keluar])</f>
        <v>26</v>
      </c>
      <c r="F12">
        <f ca="1">Table1[[#This Row],[Stok Awal]]+Table1[[#This Row],[Barang masuk]]-Table1[[#This Row],[Barang Keluar]]</f>
        <v>25</v>
      </c>
    </row>
    <row r="13" spans="1:7" x14ac:dyDescent="0.25">
      <c r="A13" t="s">
        <v>13</v>
      </c>
      <c r="B13" t="s">
        <v>29</v>
      </c>
      <c r="C13">
        <v>50</v>
      </c>
      <c r="D13">
        <f ca="1">SUMIF('Barang Masuk'!$D$4:$D$18,'Daftar Rekap Barang'!$B$7:$B$21,'Barang Masuk'!$E$4:$E$18)</f>
        <v>32</v>
      </c>
      <c r="E13">
        <f ca="1">SUMIF(Table24[Nama barang],Table1[Nama Barang],Table24[Jumlah Barang keluar])</f>
        <v>33</v>
      </c>
      <c r="F13">
        <f ca="1">Table1[[#This Row],[Stok Awal]]+Table1[[#This Row],[Barang masuk]]-Table1[[#This Row],[Barang Keluar]]</f>
        <v>49</v>
      </c>
    </row>
    <row r="14" spans="1:7" x14ac:dyDescent="0.25">
      <c r="A14" t="s">
        <v>14</v>
      </c>
      <c r="B14" t="s">
        <v>30</v>
      </c>
      <c r="C14">
        <v>50</v>
      </c>
      <c r="D14">
        <f ca="1">SUMIF('Barang Masuk'!$D$4:$D$18,'Daftar Rekap Barang'!$B$7:$B$21,'Barang Masuk'!$E$4:$E$18)</f>
        <v>14</v>
      </c>
      <c r="E14">
        <f ca="1">SUMIF(Table24[Nama barang],Table1[Nama Barang],Table24[Jumlah Barang keluar])</f>
        <v>44</v>
      </c>
      <c r="F14">
        <f ca="1">Table1[[#This Row],[Stok Awal]]+Table1[[#This Row],[Barang masuk]]-Table1[[#This Row],[Barang Keluar]]</f>
        <v>20</v>
      </c>
    </row>
    <row r="15" spans="1:7" x14ac:dyDescent="0.25">
      <c r="A15" t="s">
        <v>15</v>
      </c>
      <c r="B15" t="s">
        <v>31</v>
      </c>
      <c r="C15">
        <v>50</v>
      </c>
      <c r="D15">
        <f ca="1">SUMIF('Barang Masuk'!$D$4:$D$18,'Daftar Rekap Barang'!$B$7:$B$21,'Barang Masuk'!$E$4:$E$18)</f>
        <v>37</v>
      </c>
      <c r="E15">
        <f ca="1">SUMIF(Table24[Nama barang],Table1[Nama Barang],Table24[Jumlah Barang keluar])</f>
        <v>16</v>
      </c>
      <c r="F15">
        <f ca="1">Table1[[#This Row],[Stok Awal]]+Table1[[#This Row],[Barang masuk]]-Table1[[#This Row],[Barang Keluar]]</f>
        <v>71</v>
      </c>
    </row>
    <row r="16" spans="1:7" x14ac:dyDescent="0.25">
      <c r="A16" t="s">
        <v>16</v>
      </c>
      <c r="B16" t="s">
        <v>32</v>
      </c>
      <c r="C16">
        <v>50</v>
      </c>
      <c r="D16">
        <f ca="1">SUMIF('Barang Masuk'!$D$4:$D$18,'Daftar Rekap Barang'!$B$7:$B$21,'Barang Masuk'!$E$4:$E$18)</f>
        <v>25</v>
      </c>
      <c r="E16">
        <f ca="1">SUMIF(Table24[Nama barang],Table1[Nama Barang],Table24[Jumlah Barang keluar])</f>
        <v>45</v>
      </c>
      <c r="F16">
        <f ca="1">Table1[[#This Row],[Stok Awal]]+Table1[[#This Row],[Barang masuk]]-Table1[[#This Row],[Barang Keluar]]</f>
        <v>30</v>
      </c>
    </row>
    <row r="17" spans="1:6" x14ac:dyDescent="0.25">
      <c r="A17" t="s">
        <v>17</v>
      </c>
      <c r="B17" t="s">
        <v>33</v>
      </c>
      <c r="C17">
        <v>50</v>
      </c>
      <c r="D17">
        <f ca="1">SUMIF('Barang Masuk'!$D$4:$D$18,'Daftar Rekap Barang'!$B$7:$B$21,'Barang Masuk'!$E$4:$E$18)</f>
        <v>17</v>
      </c>
      <c r="E17">
        <f ca="1">SUMIF(Table24[Nama barang],Table1[Nama Barang],Table24[Jumlah Barang keluar])</f>
        <v>15</v>
      </c>
      <c r="F17">
        <f ca="1">Table1[[#This Row],[Stok Awal]]+Table1[[#This Row],[Barang masuk]]-Table1[[#This Row],[Barang Keluar]]</f>
        <v>52</v>
      </c>
    </row>
    <row r="18" spans="1:6" x14ac:dyDescent="0.25">
      <c r="A18" t="s">
        <v>18</v>
      </c>
      <c r="B18" t="s">
        <v>34</v>
      </c>
      <c r="C18">
        <v>50</v>
      </c>
      <c r="D18">
        <f ca="1">SUMIF('Barang Masuk'!$D$4:$D$18,'Daftar Rekap Barang'!$B$7:$B$21,'Barang Masuk'!$E$4:$E$18)</f>
        <v>16</v>
      </c>
      <c r="E18">
        <f ca="1">SUMIF(Table24[Nama barang],Table1[Nama Barang],Table24[Jumlah Barang keluar])</f>
        <v>6</v>
      </c>
      <c r="F18">
        <f ca="1">Table1[[#This Row],[Stok Awal]]+Table1[[#This Row],[Barang masuk]]-Table1[[#This Row],[Barang Keluar]]</f>
        <v>60</v>
      </c>
    </row>
    <row r="19" spans="1:6" x14ac:dyDescent="0.25">
      <c r="A19" t="s">
        <v>19</v>
      </c>
      <c r="B19" t="s">
        <v>35</v>
      </c>
      <c r="C19">
        <v>50</v>
      </c>
      <c r="D19">
        <f ca="1">SUMIF('Barang Masuk'!$D$4:$D$18,'Daftar Rekap Barang'!$B$7:$B$21,'Barang Masuk'!$E$4:$E$18)</f>
        <v>45</v>
      </c>
      <c r="E19">
        <f ca="1">SUMIF(Table24[Nama barang],Table1[Nama Barang],Table24[Jumlah Barang keluar])</f>
        <v>11</v>
      </c>
      <c r="F19">
        <f ca="1">Table1[[#This Row],[Stok Awal]]+Table1[[#This Row],[Barang masuk]]-Table1[[#This Row],[Barang Keluar]]</f>
        <v>84</v>
      </c>
    </row>
    <row r="20" spans="1:6" x14ac:dyDescent="0.25">
      <c r="A20" t="s">
        <v>20</v>
      </c>
      <c r="B20" t="s">
        <v>36</v>
      </c>
      <c r="C20">
        <v>50</v>
      </c>
      <c r="D20">
        <f ca="1">SUMIF('Barang Masuk'!$D$4:$D$18,'Daftar Rekap Barang'!$B$7:$B$21,'Barang Masuk'!$E$4:$E$18)</f>
        <v>32</v>
      </c>
      <c r="E20">
        <f ca="1">SUMIF(Table24[Nama barang],Table1[Nama Barang],Table24[Jumlah Barang keluar])</f>
        <v>34</v>
      </c>
      <c r="F20">
        <f ca="1">Table1[[#This Row],[Stok Awal]]+Table1[[#This Row],[Barang masuk]]-Table1[[#This Row],[Barang Keluar]]</f>
        <v>48</v>
      </c>
    </row>
    <row r="21" spans="1:6" x14ac:dyDescent="0.25">
      <c r="A21" t="s">
        <v>21</v>
      </c>
      <c r="B21" t="s">
        <v>37</v>
      </c>
      <c r="C21">
        <v>50</v>
      </c>
      <c r="D21">
        <f ca="1">SUMIF('Barang Masuk'!$D$4:$D$18,'Daftar Rekap Barang'!$B$7:$B$21,'Barang Masuk'!$E$4:$E$18)</f>
        <v>7</v>
      </c>
      <c r="E21">
        <f ca="1">SUMIF(Table24[Nama barang],Table1[Nama Barang],Table24[Jumlah Barang keluar])</f>
        <v>34</v>
      </c>
      <c r="F21">
        <f ca="1">Table1[[#This Row],[Stok Awal]]+Table1[[#This Row],[Barang masuk]]-Table1[[#This Row],[Barang Keluar]]</f>
        <v>23</v>
      </c>
    </row>
  </sheetData>
  <mergeCells count="1">
    <mergeCell ref="A5:G5"/>
  </mergeCells>
  <conditionalFormatting sqref="F7:F21">
    <cfRule type="cellIs" dxfId="1" priority="3" operator="lessThan">
      <formula>30</formula>
    </cfRule>
    <cfRule type="cellIs" dxfId="0" priority="2" operator="greaterThan">
      <formula>30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992576-E539-45F7-B08A-01CD854A115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F7:F21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2" workbookViewId="0">
      <selection activeCell="E4" sqref="E4:E18"/>
    </sheetView>
  </sheetViews>
  <sheetFormatPr defaultRowHeight="15" x14ac:dyDescent="0.25"/>
  <cols>
    <col min="2" max="2" width="10" bestFit="1" customWidth="1"/>
    <col min="3" max="3" width="14.140625" customWidth="1"/>
    <col min="4" max="4" width="14.7109375" customWidth="1"/>
    <col min="5" max="5" width="22.140625" customWidth="1"/>
  </cols>
  <sheetData>
    <row r="2" spans="2:5" x14ac:dyDescent="0.25">
      <c r="B2" s="1" t="s">
        <v>40</v>
      </c>
      <c r="C2" s="1"/>
      <c r="D2" s="1"/>
      <c r="E2" s="1"/>
    </row>
    <row r="3" spans="2:5" x14ac:dyDescent="0.25">
      <c r="B3" t="s">
        <v>38</v>
      </c>
      <c r="C3" t="s">
        <v>1</v>
      </c>
      <c r="D3" t="s">
        <v>22</v>
      </c>
      <c r="E3" t="s">
        <v>39</v>
      </c>
    </row>
    <row r="4" spans="2:5" x14ac:dyDescent="0.25">
      <c r="B4" s="2">
        <v>44623</v>
      </c>
      <c r="C4" t="s">
        <v>7</v>
      </c>
      <c r="D4" t="str">
        <f>VLOOKUP(Table2[[#This Row],[Kode Barang]],Table1[],2,0)</f>
        <v>Iphone</v>
      </c>
      <c r="E4">
        <f t="shared" ref="E4:E18" ca="1" si="0">RANDBETWEEN(1,50)</f>
        <v>34</v>
      </c>
    </row>
    <row r="5" spans="2:5" x14ac:dyDescent="0.25">
      <c r="B5" s="2">
        <v>44622</v>
      </c>
      <c r="C5" t="s">
        <v>8</v>
      </c>
      <c r="D5" t="str">
        <f>VLOOKUP(Table2[[#This Row],[Kode Barang]],Table1[],2,0)</f>
        <v>Samsung</v>
      </c>
      <c r="E5">
        <f t="shared" ca="1" si="0"/>
        <v>41</v>
      </c>
    </row>
    <row r="6" spans="2:5" x14ac:dyDescent="0.25">
      <c r="B6" s="2">
        <v>44623</v>
      </c>
      <c r="C6" t="s">
        <v>9</v>
      </c>
      <c r="D6" t="str">
        <f>VLOOKUP(Table2[[#This Row],[Kode Barang]],Table1[],2,0)</f>
        <v>Vivo</v>
      </c>
      <c r="E6">
        <f t="shared" ca="1" si="0"/>
        <v>40</v>
      </c>
    </row>
    <row r="7" spans="2:5" x14ac:dyDescent="0.25">
      <c r="B7" s="2">
        <v>44624</v>
      </c>
      <c r="C7" t="s">
        <v>10</v>
      </c>
      <c r="D7" t="str">
        <f>VLOOKUP(Table2[[#This Row],[Kode Barang]],Table1[],2,0)</f>
        <v>xiaomi</v>
      </c>
      <c r="E7">
        <f t="shared" ca="1" si="0"/>
        <v>39</v>
      </c>
    </row>
    <row r="8" spans="2:5" x14ac:dyDescent="0.25">
      <c r="B8" s="2">
        <v>44625</v>
      </c>
      <c r="C8" t="s">
        <v>11</v>
      </c>
      <c r="D8" t="str">
        <f>VLOOKUP(Table2[[#This Row],[Kode Barang]],Table1[],2,0)</f>
        <v>Oppo</v>
      </c>
      <c r="E8">
        <f t="shared" ca="1" si="0"/>
        <v>26</v>
      </c>
    </row>
    <row r="9" spans="2:5" x14ac:dyDescent="0.25">
      <c r="B9" s="2">
        <v>44626</v>
      </c>
      <c r="C9" t="s">
        <v>12</v>
      </c>
      <c r="D9" t="str">
        <f>VLOOKUP(Table2[[#This Row],[Kode Barang]],Table1[],2,0)</f>
        <v>Nokia</v>
      </c>
      <c r="E9">
        <f t="shared" ca="1" si="0"/>
        <v>1</v>
      </c>
    </row>
    <row r="10" spans="2:5" x14ac:dyDescent="0.25">
      <c r="B10" s="2">
        <v>44627</v>
      </c>
      <c r="C10" t="s">
        <v>13</v>
      </c>
      <c r="D10" t="str">
        <f>VLOOKUP(Table2[[#This Row],[Kode Barang]],Table1[],2,0)</f>
        <v>Blackberry</v>
      </c>
      <c r="E10">
        <f t="shared" ca="1" si="0"/>
        <v>32</v>
      </c>
    </row>
    <row r="11" spans="2:5" x14ac:dyDescent="0.25">
      <c r="B11" s="2">
        <v>44628</v>
      </c>
      <c r="C11" t="s">
        <v>14</v>
      </c>
      <c r="D11" t="str">
        <f>VLOOKUP(Table2[[#This Row],[Kode Barang]],Table1[],2,0)</f>
        <v>Alcatel</v>
      </c>
      <c r="E11">
        <f t="shared" ca="1" si="0"/>
        <v>14</v>
      </c>
    </row>
    <row r="12" spans="2:5" x14ac:dyDescent="0.25">
      <c r="B12" s="2">
        <v>44629</v>
      </c>
      <c r="C12" t="s">
        <v>15</v>
      </c>
      <c r="D12" t="str">
        <f>VLOOKUP(Table2[[#This Row],[Kode Barang]],Table1[],2,0)</f>
        <v>Realme</v>
      </c>
      <c r="E12">
        <f t="shared" ca="1" si="0"/>
        <v>37</v>
      </c>
    </row>
    <row r="13" spans="2:5" x14ac:dyDescent="0.25">
      <c r="B13" s="2">
        <v>44630</v>
      </c>
      <c r="C13" t="s">
        <v>16</v>
      </c>
      <c r="D13" t="str">
        <f>VLOOKUP(Table2[[#This Row],[Kode Barang]],Table1[],2,0)</f>
        <v>Siemens</v>
      </c>
      <c r="E13">
        <f t="shared" ca="1" si="0"/>
        <v>25</v>
      </c>
    </row>
    <row r="14" spans="2:5" x14ac:dyDescent="0.25">
      <c r="B14" s="2">
        <v>44631</v>
      </c>
      <c r="C14" t="s">
        <v>17</v>
      </c>
      <c r="D14" t="str">
        <f>VLOOKUP(Table2[[#This Row],[Kode Barang]],Table1[],2,0)</f>
        <v>Motorola</v>
      </c>
      <c r="E14">
        <f t="shared" ca="1" si="0"/>
        <v>17</v>
      </c>
    </row>
    <row r="15" spans="2:5" x14ac:dyDescent="0.25">
      <c r="B15" s="2">
        <v>44632</v>
      </c>
      <c r="C15" t="s">
        <v>18</v>
      </c>
      <c r="D15" t="str">
        <f>VLOOKUP(Table2[[#This Row],[Kode Barang]],Table1[],2,0)</f>
        <v>LG</v>
      </c>
      <c r="E15">
        <f t="shared" ca="1" si="0"/>
        <v>16</v>
      </c>
    </row>
    <row r="16" spans="2:5" x14ac:dyDescent="0.25">
      <c r="B16" s="2">
        <v>44633</v>
      </c>
      <c r="C16" t="s">
        <v>19</v>
      </c>
      <c r="D16" t="str">
        <f>VLOOKUP(Table2[[#This Row],[Kode Barang]],Table1[],2,0)</f>
        <v>Philips</v>
      </c>
      <c r="E16">
        <f t="shared" ca="1" si="0"/>
        <v>45</v>
      </c>
    </row>
    <row r="17" spans="2:5" x14ac:dyDescent="0.25">
      <c r="B17" s="2">
        <v>44634</v>
      </c>
      <c r="C17" t="s">
        <v>20</v>
      </c>
      <c r="D17" t="str">
        <f>VLOOKUP(Table2[[#This Row],[Kode Barang]],Table1[],2,0)</f>
        <v>Windows Phone</v>
      </c>
      <c r="E17">
        <f t="shared" ca="1" si="0"/>
        <v>32</v>
      </c>
    </row>
    <row r="18" spans="2:5" x14ac:dyDescent="0.25">
      <c r="B18" s="2">
        <v>44635</v>
      </c>
      <c r="C18" t="s">
        <v>21</v>
      </c>
      <c r="D18" t="str">
        <f>VLOOKUP(Table2[[#This Row],[Kode Barang]],Table1[],2,0)</f>
        <v>Pixel</v>
      </c>
      <c r="E18">
        <f t="shared" ca="1" si="0"/>
        <v>7</v>
      </c>
    </row>
  </sheetData>
  <mergeCells count="1">
    <mergeCell ref="B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0" sqref="G10"/>
    </sheetView>
  </sheetViews>
  <sheetFormatPr defaultRowHeight="15" x14ac:dyDescent="0.25"/>
  <cols>
    <col min="1" max="1" width="10" bestFit="1" customWidth="1"/>
    <col min="2" max="2" width="14.28515625" bestFit="1" customWidth="1"/>
    <col min="3" max="3" width="15.5703125" bestFit="1" customWidth="1"/>
    <col min="4" max="4" width="22.5703125" bestFit="1" customWidth="1"/>
  </cols>
  <sheetData>
    <row r="1" spans="1:4" x14ac:dyDescent="0.25">
      <c r="A1" s="1" t="s">
        <v>40</v>
      </c>
      <c r="B1" s="1"/>
      <c r="C1" s="1"/>
      <c r="D1" s="1"/>
    </row>
    <row r="2" spans="1:4" x14ac:dyDescent="0.25">
      <c r="A2" t="s">
        <v>38</v>
      </c>
      <c r="B2" t="s">
        <v>1</v>
      </c>
      <c r="C2" t="s">
        <v>22</v>
      </c>
      <c r="D2" t="s">
        <v>41</v>
      </c>
    </row>
    <row r="3" spans="1:4" x14ac:dyDescent="0.25">
      <c r="A3" s="2">
        <v>44623</v>
      </c>
      <c r="B3" t="s">
        <v>7</v>
      </c>
      <c r="C3" t="str">
        <f>VLOOKUP(Table24[[#This Row],[Kode Barang]],Table1[],2,0)</f>
        <v>Iphone</v>
      </c>
      <c r="D3">
        <f ca="1">+RANDBETWEEN(1,50)</f>
        <v>28</v>
      </c>
    </row>
    <row r="4" spans="1:4" x14ac:dyDescent="0.25">
      <c r="A4" s="2">
        <v>44622</v>
      </c>
      <c r="B4" t="s">
        <v>8</v>
      </c>
      <c r="C4" t="str">
        <f>VLOOKUP(Table24[[#This Row],[Kode Barang]],Table1[],2,0)</f>
        <v>Samsung</v>
      </c>
      <c r="D4">
        <f t="shared" ref="D4:D17" ca="1" si="0">+RANDBETWEEN(1,50)</f>
        <v>50</v>
      </c>
    </row>
    <row r="5" spans="1:4" x14ac:dyDescent="0.25">
      <c r="A5" s="2">
        <v>44623</v>
      </c>
      <c r="B5" t="s">
        <v>9</v>
      </c>
      <c r="C5" t="str">
        <f>VLOOKUP(Table24[[#This Row],[Kode Barang]],Table1[],2,0)</f>
        <v>Vivo</v>
      </c>
      <c r="D5">
        <f t="shared" ca="1" si="0"/>
        <v>38</v>
      </c>
    </row>
    <row r="6" spans="1:4" x14ac:dyDescent="0.25">
      <c r="A6" s="2">
        <v>44624</v>
      </c>
      <c r="B6" t="s">
        <v>10</v>
      </c>
      <c r="C6" t="str">
        <f>VLOOKUP(Table24[[#This Row],[Kode Barang]],Table1[],2,0)</f>
        <v>xiaomi</v>
      </c>
      <c r="D6">
        <f t="shared" ca="1" si="0"/>
        <v>32</v>
      </c>
    </row>
    <row r="7" spans="1:4" x14ac:dyDescent="0.25">
      <c r="A7" s="2">
        <v>44625</v>
      </c>
      <c r="B7" t="s">
        <v>11</v>
      </c>
      <c r="C7" t="str">
        <f>VLOOKUP(Table24[[#This Row],[Kode Barang]],Table1[],2,0)</f>
        <v>Oppo</v>
      </c>
      <c r="D7">
        <f t="shared" ca="1" si="0"/>
        <v>43</v>
      </c>
    </row>
    <row r="8" spans="1:4" x14ac:dyDescent="0.25">
      <c r="A8" s="2">
        <v>44626</v>
      </c>
      <c r="B8" t="s">
        <v>12</v>
      </c>
      <c r="C8" t="str">
        <f>VLOOKUP(Table24[[#This Row],[Kode Barang]],Table1[],2,0)</f>
        <v>Nokia</v>
      </c>
      <c r="D8">
        <f t="shared" ca="1" si="0"/>
        <v>26</v>
      </c>
    </row>
    <row r="9" spans="1:4" x14ac:dyDescent="0.25">
      <c r="A9" s="2">
        <v>44627</v>
      </c>
      <c r="B9" t="s">
        <v>13</v>
      </c>
      <c r="C9" t="str">
        <f>VLOOKUP(Table24[[#This Row],[Kode Barang]],Table1[],2,0)</f>
        <v>Blackberry</v>
      </c>
      <c r="D9">
        <f t="shared" ca="1" si="0"/>
        <v>33</v>
      </c>
    </row>
    <row r="10" spans="1:4" x14ac:dyDescent="0.25">
      <c r="A10" s="2">
        <v>44628</v>
      </c>
      <c r="B10" t="s">
        <v>14</v>
      </c>
      <c r="C10" t="str">
        <f>VLOOKUP(Table24[[#This Row],[Kode Barang]],Table1[],2,0)</f>
        <v>Alcatel</v>
      </c>
      <c r="D10">
        <f t="shared" ca="1" si="0"/>
        <v>44</v>
      </c>
    </row>
    <row r="11" spans="1:4" x14ac:dyDescent="0.25">
      <c r="A11" s="2">
        <v>44629</v>
      </c>
      <c r="B11" t="s">
        <v>15</v>
      </c>
      <c r="C11" t="str">
        <f>VLOOKUP(Table24[[#This Row],[Kode Barang]],Table1[],2,0)</f>
        <v>Realme</v>
      </c>
      <c r="D11">
        <f t="shared" ca="1" si="0"/>
        <v>16</v>
      </c>
    </row>
    <row r="12" spans="1:4" x14ac:dyDescent="0.25">
      <c r="A12" s="2">
        <v>44630</v>
      </c>
      <c r="B12" t="s">
        <v>16</v>
      </c>
      <c r="C12" t="str">
        <f>VLOOKUP(Table24[[#This Row],[Kode Barang]],Table1[],2,0)</f>
        <v>Siemens</v>
      </c>
      <c r="D12">
        <f t="shared" ca="1" si="0"/>
        <v>45</v>
      </c>
    </row>
    <row r="13" spans="1:4" x14ac:dyDescent="0.25">
      <c r="A13" s="2">
        <v>44631</v>
      </c>
      <c r="B13" t="s">
        <v>17</v>
      </c>
      <c r="C13" t="str">
        <f>VLOOKUP(Table24[[#This Row],[Kode Barang]],Table1[],2,0)</f>
        <v>Motorola</v>
      </c>
      <c r="D13">
        <f t="shared" ca="1" si="0"/>
        <v>15</v>
      </c>
    </row>
    <row r="14" spans="1:4" x14ac:dyDescent="0.25">
      <c r="A14" s="2">
        <v>44632</v>
      </c>
      <c r="B14" t="s">
        <v>18</v>
      </c>
      <c r="C14" t="str">
        <f>VLOOKUP(Table24[[#This Row],[Kode Barang]],Table1[],2,0)</f>
        <v>LG</v>
      </c>
      <c r="D14">
        <f t="shared" ca="1" si="0"/>
        <v>6</v>
      </c>
    </row>
    <row r="15" spans="1:4" x14ac:dyDescent="0.25">
      <c r="A15" s="2">
        <v>44633</v>
      </c>
      <c r="B15" t="s">
        <v>19</v>
      </c>
      <c r="C15" t="str">
        <f>VLOOKUP(Table24[[#This Row],[Kode Barang]],Table1[],2,0)</f>
        <v>Philips</v>
      </c>
      <c r="D15">
        <f t="shared" ca="1" si="0"/>
        <v>11</v>
      </c>
    </row>
    <row r="16" spans="1:4" x14ac:dyDescent="0.25">
      <c r="A16" s="2">
        <v>44634</v>
      </c>
      <c r="B16" t="s">
        <v>20</v>
      </c>
      <c r="C16" t="str">
        <f>VLOOKUP(Table24[[#This Row],[Kode Barang]],Table1[],2,0)</f>
        <v>Windows Phone</v>
      </c>
      <c r="D16">
        <f t="shared" ca="1" si="0"/>
        <v>34</v>
      </c>
    </row>
    <row r="17" spans="1:4" x14ac:dyDescent="0.25">
      <c r="A17" s="2">
        <v>44635</v>
      </c>
      <c r="B17" t="s">
        <v>21</v>
      </c>
      <c r="C17" t="str">
        <f>VLOOKUP(Table24[[#This Row],[Kode Barang]],Table1[],2,0)</f>
        <v>Pixel</v>
      </c>
      <c r="D17">
        <f t="shared" ca="1" si="0"/>
        <v>34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Rekap Barang</vt:lpstr>
      <vt:lpstr>Barang Masuk</vt:lpstr>
      <vt:lpstr>Barang Keluar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2022-06-05T04:04:29Z</dcterms:created>
  <dcterms:modified xsi:type="dcterms:W3CDTF">2022-06-05T06:16:02Z</dcterms:modified>
</cp:coreProperties>
</file>