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rinterSettings/printerSettings1.bin" ContentType="application/vnd.openxmlformats-officedocument.spreadsheetml.printerSettings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0115" windowHeight="7995" tabRatio="411" activeTab="2"/>
  </bookViews>
  <sheets>
    <sheet name="Barang Masuk" sheetId="2" r:id="rId1"/>
    <sheet name="Barang Terjual" sheetId="3" r:id="rId2"/>
    <sheet name="Pivot" sheetId="5" r:id="rId3"/>
    <sheet name="Katalog Barang" sheetId="1" r:id="rId4"/>
  </sheets>
  <calcPr calcId="145621"/>
  <pivotCaches>
    <pivotCache cacheId="14" r:id="rId5"/>
  </pivotCaches>
</workbook>
</file>

<file path=xl/calcChain.xml><?xml version="1.0" encoding="utf-8"?>
<calcChain xmlns="http://schemas.openxmlformats.org/spreadsheetml/2006/main">
  <c r="C16" i="1" l="1"/>
  <c r="D16" i="1"/>
  <c r="E16" i="1"/>
  <c r="B16" i="1"/>
  <c r="F16" i="1"/>
  <c r="G16" i="1"/>
  <c r="H16" i="1"/>
  <c r="I16" i="1"/>
  <c r="E7" i="1"/>
  <c r="E8" i="1"/>
  <c r="E9" i="1"/>
  <c r="E10" i="1"/>
  <c r="E11" i="1"/>
  <c r="E12" i="1"/>
  <c r="E13" i="1"/>
  <c r="E14" i="1"/>
  <c r="E15" i="1"/>
  <c r="E6" i="1"/>
  <c r="F6" i="1"/>
  <c r="H6" i="1" s="1"/>
  <c r="I6" i="1" s="1"/>
  <c r="F7" i="1"/>
  <c r="H7" i="1" s="1"/>
  <c r="I7" i="1" s="1"/>
  <c r="F8" i="1"/>
  <c r="H8" i="1" s="1"/>
  <c r="I8" i="1" s="1"/>
  <c r="F9" i="1"/>
  <c r="H9" i="1" s="1"/>
  <c r="I9" i="1" s="1"/>
  <c r="F10" i="1"/>
  <c r="H10" i="1" s="1"/>
  <c r="I10" i="1" s="1"/>
  <c r="F11" i="1"/>
  <c r="H11" i="1" s="1"/>
  <c r="I11" i="1" s="1"/>
  <c r="F12" i="1"/>
  <c r="H12" i="1" s="1"/>
  <c r="I12" i="1" s="1"/>
  <c r="F13" i="1"/>
  <c r="H13" i="1" s="1"/>
  <c r="I13" i="1" s="1"/>
  <c r="F14" i="1"/>
  <c r="H14" i="1" s="1"/>
  <c r="I14" i="1" s="1"/>
  <c r="F15" i="1"/>
  <c r="H15" i="1" s="1"/>
  <c r="I15" i="1" s="1"/>
  <c r="F4" i="3"/>
  <c r="F3" i="2"/>
  <c r="G6" i="1" l="1"/>
  <c r="G10" i="1"/>
  <c r="G7" i="1"/>
  <c r="G8" i="1"/>
  <c r="G12" i="1"/>
  <c r="G13" i="1"/>
  <c r="G15" i="1"/>
  <c r="G11" i="1"/>
  <c r="G14" i="1"/>
  <c r="G9" i="1"/>
</calcChain>
</file>

<file path=xl/sharedStrings.xml><?xml version="1.0" encoding="utf-8"?>
<sst xmlns="http://schemas.openxmlformats.org/spreadsheetml/2006/main" count="80" uniqueCount="46">
  <si>
    <t>Profit Penjualan</t>
  </si>
  <si>
    <t>Peride: 2022</t>
  </si>
  <si>
    <t>Langkah-langkah</t>
  </si>
  <si>
    <t>Katalog Barang</t>
  </si>
  <si>
    <t>Nama Barang</t>
  </si>
  <si>
    <t>Harga Beli</t>
  </si>
  <si>
    <t>Harga Jual</t>
  </si>
  <si>
    <t>Stok awal</t>
  </si>
  <si>
    <t>Stok Akhir</t>
  </si>
  <si>
    <t>Terjual</t>
  </si>
  <si>
    <t>Kas Masuk</t>
  </si>
  <si>
    <t>Profit</t>
  </si>
  <si>
    <t>Laptop</t>
  </si>
  <si>
    <t>Komputer</t>
  </si>
  <si>
    <t>Mouse</t>
  </si>
  <si>
    <t>Keyboard</t>
  </si>
  <si>
    <t>Speaker</t>
  </si>
  <si>
    <t>Flashdisk</t>
  </si>
  <si>
    <t>Monitor LCD</t>
  </si>
  <si>
    <t>Printer</t>
  </si>
  <si>
    <t>Tinta Printer</t>
  </si>
  <si>
    <t>Harddisk</t>
  </si>
  <si>
    <t>Barang Masuk</t>
  </si>
  <si>
    <t>Stok Masuk</t>
  </si>
  <si>
    <t>Jumlah Masuk</t>
  </si>
  <si>
    <t>Tanggal</t>
  </si>
  <si>
    <t>Total Data :</t>
  </si>
  <si>
    <t>TANGGAL</t>
  </si>
  <si>
    <t>NAMA BARANG</t>
  </si>
  <si>
    <t>JUMLAH MASUK</t>
  </si>
  <si>
    <t xml:space="preserve">TANGGAL </t>
  </si>
  <si>
    <t>JUMLAH TERJUAL</t>
  </si>
  <si>
    <t>30/9/2022</t>
  </si>
  <si>
    <t>30/9/2023</t>
  </si>
  <si>
    <t>30/9/2024</t>
  </si>
  <si>
    <t>30/9/2025</t>
  </si>
  <si>
    <t>30/9/2026</t>
  </si>
  <si>
    <t>30/9/2027</t>
  </si>
  <si>
    <t>30/9/2028</t>
  </si>
  <si>
    <t>30/9/2029</t>
  </si>
  <si>
    <t>30/9/2030</t>
  </si>
  <si>
    <t>30/9/2031</t>
  </si>
  <si>
    <t>TOTAL</t>
  </si>
  <si>
    <t>Row Labels</t>
  </si>
  <si>
    <t>Grand Total</t>
  </si>
  <si>
    <t>Sum of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</si>
</sst>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3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center"/>
    </xf>
    <xf numFmtId="14" fontId="0" fillId="0" borderId="1" xfId="0" applyNumberFormat="1" applyBorder="1"/>
    <xf numFmtId="14" fontId="0" fillId="0" borderId="0" xfId="0" applyNumberFormat="1"/>
    <xf numFmtId="0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44" fontId="0" fillId="2" borderId="0" xfId="0" applyNumberFormat="1" applyFont="1" applyFill="1"/>
  </cellXfs>
  <cellStyles count="1">
    <cellStyle name="Normal" xfId="0" builtinId="0"/>
  </cellStyles>
  <dxfs count="41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2</xdr:row>
          <xdr:rowOff>180975</xdr:rowOff>
        </xdr:from>
        <xdr:to>
          <xdr:col>3</xdr:col>
          <xdr:colOff>714375</xdr:colOff>
          <xdr:row>4</xdr:row>
          <xdr:rowOff>171450</xdr:rowOff>
        </xdr:to>
        <xdr:sp macro="" textlink="">
          <xdr:nvSpPr>
            <xdr:cNvPr id="2053" name="cmdsimpan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cer" refreshedDate="44738.380404629628" createdVersion="4" refreshedVersion="4" minRefreshableVersion="3" recordCount="11">
  <cacheSource type="worksheet">
    <worksheetSource name="Table1"/>
  </cacheSource>
  <cacheFields count="9">
    <cacheField name="Nama Barang" numFmtId="0">
      <sharedItems count="11">
        <s v="Laptop"/>
        <s v="Komputer"/>
        <s v="Mouse"/>
        <s v="Keyboard"/>
        <s v="Speaker"/>
        <s v="Flashdisk"/>
        <s v="Monitor LCD"/>
        <s v="Printer"/>
        <s v="Tinta Printer"/>
        <s v="Harddisk"/>
        <s v="TOTAL"/>
      </sharedItems>
    </cacheField>
    <cacheField name="Harga Beli" numFmtId="43">
      <sharedItems containsSemiMixedTypes="0" containsString="0" containsNumber="1" containsInteger="1" minValue="50000" maxValue="12370000" count="9">
        <n v="5500000"/>
        <n v="4000000"/>
        <n v="50000"/>
        <n v="60000"/>
        <n v="110000"/>
        <n v="800000"/>
        <n v="1000000"/>
        <n v="750000"/>
        <n v="12370000"/>
      </sharedItems>
    </cacheField>
    <cacheField name="Harga Jual" numFmtId="43">
      <sharedItems containsSemiMixedTypes="0" containsString="0" containsNumber="1" containsInteger="1" minValue="60000" maxValue="14125000" count="11">
        <n v="6000000"/>
        <n v="4700000"/>
        <n v="70000"/>
        <n v="85000"/>
        <n v="145000"/>
        <n v="75000"/>
        <n v="950000"/>
        <n v="1200000"/>
        <n v="60000"/>
        <n v="840000"/>
        <n v="14125000"/>
      </sharedItems>
    </cacheField>
    <cacheField name="Stok awal" numFmtId="0">
      <sharedItems containsSemiMixedTypes="0" containsString="0" containsNumber="1" containsInteger="1" minValue="100" maxValue="1000" count="2">
        <n v="100"/>
        <n v="1000"/>
      </sharedItems>
    </cacheField>
    <cacheField name="Stok Masuk" numFmtId="0">
      <sharedItems containsSemiMixedTypes="0" containsString="0" containsNumber="1" containsInteger="1" minValue="0" maxValue="53"/>
    </cacheField>
    <cacheField name="Terjual" numFmtId="0">
      <sharedItems containsSemiMixedTypes="0" containsString="0" containsNumber="1" containsInteger="1" minValue="1" maxValue="22"/>
    </cacheField>
    <cacheField name="Stok Akhir" numFmtId="0">
      <sharedItems containsSemiMixedTypes="0" containsString="0" containsNumber="1" containsInteger="1" minValue="99" maxValue="1031" count="10">
        <n v="104"/>
        <n v="107"/>
        <n v="100"/>
        <n v="99"/>
        <n v="101"/>
        <n v="102"/>
        <n v="103"/>
        <n v="106"/>
        <n v="105"/>
        <n v="1031"/>
      </sharedItems>
    </cacheField>
    <cacheField name="Kas Masuk" numFmtId="43">
      <sharedItems containsSemiMixedTypes="0" containsString="0" containsNumber="1" containsInteger="1" minValue="70000" maxValue="29440000"/>
    </cacheField>
    <cacheField name="Profit" numFmtId="43">
      <sharedItems containsSemiMixedTypes="0" containsString="0" containsNumber="1" containsInteger="1" minValue="20000" maxValue="37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">
  <r>
    <x v="0"/>
    <x v="0"/>
    <x v="0"/>
    <x v="0"/>
    <n v="6"/>
    <n v="2"/>
    <x v="0"/>
    <n v="12000000"/>
    <n v="1000000"/>
  </r>
  <r>
    <x v="1"/>
    <x v="1"/>
    <x v="1"/>
    <x v="0"/>
    <n v="9"/>
    <n v="2"/>
    <x v="1"/>
    <n v="9400000"/>
    <n v="1400000"/>
  </r>
  <r>
    <x v="2"/>
    <x v="2"/>
    <x v="2"/>
    <x v="0"/>
    <n v="5"/>
    <n v="1"/>
    <x v="0"/>
    <n v="70000"/>
    <n v="20000"/>
  </r>
  <r>
    <x v="3"/>
    <x v="3"/>
    <x v="3"/>
    <x v="0"/>
    <n v="3"/>
    <n v="3"/>
    <x v="2"/>
    <n v="255000"/>
    <n v="75000"/>
  </r>
  <r>
    <x v="4"/>
    <x v="4"/>
    <x v="4"/>
    <x v="0"/>
    <n v="0"/>
    <n v="1"/>
    <x v="3"/>
    <n v="145000"/>
    <n v="35000"/>
  </r>
  <r>
    <x v="5"/>
    <x v="2"/>
    <x v="5"/>
    <x v="0"/>
    <n v="3"/>
    <n v="2"/>
    <x v="4"/>
    <n v="150000"/>
    <n v="50000"/>
  </r>
  <r>
    <x v="6"/>
    <x v="5"/>
    <x v="6"/>
    <x v="0"/>
    <n v="4"/>
    <n v="2"/>
    <x v="5"/>
    <n v="1900000"/>
    <n v="300000"/>
  </r>
  <r>
    <x v="7"/>
    <x v="6"/>
    <x v="7"/>
    <x v="0"/>
    <n v="6"/>
    <n v="3"/>
    <x v="6"/>
    <n v="3600000"/>
    <n v="600000"/>
  </r>
  <r>
    <x v="8"/>
    <x v="2"/>
    <x v="8"/>
    <x v="0"/>
    <n v="10"/>
    <n v="4"/>
    <x v="7"/>
    <n v="240000"/>
    <n v="40000"/>
  </r>
  <r>
    <x v="9"/>
    <x v="7"/>
    <x v="9"/>
    <x v="0"/>
    <n v="7"/>
    <n v="2"/>
    <x v="8"/>
    <n v="1680000"/>
    <n v="180000"/>
  </r>
  <r>
    <x v="10"/>
    <x v="8"/>
    <x v="10"/>
    <x v="1"/>
    <n v="53"/>
    <n v="22"/>
    <x v="9"/>
    <n v="29440000"/>
    <n v="37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4" firstHeaderRow="1" firstDataRow="1" firstDataCol="1"/>
  <pivotFields count="9">
    <pivotField axis="axisRow" multipleItemSelectionAllowed="1" showAll="0">
      <items count="12">
        <item sd="0" x="5"/>
        <item sd="0" x="9"/>
        <item sd="0" x="3"/>
        <item sd="0" x="1"/>
        <item sd="0" x="0"/>
        <item sd="0" x="6"/>
        <item sd="0" x="2"/>
        <item sd="0" x="7"/>
        <item sd="0" x="4"/>
        <item sd="0" x="8"/>
        <item h="1" x="10"/>
        <item t="default"/>
      </items>
    </pivotField>
    <pivotField numFmtId="43" showAll="0">
      <items count="10">
        <item x="2"/>
        <item x="3"/>
        <item x="4"/>
        <item x="7"/>
        <item x="5"/>
        <item x="6"/>
        <item x="1"/>
        <item x="0"/>
        <item x="8"/>
        <item t="default"/>
      </items>
    </pivotField>
    <pivotField numFmtId="43" showAll="0">
      <items count="12">
        <item x="8"/>
        <item x="2"/>
        <item x="5"/>
        <item x="3"/>
        <item x="4"/>
        <item x="9"/>
        <item x="6"/>
        <item x="7"/>
        <item x="1"/>
        <item x="0"/>
        <item x="1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>
      <items count="11">
        <item x="3"/>
        <item x="2"/>
        <item x="4"/>
        <item x="5"/>
        <item x="6"/>
        <item x="0"/>
        <item x="8"/>
        <item x="7"/>
        <item x="1"/>
        <item x="9"/>
        <item t="default"/>
      </items>
    </pivotField>
    <pivotField numFmtId="43" showAll="0"/>
    <pivotField dataField="1" numFmtId="43" showAll="0"/>
  </pivotFields>
  <rowFields count="2">
    <field x="0"/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Profit" fld="8" baseField="0" baseItem="0"/>
  </dataFields>
  <formats count="30">
    <format dxfId="33">
      <pivotArea collapsedLevelsAreSubtotals="1" fieldPosition="0">
        <references count="1">
          <reference field="0" count="1">
            <x v="0"/>
          </reference>
        </references>
      </pivotArea>
    </format>
    <format dxfId="32">
      <pivotArea collapsedLevelsAreSubtotals="1" fieldPosition="0">
        <references count="1">
          <reference field="0" count="1">
            <x v="1"/>
          </reference>
        </references>
      </pivotArea>
    </format>
    <format dxfId="31">
      <pivotArea collapsedLevelsAreSubtotals="1" fieldPosition="0">
        <references count="1">
          <reference field="0" count="1">
            <x v="2"/>
          </reference>
        </references>
      </pivotArea>
    </format>
    <format dxfId="30">
      <pivotArea collapsedLevelsAreSubtotals="1" fieldPosition="0">
        <references count="1">
          <reference field="0" count="1">
            <x v="3"/>
          </reference>
        </references>
      </pivotArea>
    </format>
    <format dxfId="29">
      <pivotArea collapsedLevelsAreSubtotals="1" fieldPosition="0">
        <references count="1">
          <reference field="0" count="1">
            <x v="4"/>
          </reference>
        </references>
      </pivotArea>
    </format>
    <format dxfId="28">
      <pivotArea collapsedLevelsAreSubtotals="1" fieldPosition="0">
        <references count="1">
          <reference field="0" count="1">
            <x v="5"/>
          </reference>
        </references>
      </pivotArea>
    </format>
    <format dxfId="27">
      <pivotArea collapsedLevelsAreSubtotals="1" fieldPosition="0">
        <references count="1">
          <reference field="0" count="1">
            <x v="6"/>
          </reference>
        </references>
      </pivotArea>
    </format>
    <format dxfId="26">
      <pivotArea collapsedLevelsAreSubtotals="1" fieldPosition="0">
        <references count="1">
          <reference field="0" count="1">
            <x v="7"/>
          </reference>
        </references>
      </pivotArea>
    </format>
    <format dxfId="25">
      <pivotArea collapsedLevelsAreSubtotals="1" fieldPosition="0">
        <references count="1">
          <reference field="0" count="1">
            <x v="8"/>
          </reference>
        </references>
      </pivotArea>
    </format>
    <format dxfId="24">
      <pivotArea collapsedLevelsAreSubtotals="1" fieldPosition="0">
        <references count="1">
          <reference field="0" count="1">
            <x v="9"/>
          </reference>
        </references>
      </pivotArea>
    </format>
    <format dxfId="23">
      <pivotArea collapsedLevelsAreSubtotals="1" fieldPosition="0">
        <references count="1">
          <reference field="0" count="1">
            <x v="0"/>
          </reference>
        </references>
      </pivotArea>
    </format>
    <format dxfId="22">
      <pivotArea collapsedLevelsAreSubtotals="1" fieldPosition="0">
        <references count="1">
          <reference field="0" count="1">
            <x v="1"/>
          </reference>
        </references>
      </pivotArea>
    </format>
    <format dxfId="21">
      <pivotArea collapsedLevelsAreSubtotals="1" fieldPosition="0">
        <references count="1">
          <reference field="0" count="1">
            <x v="2"/>
          </reference>
        </references>
      </pivotArea>
    </format>
    <format dxfId="20">
      <pivotArea collapsedLevelsAreSubtotals="1" fieldPosition="0">
        <references count="1">
          <reference field="0" count="1">
            <x v="3"/>
          </reference>
        </references>
      </pivotArea>
    </format>
    <format dxfId="19">
      <pivotArea collapsedLevelsAreSubtotals="1" fieldPosition="0">
        <references count="1">
          <reference field="0" count="1">
            <x v="4"/>
          </reference>
        </references>
      </pivotArea>
    </format>
    <format dxfId="18">
      <pivotArea collapsedLevelsAreSubtotals="1" fieldPosition="0">
        <references count="1">
          <reference field="0" count="1">
            <x v="5"/>
          </reference>
        </references>
      </pivotArea>
    </format>
    <format dxfId="17">
      <pivotArea collapsedLevelsAreSubtotals="1" fieldPosition="0">
        <references count="1">
          <reference field="0" count="1">
            <x v="6"/>
          </reference>
        </references>
      </pivotArea>
    </format>
    <format dxfId="16">
      <pivotArea collapsedLevelsAreSubtotals="1" fieldPosition="0">
        <references count="1">
          <reference field="0" count="1">
            <x v="7"/>
          </reference>
        </references>
      </pivotArea>
    </format>
    <format dxfId="15">
      <pivotArea collapsedLevelsAreSubtotals="1" fieldPosition="0">
        <references count="1">
          <reference field="0" count="1">
            <x v="8"/>
          </reference>
        </references>
      </pivotArea>
    </format>
    <format dxfId="14">
      <pivotArea collapsedLevelsAreSubtotals="1" fieldPosition="0">
        <references count="1">
          <reference field="0" count="1">
            <x v="9"/>
          </reference>
        </references>
      </pivotArea>
    </format>
    <format dxfId="9">
      <pivotArea collapsedLevelsAreSubtotals="1" fieldPosition="0">
        <references count="1">
          <reference field="0" count="1">
            <x v="0"/>
          </reference>
        </references>
      </pivotArea>
    </format>
    <format dxfId="8">
      <pivotArea collapsedLevelsAreSubtotals="1" fieldPosition="0">
        <references count="1">
          <reference field="0" count="1">
            <x v="1"/>
          </reference>
        </references>
      </pivotArea>
    </format>
    <format dxfId="7">
      <pivotArea collapsedLevelsAreSubtotals="1" fieldPosition="0">
        <references count="1">
          <reference field="0" count="1">
            <x v="2"/>
          </reference>
        </references>
      </pivotArea>
    </format>
    <format dxfId="6">
      <pivotArea collapsedLevelsAreSubtotals="1" fieldPosition="0">
        <references count="1">
          <reference field="0" count="1">
            <x v="3"/>
          </reference>
        </references>
      </pivotArea>
    </format>
    <format dxfId="5">
      <pivotArea collapsedLevelsAreSubtotals="1" fieldPosition="0">
        <references count="1">
          <reference field="0" count="1">
            <x v="4"/>
          </reference>
        </references>
      </pivotArea>
    </format>
    <format dxfId="4">
      <pivotArea collapsedLevelsAreSubtotals="1" fieldPosition="0">
        <references count="1">
          <reference field="0" count="1">
            <x v="5"/>
          </reference>
        </references>
      </pivotArea>
    </format>
    <format dxfId="3">
      <pivotArea collapsedLevelsAreSubtotals="1" fieldPosition="0">
        <references count="1">
          <reference field="0" count="1">
            <x v="6"/>
          </reference>
        </references>
      </pivotArea>
    </format>
    <format dxfId="2">
      <pivotArea collapsedLevelsAreSubtotals="1" fieldPosition="0">
        <references count="1">
          <reference field="0" count="1">
            <x v="7"/>
          </reference>
        </references>
      </pivotArea>
    </format>
    <format dxfId="1">
      <pivotArea collapsedLevelsAreSubtotals="1" fieldPosition="0">
        <references count="1">
          <reference field="0" count="1">
            <x v="8"/>
          </reference>
        </references>
      </pivotArea>
    </format>
    <format dxfId="0">
      <pivotArea collapsedLevelsAreSubtotals="1" fieldPosition="0">
        <references count="1">
          <reference field="0" count="1">
            <x v="9"/>
          </reference>
        </references>
      </pivotArea>
    </format>
  </formats>
  <conditionalFormats count="1">
    <conditionalFormat type="all" priority="1">
      <pivotAreas count="10"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4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5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7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8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9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3" name="Table3" displayName="Table3" ref="A7:C18" totalsRowShown="0">
  <autoFilter ref="A7:C18"/>
  <tableColumns count="3">
    <tableColumn id="1" name="TANGGAL"/>
    <tableColumn id="2" name="NAMA BARANG"/>
    <tableColumn id="3" name="JUMLAH MASU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4:C14" totalsRowShown="0">
  <autoFilter ref="A4:C14"/>
  <tableColumns count="3">
    <tableColumn id="1" name="TANGGAL "/>
    <tableColumn id="2" name="NAMA BARANG"/>
    <tableColumn id="3" name="JUMLAH TERJU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5:I16" totalsRowShown="0">
  <autoFilter ref="A5:I16"/>
  <tableColumns count="9">
    <tableColumn id="1" name="Nama Barang"/>
    <tableColumn id="2" name="Harga Beli" dataDxfId="40"/>
    <tableColumn id="3" name="Harga Jual" dataDxfId="39"/>
    <tableColumn id="4" name="Stok awal"/>
    <tableColumn id="10" name="Stok Masuk" dataDxfId="38">
      <calculatedColumnFormula>SUM($E$6:$E$15)</calculatedColumnFormula>
    </tableColumn>
    <tableColumn id="6" name="Terjual" dataDxfId="37">
      <calculatedColumnFormula>SUMIF(Table4[NAMA BARANG],Table1[Nama Barang],Table4[JUMLAH TERJUAL])</calculatedColumnFormula>
    </tableColumn>
    <tableColumn id="7" name="Stok Akhir" dataDxfId="36">
      <calculatedColumnFormula>(Table1[[#This Row],[Stok awal]]+Table1[[#This Row],[Stok Masuk]])-Table1[[#This Row],[Terjual]]</calculatedColumnFormula>
    </tableColumn>
    <tableColumn id="8" name="Kas Masuk" dataDxfId="35">
      <calculatedColumnFormula>Table1[[#This Row],[Harga Jual]]*Table1[[#This Row],[Terjual]]</calculatedColumnFormula>
    </tableColumn>
    <tableColumn id="9" name="Profit" dataDxfId="34">
      <calculatedColumnFormula>Table1[[#This Row],[Kas Masuk]]-(Table1[[#This Row],[Harga Beli]]*Table1[[#This Row],[Terjual]])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F18"/>
  <sheetViews>
    <sheetView workbookViewId="0">
      <selection activeCell="B20" sqref="B20"/>
    </sheetView>
  </sheetViews>
  <sheetFormatPr defaultRowHeight="15" x14ac:dyDescent="0.25"/>
  <cols>
    <col min="1" max="1" width="13.5703125" bestFit="1" customWidth="1"/>
    <col min="2" max="2" width="17.140625" customWidth="1"/>
    <col min="3" max="3" width="17.7109375" customWidth="1"/>
    <col min="4" max="4" width="11" customWidth="1"/>
  </cols>
  <sheetData>
    <row r="2" spans="1:6" x14ac:dyDescent="0.25">
      <c r="C2" s="10" t="s">
        <v>22</v>
      </c>
      <c r="D2" s="10"/>
    </row>
    <row r="3" spans="1:6" x14ac:dyDescent="0.25">
      <c r="A3" s="8" t="s">
        <v>25</v>
      </c>
      <c r="B3" s="9"/>
      <c r="C3" s="5">
        <v>44717</v>
      </c>
      <c r="E3" t="s">
        <v>26</v>
      </c>
      <c r="F3">
        <f xml:space="preserve"> COUNT(Table3[JUMLAH MASUK])</f>
        <v>10</v>
      </c>
    </row>
    <row r="4" spans="1:6" x14ac:dyDescent="0.25">
      <c r="A4" s="8" t="s">
        <v>4</v>
      </c>
      <c r="B4" s="9"/>
      <c r="C4" s="3"/>
    </row>
    <row r="5" spans="1:6" x14ac:dyDescent="0.25">
      <c r="A5" s="8" t="s">
        <v>24</v>
      </c>
      <c r="B5" s="9"/>
      <c r="C5" s="3"/>
    </row>
    <row r="7" spans="1:6" x14ac:dyDescent="0.25">
      <c r="A7" t="s">
        <v>27</v>
      </c>
      <c r="B7" s="6" t="s">
        <v>28</v>
      </c>
      <c r="C7" t="s">
        <v>29</v>
      </c>
    </row>
    <row r="8" spans="1:6" x14ac:dyDescent="0.25">
      <c r="A8" s="6">
        <v>44721</v>
      </c>
      <c r="B8" t="s">
        <v>13</v>
      </c>
      <c r="C8">
        <v>5</v>
      </c>
    </row>
    <row r="9" spans="1:6" x14ac:dyDescent="0.25">
      <c r="A9" s="6">
        <v>44751</v>
      </c>
      <c r="B9" t="s">
        <v>18</v>
      </c>
      <c r="C9">
        <v>4</v>
      </c>
    </row>
    <row r="10" spans="1:6" x14ac:dyDescent="0.25">
      <c r="A10" s="6">
        <v>44722</v>
      </c>
      <c r="B10" t="s">
        <v>15</v>
      </c>
      <c r="C10">
        <v>3</v>
      </c>
    </row>
    <row r="11" spans="1:6" x14ac:dyDescent="0.25">
      <c r="A11" s="6">
        <v>44723</v>
      </c>
      <c r="B11" t="s">
        <v>17</v>
      </c>
      <c r="C11">
        <v>3</v>
      </c>
    </row>
    <row r="12" spans="1:6" x14ac:dyDescent="0.25">
      <c r="A12" s="6">
        <v>44724</v>
      </c>
      <c r="B12" t="s">
        <v>13</v>
      </c>
      <c r="C12">
        <v>4</v>
      </c>
    </row>
    <row r="13" spans="1:6" x14ac:dyDescent="0.25">
      <c r="A13" s="6">
        <v>44725</v>
      </c>
      <c r="B13" t="s">
        <v>20</v>
      </c>
    </row>
    <row r="14" spans="1:6" x14ac:dyDescent="0.25">
      <c r="A14" s="6">
        <v>44726</v>
      </c>
      <c r="B14" t="s">
        <v>14</v>
      </c>
      <c r="C14">
        <v>5</v>
      </c>
    </row>
    <row r="15" spans="1:6" x14ac:dyDescent="0.25">
      <c r="A15" s="6">
        <v>44727</v>
      </c>
      <c r="B15" t="s">
        <v>12</v>
      </c>
      <c r="C15">
        <v>6</v>
      </c>
    </row>
    <row r="16" spans="1:6" x14ac:dyDescent="0.25">
      <c r="A16" s="6">
        <v>44728</v>
      </c>
      <c r="B16" t="s">
        <v>21</v>
      </c>
      <c r="C16">
        <v>7</v>
      </c>
    </row>
    <row r="17" spans="1:3" x14ac:dyDescent="0.25">
      <c r="A17" s="6">
        <v>44729</v>
      </c>
      <c r="B17" t="s">
        <v>19</v>
      </c>
      <c r="C17">
        <v>6</v>
      </c>
    </row>
    <row r="18" spans="1:3" x14ac:dyDescent="0.25">
      <c r="A18" s="6">
        <v>44730</v>
      </c>
      <c r="B18" t="s">
        <v>20</v>
      </c>
      <c r="C18">
        <v>10</v>
      </c>
    </row>
  </sheetData>
  <mergeCells count="4">
    <mergeCell ref="A3:B3"/>
    <mergeCell ref="C2:D2"/>
    <mergeCell ref="A4:B4"/>
    <mergeCell ref="A5:B5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53" r:id="rId3" name="cmdsimpan">
          <controlPr defaultSize="0" autoLine="0" r:id="rId4">
            <anchor moveWithCells="1">
              <from>
                <xdr:col>3</xdr:col>
                <xdr:colOff>95250</xdr:colOff>
                <xdr:row>2</xdr:row>
                <xdr:rowOff>180975</xdr:rowOff>
              </from>
              <to>
                <xdr:col>3</xdr:col>
                <xdr:colOff>714375</xdr:colOff>
                <xdr:row>4</xdr:row>
                <xdr:rowOff>171450</xdr:rowOff>
              </to>
            </anchor>
          </controlPr>
        </control>
      </mc:Choice>
      <mc:Fallback>
        <control shapeId="2053" r:id="rId3" name="cmdsimpan"/>
      </mc:Fallback>
    </mc:AlternateContent>
  </controls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'Katalog Barang'!$A$6:$A$15</xm:f>
          </x14:formula1>
          <xm:sqref>B8:B18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4:F14"/>
  <sheetViews>
    <sheetView workbookViewId="0">
      <selection activeCell="C14" sqref="C14"/>
    </sheetView>
  </sheetViews>
  <sheetFormatPr defaultRowHeight="15" x14ac:dyDescent="0.25"/>
  <cols>
    <col min="1" max="1" width="12.28515625" customWidth="1"/>
    <col min="2" max="2" width="17.140625" customWidth="1"/>
    <col min="3" max="3" width="21" bestFit="1" customWidth="1"/>
    <col min="4" max="4" width="11" customWidth="1"/>
  </cols>
  <sheetData>
    <row r="4" spans="1:6" x14ac:dyDescent="0.25">
      <c r="A4" t="s">
        <v>30</v>
      </c>
      <c r="B4" t="s">
        <v>28</v>
      </c>
      <c r="C4" s="4" t="s">
        <v>31</v>
      </c>
      <c r="E4" t="s">
        <v>26</v>
      </c>
      <c r="F4">
        <f>COUNT(Table4[JUMLAH TERJUAL])</f>
        <v>10</v>
      </c>
    </row>
    <row r="5" spans="1:6" x14ac:dyDescent="0.25">
      <c r="A5" t="s">
        <v>32</v>
      </c>
      <c r="B5" t="s">
        <v>13</v>
      </c>
      <c r="C5">
        <v>2</v>
      </c>
    </row>
    <row r="6" spans="1:6" x14ac:dyDescent="0.25">
      <c r="A6" t="s">
        <v>33</v>
      </c>
      <c r="B6" t="s">
        <v>15</v>
      </c>
      <c r="C6">
        <v>3</v>
      </c>
    </row>
    <row r="7" spans="1:6" x14ac:dyDescent="0.25">
      <c r="A7" t="s">
        <v>34</v>
      </c>
      <c r="B7" t="s">
        <v>14</v>
      </c>
      <c r="C7">
        <v>1</v>
      </c>
    </row>
    <row r="8" spans="1:6" x14ac:dyDescent="0.25">
      <c r="A8" t="s">
        <v>35</v>
      </c>
      <c r="B8" t="s">
        <v>18</v>
      </c>
      <c r="C8">
        <v>2</v>
      </c>
    </row>
    <row r="9" spans="1:6" x14ac:dyDescent="0.25">
      <c r="A9" t="s">
        <v>36</v>
      </c>
      <c r="B9" t="s">
        <v>19</v>
      </c>
      <c r="C9">
        <v>3</v>
      </c>
    </row>
    <row r="10" spans="1:6" x14ac:dyDescent="0.25">
      <c r="A10" t="s">
        <v>37</v>
      </c>
      <c r="B10" t="s">
        <v>16</v>
      </c>
      <c r="C10">
        <v>1</v>
      </c>
    </row>
    <row r="11" spans="1:6" x14ac:dyDescent="0.25">
      <c r="A11" t="s">
        <v>38</v>
      </c>
      <c r="B11" t="s">
        <v>17</v>
      </c>
      <c r="C11">
        <v>2</v>
      </c>
    </row>
    <row r="12" spans="1:6" x14ac:dyDescent="0.25">
      <c r="A12" t="s">
        <v>39</v>
      </c>
      <c r="B12" t="s">
        <v>21</v>
      </c>
      <c r="C12">
        <v>2</v>
      </c>
    </row>
    <row r="13" spans="1:6" x14ac:dyDescent="0.25">
      <c r="A13" t="s">
        <v>40</v>
      </c>
      <c r="B13" t="s">
        <v>20</v>
      </c>
      <c r="C13">
        <v>4</v>
      </c>
    </row>
    <row r="14" spans="1:6" x14ac:dyDescent="0.25">
      <c r="A14" t="s">
        <v>41</v>
      </c>
      <c r="B14" t="s">
        <v>12</v>
      </c>
      <c r="C14">
        <v>2</v>
      </c>
    </row>
  </sheetData>
  <dataValidations count="1">
    <dataValidation type="date" allowBlank="1" showInputMessage="1" showErrorMessage="1" sqref="A5:A14">
      <formula1>44829</formula1>
      <formula2>44859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'Katalog Barang'!$A$6:$A$15</xm:f>
          </x14:formula1>
          <xm:sqref>B5:B14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tabSelected="1" workbookViewId="0">
      <selection activeCell="E13" sqref="E13"/>
    </sheetView>
  </sheetViews>
  <sheetFormatPr defaultRowHeight="15" x14ac:dyDescent="0.25"/>
  <cols>
    <col min="1" max="1" width="13.85546875" customWidth="1"/>
    <col min="2" max="2" width="14.28515625" bestFit="1" customWidth="1"/>
    <col min="3" max="4" width="6" customWidth="1"/>
    <col min="5" max="6" width="7" customWidth="1"/>
    <col min="7" max="7" width="8" customWidth="1"/>
    <col min="8" max="8" width="7" customWidth="1"/>
    <col min="9" max="9" width="6" customWidth="1"/>
    <col min="10" max="11" width="8" customWidth="1"/>
    <col min="12" max="12" width="11.28515625" customWidth="1"/>
    <col min="13" max="13" width="16.5703125" bestFit="1" customWidth="1"/>
    <col min="14" max="14" width="12.5703125" bestFit="1" customWidth="1"/>
    <col min="15" max="15" width="16.5703125" bestFit="1" customWidth="1"/>
    <col min="16" max="16" width="12.5703125" bestFit="1" customWidth="1"/>
    <col min="17" max="17" width="16.5703125" bestFit="1" customWidth="1"/>
    <col min="18" max="18" width="12.5703125" bestFit="1" customWidth="1"/>
    <col min="19" max="19" width="16.5703125" bestFit="1" customWidth="1"/>
    <col min="20" max="20" width="12.5703125" bestFit="1" customWidth="1"/>
    <col min="21" max="21" width="16.5703125" bestFit="1" customWidth="1"/>
    <col min="22" max="22" width="17.7109375" bestFit="1" customWidth="1"/>
    <col min="23" max="23" width="21.7109375" bestFit="1" customWidth="1"/>
  </cols>
  <sheetData>
    <row r="3" spans="1:2" x14ac:dyDescent="0.25">
      <c r="A3" s="11" t="s">
        <v>43</v>
      </c>
      <c r="B3" t="s">
        <v>45</v>
      </c>
    </row>
    <row r="4" spans="1:2" x14ac:dyDescent="0.25">
      <c r="A4" s="12" t="s">
        <v>17</v>
      </c>
      <c r="B4" s="13">
        <v>50000</v>
      </c>
    </row>
    <row r="5" spans="1:2" x14ac:dyDescent="0.25">
      <c r="A5" s="12" t="s">
        <v>21</v>
      </c>
      <c r="B5" s="13">
        <v>180000</v>
      </c>
    </row>
    <row r="6" spans="1:2" x14ac:dyDescent="0.25">
      <c r="A6" s="12" t="s">
        <v>15</v>
      </c>
      <c r="B6" s="13">
        <v>75000</v>
      </c>
    </row>
    <row r="7" spans="1:2" x14ac:dyDescent="0.25">
      <c r="A7" s="12" t="s">
        <v>13</v>
      </c>
      <c r="B7" s="13">
        <v>1400000</v>
      </c>
    </row>
    <row r="8" spans="1:2" x14ac:dyDescent="0.25">
      <c r="A8" s="12" t="s">
        <v>12</v>
      </c>
      <c r="B8" s="13">
        <v>1000000</v>
      </c>
    </row>
    <row r="9" spans="1:2" x14ac:dyDescent="0.25">
      <c r="A9" s="12" t="s">
        <v>18</v>
      </c>
      <c r="B9" s="13">
        <v>300000</v>
      </c>
    </row>
    <row r="10" spans="1:2" x14ac:dyDescent="0.25">
      <c r="A10" s="12" t="s">
        <v>14</v>
      </c>
      <c r="B10" s="13">
        <v>20000</v>
      </c>
    </row>
    <row r="11" spans="1:2" x14ac:dyDescent="0.25">
      <c r="A11" s="12" t="s">
        <v>19</v>
      </c>
      <c r="B11" s="13">
        <v>600000</v>
      </c>
    </row>
    <row r="12" spans="1:2" x14ac:dyDescent="0.25">
      <c r="A12" s="12" t="s">
        <v>16</v>
      </c>
      <c r="B12" s="13">
        <v>35000</v>
      </c>
    </row>
    <row r="13" spans="1:2" x14ac:dyDescent="0.25">
      <c r="A13" s="12" t="s">
        <v>20</v>
      </c>
      <c r="B13" s="13">
        <v>40000</v>
      </c>
    </row>
    <row r="14" spans="1:2" x14ac:dyDescent="0.25">
      <c r="A14" s="12" t="s">
        <v>44</v>
      </c>
      <c r="B14" s="7">
        <v>3700000</v>
      </c>
    </row>
  </sheetData>
  <conditionalFormatting pivot="1" sqref="B4 B5 B6 B7 B8 B9 B10 B11 B12 B13">
    <cfRule type="top10" dxfId="10" priority="1" rank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I16"/>
  <sheetViews>
    <sheetView workbookViewId="0">
      <selection activeCell="I6" sqref="I6"/>
    </sheetView>
  </sheetViews>
  <sheetFormatPr defaultRowHeight="15" x14ac:dyDescent="0.25"/>
  <cols>
    <col min="1" max="1" width="14.7109375" customWidth="1"/>
    <col min="2" max="3" width="14.28515625" bestFit="1" customWidth="1"/>
    <col min="4" max="4" width="11.5703125" customWidth="1"/>
    <col min="5" max="5" width="12.140625" customWidth="1"/>
    <col min="6" max="6" width="14.140625" bestFit="1" customWidth="1"/>
    <col min="7" max="7" width="13.140625" customWidth="1"/>
    <col min="8" max="8" width="16.85546875" bestFit="1" customWidth="1"/>
    <col min="9" max="9" width="13.28515625" bestFit="1" customWidth="1"/>
  </cols>
  <sheetData>
    <row r="2" spans="1:9" x14ac:dyDescent="0.25">
      <c r="G2" s="1" t="s">
        <v>2</v>
      </c>
      <c r="H2" s="1" t="s">
        <v>0</v>
      </c>
    </row>
    <row r="3" spans="1:9" x14ac:dyDescent="0.25">
      <c r="A3" t="s">
        <v>1</v>
      </c>
      <c r="G3" s="1"/>
      <c r="H3" s="1"/>
    </row>
    <row r="4" spans="1:9" x14ac:dyDescent="0.25">
      <c r="F4" t="s">
        <v>3</v>
      </c>
      <c r="G4" s="1"/>
      <c r="H4" s="1"/>
    </row>
    <row r="5" spans="1:9" x14ac:dyDescent="0.25">
      <c r="A5" t="s">
        <v>4</v>
      </c>
      <c r="B5" t="s">
        <v>5</v>
      </c>
      <c r="C5" t="s">
        <v>6</v>
      </c>
      <c r="D5" t="s">
        <v>7</v>
      </c>
      <c r="E5" t="s">
        <v>23</v>
      </c>
      <c r="F5" t="s">
        <v>9</v>
      </c>
      <c r="G5" t="s">
        <v>8</v>
      </c>
      <c r="H5" s="1" t="s">
        <v>10</v>
      </c>
      <c r="I5" s="1" t="s">
        <v>11</v>
      </c>
    </row>
    <row r="6" spans="1:9" x14ac:dyDescent="0.25">
      <c r="A6" t="s">
        <v>12</v>
      </c>
      <c r="B6" s="1">
        <v>5500000</v>
      </c>
      <c r="C6" s="1">
        <v>6000000</v>
      </c>
      <c r="D6">
        <v>100</v>
      </c>
      <c r="E6">
        <f>SUMIF(Table3[NAMA BARANG],'Katalog Barang'!A6:A15,Table3[JUMLAH MASUK])</f>
        <v>6</v>
      </c>
      <c r="F6">
        <f>SUMIF(Table4[NAMA BARANG],Table1[Nama Barang],Table4[JUMLAH TERJUAL])</f>
        <v>2</v>
      </c>
      <c r="G6">
        <f>(Table1[[#This Row],[Stok awal]]+Table1[[#This Row],[Stok Masuk]])-Table1[[#This Row],[Terjual]]</f>
        <v>104</v>
      </c>
      <c r="H6" s="1">
        <f>Table1[[#This Row],[Harga Jual]]*Table1[[#This Row],[Terjual]]</f>
        <v>12000000</v>
      </c>
      <c r="I6" s="1">
        <f>Table1[[#This Row],[Kas Masuk]]-(Table1[[#This Row],[Harga Beli]]*Table1[[#This Row],[Terjual]])</f>
        <v>1000000</v>
      </c>
    </row>
    <row r="7" spans="1:9" x14ac:dyDescent="0.25">
      <c r="A7" t="s">
        <v>13</v>
      </c>
      <c r="B7" s="1">
        <v>4000000</v>
      </c>
      <c r="C7" s="1">
        <v>4700000</v>
      </c>
      <c r="D7">
        <v>100</v>
      </c>
      <c r="E7">
        <f>SUMIF(Table3[NAMA BARANG],'Katalog Barang'!A7:A16,Table3[JUMLAH MASUK])</f>
        <v>9</v>
      </c>
      <c r="F7">
        <f>SUMIF(Table4[NAMA BARANG],Table1[Nama Barang],Table4[JUMLAH TERJUAL])</f>
        <v>2</v>
      </c>
      <c r="G7">
        <f>(Table1[[#This Row],[Stok awal]]+Table1[[#This Row],[Stok Masuk]])-Table1[[#This Row],[Terjual]]</f>
        <v>107</v>
      </c>
      <c r="H7" s="1">
        <f>Table1[[#This Row],[Harga Jual]]*Table1[[#This Row],[Terjual]]</f>
        <v>9400000</v>
      </c>
      <c r="I7" s="1">
        <f>Table1[[#This Row],[Kas Masuk]]-(Table1[[#This Row],[Harga Beli]]*Table1[[#This Row],[Terjual]])</f>
        <v>1400000</v>
      </c>
    </row>
    <row r="8" spans="1:9" x14ac:dyDescent="0.25">
      <c r="A8" t="s">
        <v>14</v>
      </c>
      <c r="B8" s="1">
        <v>50000</v>
      </c>
      <c r="C8" s="1">
        <v>70000</v>
      </c>
      <c r="D8">
        <v>100</v>
      </c>
      <c r="E8">
        <f>SUMIF(Table3[NAMA BARANG],'Katalog Barang'!A8:A17,Table3[JUMLAH MASUK])</f>
        <v>5</v>
      </c>
      <c r="F8">
        <f>SUMIF(Table4[NAMA BARANG],Table1[Nama Barang],Table4[JUMLAH TERJUAL])</f>
        <v>1</v>
      </c>
      <c r="G8">
        <f>(Table1[[#This Row],[Stok awal]]+Table1[[#This Row],[Stok Masuk]])-Table1[[#This Row],[Terjual]]</f>
        <v>104</v>
      </c>
      <c r="H8" s="1">
        <f>Table1[[#This Row],[Harga Jual]]*Table1[[#This Row],[Terjual]]</f>
        <v>70000</v>
      </c>
      <c r="I8" s="1">
        <f>Table1[[#This Row],[Kas Masuk]]-(Table1[[#This Row],[Harga Beli]]*Table1[[#This Row],[Terjual]])</f>
        <v>20000</v>
      </c>
    </row>
    <row r="9" spans="1:9" x14ac:dyDescent="0.25">
      <c r="A9" t="s">
        <v>15</v>
      </c>
      <c r="B9" s="1">
        <v>60000</v>
      </c>
      <c r="C9" s="1">
        <v>85000</v>
      </c>
      <c r="D9">
        <v>100</v>
      </c>
      <c r="E9">
        <f>SUMIF(Table3[NAMA BARANG],'Katalog Barang'!A9:A18,Table3[JUMLAH MASUK])</f>
        <v>3</v>
      </c>
      <c r="F9">
        <f>SUMIF(Table4[NAMA BARANG],Table1[Nama Barang],Table4[JUMLAH TERJUAL])</f>
        <v>3</v>
      </c>
      <c r="G9">
        <f>(Table1[[#This Row],[Stok awal]]+Table1[[#This Row],[Stok Masuk]])-Table1[[#This Row],[Terjual]]</f>
        <v>100</v>
      </c>
      <c r="H9" s="1">
        <f>Table1[[#This Row],[Harga Jual]]*Table1[[#This Row],[Terjual]]</f>
        <v>255000</v>
      </c>
      <c r="I9" s="1">
        <f>Table1[[#This Row],[Kas Masuk]]-(Table1[[#This Row],[Harga Beli]]*Table1[[#This Row],[Terjual]])</f>
        <v>75000</v>
      </c>
    </row>
    <row r="10" spans="1:9" x14ac:dyDescent="0.25">
      <c r="A10" t="s">
        <v>16</v>
      </c>
      <c r="B10" s="1">
        <v>110000</v>
      </c>
      <c r="C10" s="1">
        <v>145000</v>
      </c>
      <c r="D10">
        <v>100</v>
      </c>
      <c r="E10">
        <f>SUMIF(Table3[NAMA BARANG],'Katalog Barang'!A10:A19,Table3[JUMLAH MASUK])</f>
        <v>0</v>
      </c>
      <c r="F10">
        <f>SUMIF(Table4[NAMA BARANG],Table1[Nama Barang],Table4[JUMLAH TERJUAL])</f>
        <v>1</v>
      </c>
      <c r="G10">
        <f>(Table1[[#This Row],[Stok awal]]+Table1[[#This Row],[Stok Masuk]])-Table1[[#This Row],[Terjual]]</f>
        <v>99</v>
      </c>
      <c r="H10" s="1">
        <f>Table1[[#This Row],[Harga Jual]]*Table1[[#This Row],[Terjual]]</f>
        <v>145000</v>
      </c>
      <c r="I10" s="1">
        <f>Table1[[#This Row],[Kas Masuk]]-(Table1[[#This Row],[Harga Beli]]*Table1[[#This Row],[Terjual]])</f>
        <v>35000</v>
      </c>
    </row>
    <row r="11" spans="1:9" x14ac:dyDescent="0.25">
      <c r="A11" t="s">
        <v>17</v>
      </c>
      <c r="B11" s="1">
        <v>50000</v>
      </c>
      <c r="C11" s="1">
        <v>75000</v>
      </c>
      <c r="D11">
        <v>100</v>
      </c>
      <c r="E11">
        <f>SUMIF(Table3[NAMA BARANG],'Katalog Barang'!A11:A20,Table3[JUMLAH MASUK])</f>
        <v>3</v>
      </c>
      <c r="F11">
        <f>SUMIF(Table4[NAMA BARANG],Table1[Nama Barang],Table4[JUMLAH TERJUAL])</f>
        <v>2</v>
      </c>
      <c r="G11">
        <f>(Table1[[#This Row],[Stok awal]]+Table1[[#This Row],[Stok Masuk]])-Table1[[#This Row],[Terjual]]</f>
        <v>101</v>
      </c>
      <c r="H11" s="1">
        <f>Table1[[#This Row],[Harga Jual]]*Table1[[#This Row],[Terjual]]</f>
        <v>150000</v>
      </c>
      <c r="I11" s="1">
        <f>Table1[[#This Row],[Kas Masuk]]-(Table1[[#This Row],[Harga Beli]]*Table1[[#This Row],[Terjual]])</f>
        <v>50000</v>
      </c>
    </row>
    <row r="12" spans="1:9" x14ac:dyDescent="0.25">
      <c r="A12" t="s">
        <v>18</v>
      </c>
      <c r="B12" s="1">
        <v>800000</v>
      </c>
      <c r="C12" s="1">
        <v>950000</v>
      </c>
      <c r="D12">
        <v>100</v>
      </c>
      <c r="E12">
        <f>SUMIF(Table3[NAMA BARANG],'Katalog Barang'!A12:A21,Table3[JUMLAH MASUK])</f>
        <v>4</v>
      </c>
      <c r="F12">
        <f>SUMIF(Table4[NAMA BARANG],Table1[Nama Barang],Table4[JUMLAH TERJUAL])</f>
        <v>2</v>
      </c>
      <c r="G12">
        <f>(Table1[[#This Row],[Stok awal]]+Table1[[#This Row],[Stok Masuk]])-Table1[[#This Row],[Terjual]]</f>
        <v>102</v>
      </c>
      <c r="H12" s="1">
        <f>Table1[[#This Row],[Harga Jual]]*Table1[[#This Row],[Terjual]]</f>
        <v>1900000</v>
      </c>
      <c r="I12" s="1">
        <f>Table1[[#This Row],[Kas Masuk]]-(Table1[[#This Row],[Harga Beli]]*Table1[[#This Row],[Terjual]])</f>
        <v>300000</v>
      </c>
    </row>
    <row r="13" spans="1:9" x14ac:dyDescent="0.25">
      <c r="A13" t="s">
        <v>19</v>
      </c>
      <c r="B13" s="1">
        <v>1000000</v>
      </c>
      <c r="C13" s="1">
        <v>1200000</v>
      </c>
      <c r="D13">
        <v>100</v>
      </c>
      <c r="E13">
        <f>SUMIF(Table3[NAMA BARANG],'Katalog Barang'!A13:A22,Table3[JUMLAH MASUK])</f>
        <v>6</v>
      </c>
      <c r="F13">
        <f>SUMIF(Table4[NAMA BARANG],Table1[Nama Barang],Table4[JUMLAH TERJUAL])</f>
        <v>3</v>
      </c>
      <c r="G13">
        <f>(Table1[[#This Row],[Stok awal]]+Table1[[#This Row],[Stok Masuk]])-Table1[[#This Row],[Terjual]]</f>
        <v>103</v>
      </c>
      <c r="H13" s="1">
        <f>Table1[[#This Row],[Harga Jual]]*Table1[[#This Row],[Terjual]]</f>
        <v>3600000</v>
      </c>
      <c r="I13" s="1">
        <f>Table1[[#This Row],[Kas Masuk]]-(Table1[[#This Row],[Harga Beli]]*Table1[[#This Row],[Terjual]])</f>
        <v>600000</v>
      </c>
    </row>
    <row r="14" spans="1:9" x14ac:dyDescent="0.25">
      <c r="A14" t="s">
        <v>20</v>
      </c>
      <c r="B14" s="1">
        <v>50000</v>
      </c>
      <c r="C14" s="1">
        <v>60000</v>
      </c>
      <c r="D14">
        <v>100</v>
      </c>
      <c r="E14">
        <f>SUMIF(Table3[NAMA BARANG],'Katalog Barang'!A14:A23,Table3[JUMLAH MASUK])</f>
        <v>10</v>
      </c>
      <c r="F14">
        <f>SUMIF(Table4[NAMA BARANG],Table1[Nama Barang],Table4[JUMLAH TERJUAL])</f>
        <v>4</v>
      </c>
      <c r="G14">
        <f>(Table1[[#This Row],[Stok awal]]+Table1[[#This Row],[Stok Masuk]])-Table1[[#This Row],[Terjual]]</f>
        <v>106</v>
      </c>
      <c r="H14" s="1">
        <f>Table1[[#This Row],[Harga Jual]]*Table1[[#This Row],[Terjual]]</f>
        <v>240000</v>
      </c>
      <c r="I14" s="1">
        <f>Table1[[#This Row],[Kas Masuk]]-(Table1[[#This Row],[Harga Beli]]*Table1[[#This Row],[Terjual]])</f>
        <v>40000</v>
      </c>
    </row>
    <row r="15" spans="1:9" x14ac:dyDescent="0.25">
      <c r="A15" t="s">
        <v>21</v>
      </c>
      <c r="B15" s="1">
        <v>750000</v>
      </c>
      <c r="C15" s="1">
        <v>840000</v>
      </c>
      <c r="D15">
        <v>100</v>
      </c>
      <c r="E15">
        <f>SUMIF(Table3[NAMA BARANG],'Katalog Barang'!A15:A24,Table3[JUMLAH MASUK])</f>
        <v>7</v>
      </c>
      <c r="F15">
        <f>SUMIF(Table4[NAMA BARANG],Table1[Nama Barang],Table4[JUMLAH TERJUAL])</f>
        <v>2</v>
      </c>
      <c r="G15">
        <f>(Table1[[#This Row],[Stok awal]]+Table1[[#This Row],[Stok Masuk]])-Table1[[#This Row],[Terjual]]</f>
        <v>105</v>
      </c>
      <c r="H15" s="1">
        <f>Table1[[#This Row],[Harga Jual]]*Table1[[#This Row],[Terjual]]</f>
        <v>1680000</v>
      </c>
      <c r="I15" s="1">
        <f>Table1[[#This Row],[Kas Masuk]]-(Table1[[#This Row],[Harga Beli]]*Table1[[#This Row],[Terjual]])</f>
        <v>180000</v>
      </c>
    </row>
    <row r="16" spans="1:9" x14ac:dyDescent="0.25">
      <c r="A16" t="s">
        <v>42</v>
      </c>
      <c r="B16" s="1">
        <f>SUM(B6:B15)</f>
        <v>12370000</v>
      </c>
      <c r="C16" s="1">
        <f t="shared" ref="C16:E16" si="0">SUM(C6:C15)</f>
        <v>14125000</v>
      </c>
      <c r="D16" s="2">
        <f t="shared" si="0"/>
        <v>1000</v>
      </c>
      <c r="E16" s="2">
        <f t="shared" si="0"/>
        <v>53</v>
      </c>
      <c r="F16" s="7">
        <f t="shared" ref="F16:I16" si="1">SUM(F6:F15)</f>
        <v>22</v>
      </c>
      <c r="G16" s="7">
        <f t="shared" si="1"/>
        <v>1031</v>
      </c>
      <c r="H16" s="1">
        <f t="shared" si="1"/>
        <v>29440000</v>
      </c>
      <c r="I16" s="1">
        <f t="shared" si="1"/>
        <v>3700000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Barang Masuk</vt:lpstr>
      <vt:lpstr>Barang Terjual</vt:lpstr>
      <vt:lpstr>Pivot</vt:lpstr>
      <vt:lpstr>Katalog Barang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2022-06-05T01:39:15Z</dcterms:created>
  <dcterms:modified xsi:type="dcterms:W3CDTF">2022-06-26T02:23:00Z</dcterms:modified>
</cp:coreProperties>
</file>