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printerSettings/printerSettings1.bin" ContentType="application/vnd.openxmlformats-officedocument.spreadsheetml.printerSettings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12\Downloads\"/>
    </mc:Choice>
  </mc:AlternateContent>
  <xr:revisionPtr revIDLastSave="0" documentId="8_{FB28F23D-CDDB-49AB-BB70-A0D19628A780}" xr6:coauthVersionLast="47" xr6:coauthVersionMax="47" xr10:uidLastSave="{00000000-0000-0000-0000-000000000000}"/>
  <bookViews>
    <workbookView xWindow="-120" yWindow="-120" windowWidth="20730" windowHeight="11040" tabRatio="411" firstSheet="3" activeTab="3" xr2:uid="{00000000-000D-0000-FFFF-FFFF00000000}"/>
  </bookViews>
  <sheets>
    <sheet name="Barang Masuk" sheetId="2" r:id="rId1"/>
    <sheet name="Barang Terjual" sheetId="3" r:id="rId2"/>
    <sheet name="Pivot" sheetId="5" r:id="rId3"/>
    <sheet name="Barang Terjual (2)" sheetId="7" r:id="rId4"/>
    <sheet name="Barang Masuk (2)" sheetId="6" r:id="rId5"/>
    <sheet name="Katalog Barang" sheetId="1" r:id="rId6"/>
  </sheets>
  <definedNames>
    <definedName name="ExternalData_1" localSheetId="4" hidden="1">'Barang Masuk (2)'!$A$1:$D$12</definedName>
    <definedName name="ExternalData_2" localSheetId="3" hidden="1">'Barang Terjual (2)'!$A$1:$E$13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B16" i="1"/>
  <c r="E7" i="1"/>
  <c r="E8" i="1"/>
  <c r="E9" i="1"/>
  <c r="E10" i="1"/>
  <c r="E11" i="1"/>
  <c r="E12" i="1"/>
  <c r="E13" i="1"/>
  <c r="E14" i="1"/>
  <c r="E15" i="1"/>
  <c r="E6" i="1"/>
  <c r="E16" i="1" s="1"/>
  <c r="F6" i="1"/>
  <c r="H6" i="1" s="1"/>
  <c r="I6" i="1" s="1"/>
  <c r="I16" i="1" s="1"/>
  <c r="F7" i="1"/>
  <c r="H7" i="1" s="1"/>
  <c r="I7" i="1" s="1"/>
  <c r="F8" i="1"/>
  <c r="H8" i="1" s="1"/>
  <c r="I8" i="1" s="1"/>
  <c r="F9" i="1"/>
  <c r="H9" i="1" s="1"/>
  <c r="I9" i="1" s="1"/>
  <c r="F10" i="1"/>
  <c r="H10" i="1" s="1"/>
  <c r="I10" i="1" s="1"/>
  <c r="F11" i="1"/>
  <c r="H11" i="1" s="1"/>
  <c r="I11" i="1" s="1"/>
  <c r="F12" i="1"/>
  <c r="H12" i="1" s="1"/>
  <c r="I12" i="1" s="1"/>
  <c r="F13" i="1"/>
  <c r="H13" i="1" s="1"/>
  <c r="I13" i="1" s="1"/>
  <c r="F14" i="1"/>
  <c r="H14" i="1" s="1"/>
  <c r="I14" i="1" s="1"/>
  <c r="F15" i="1"/>
  <c r="H15" i="1" s="1"/>
  <c r="I15" i="1" s="1"/>
  <c r="F4" i="3"/>
  <c r="F3" i="2"/>
  <c r="H16" i="1" l="1"/>
  <c r="F16" i="1"/>
  <c r="G6" i="1"/>
  <c r="G10" i="1"/>
  <c r="G7" i="1"/>
  <c r="G8" i="1"/>
  <c r="G12" i="1"/>
  <c r="G13" i="1"/>
  <c r="G15" i="1"/>
  <c r="G11" i="1"/>
  <c r="G14" i="1"/>
  <c r="G9" i="1"/>
  <c r="G1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375305-DF7C-4B12-B39F-D023BDA80309}" keepAlive="1" name="Query - Barang Masuk" description="Connection to the 'Barang Masuk' query in the workbook." type="5" refreshedVersion="8" background="1" saveData="1">
    <dbPr connection="Provider=Microsoft.Mashup.OleDb.1;Data Source=$Workbook$;Location=&quot;Barang Masuk&quot;;Extended Properties=&quot;&quot;" command="SELECT * FROM [Barang Masuk]"/>
  </connection>
  <connection id="2" xr16:uid="{65C6A887-646A-4B76-BE45-5761AAE9C102}" keepAlive="1" name="Query - Barang Terjual" description="Connection to the 'Barang Terjual' query in the workbook." type="5" refreshedVersion="8" background="1" saveData="1">
    <dbPr connection="Provider=Microsoft.Mashup.OleDb.1;Data Source=$Workbook$;Location=&quot;Barang Terjual&quot;;Extended Properties=&quot;&quot;" command="SELECT * FROM [Barang Terjual]"/>
  </connection>
</connections>
</file>

<file path=xl/sharedStrings.xml><?xml version="1.0" encoding="utf-8"?>
<sst xmlns="http://schemas.openxmlformats.org/spreadsheetml/2006/main" count="124" uniqueCount="52">
  <si>
    <t>Profit Penjualan</t>
  </si>
  <si>
    <t>Peride: 2022</t>
  </si>
  <si>
    <t>Langkah-langkah</t>
  </si>
  <si>
    <t>Katalog Barang</t>
  </si>
  <si>
    <t>Nama Barang</t>
  </si>
  <si>
    <t>Harga Beli</t>
  </si>
  <si>
    <t>Harga Jual</t>
  </si>
  <si>
    <t>Stok awal</t>
  </si>
  <si>
    <t>Stok Akhir</t>
  </si>
  <si>
    <t>Terjual</t>
  </si>
  <si>
    <t>Kas Masuk</t>
  </si>
  <si>
    <t>Profit</t>
  </si>
  <si>
    <t>Laptop</t>
  </si>
  <si>
    <t>Komputer</t>
  </si>
  <si>
    <t>Mouse</t>
  </si>
  <si>
    <t>Keyboard</t>
  </si>
  <si>
    <t>Speaker</t>
  </si>
  <si>
    <t>Flashdisk</t>
  </si>
  <si>
    <t>Monitor LCD</t>
  </si>
  <si>
    <t>Printer</t>
  </si>
  <si>
    <t>Tinta Printer</t>
  </si>
  <si>
    <t>Harddisk</t>
  </si>
  <si>
    <t>Barang Masuk</t>
  </si>
  <si>
    <t>Stok Masuk</t>
  </si>
  <si>
    <t>Jumlah Masuk</t>
  </si>
  <si>
    <t>Tanggal</t>
  </si>
  <si>
    <t>Total Data :</t>
  </si>
  <si>
    <t>TANGGAL</t>
  </si>
  <si>
    <t>NAMA BARANG</t>
  </si>
  <si>
    <t>JUMLAH MASUK</t>
  </si>
  <si>
    <t xml:space="preserve">TANGGAL </t>
  </si>
  <si>
    <t>JUMLAH TERJUAL</t>
  </si>
  <si>
    <t>30/9/2022</t>
  </si>
  <si>
    <t>30/9/2023</t>
  </si>
  <si>
    <t>30/9/2024</t>
  </si>
  <si>
    <t>30/9/2025</t>
  </si>
  <si>
    <t>30/9/2026</t>
  </si>
  <si>
    <t>30/9/2027</t>
  </si>
  <si>
    <t>30/9/2028</t>
  </si>
  <si>
    <t>30/9/2029</t>
  </si>
  <si>
    <t>30/9/2030</t>
  </si>
  <si>
    <t>30/9/2031</t>
  </si>
  <si>
    <t>TOTAL</t>
  </si>
  <si>
    <t>Row Labels</t>
  </si>
  <si>
    <t>Grand Total</t>
  </si>
  <si>
    <t>Sum of Profit</t>
  </si>
  <si>
    <t>CD L</t>
  </si>
  <si>
    <t>Barang Masuk.JUMLAH MASUK</t>
  </si>
  <si>
    <t>Sisa</t>
  </si>
  <si>
    <t>Kategori</t>
  </si>
  <si>
    <t>Perangkat</t>
  </si>
  <si>
    <t>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</si>
</sst>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  <xf numFmtId="14" fontId="0" fillId="0" borderId="1" xfId="0" applyNumberFormat="1" applyBorder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2" borderId="0" xfId="0" applyNumberFormat="1" applyFont="1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3">
    <dxf>
      <numFmt numFmtId="0" formatCode="General"/>
    </dxf>
    <dxf>
      <numFmt numFmtId="0" formatCode="General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9" formatCode="dd/mm/yyyy"/>
    </dxf>
    <dxf>
      <numFmt numFmtId="165" formatCode="_(* #,##0.00_);_(* \(#,##0.00\);_(* &quot;-&quot;??_);_(@_)"/>
    </dxf>
    <dxf>
      <numFmt numFmtId="165" formatCode="_(* #,##0.00_);_(* \(#,##0.0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165" formatCode="_(* #,##0.00_);_(* \(#,##0.00\);_(* &quot;-&quot;??_);_(@_)"/>
    </dxf>
    <dxf>
      <numFmt numFmtId="165" formatCode="_(* #,##0.00_);_(* \(#,##0.00\);_(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</xdr:colOff>
          <xdr:row>2</xdr:row>
          <xdr:rowOff>180975</xdr:rowOff>
        </xdr:from>
        <xdr:to>
          <xdr:col>3</xdr:col>
          <xdr:colOff>714375</xdr:colOff>
          <xdr:row>4</xdr:row>
          <xdr:rowOff>171450</xdr:rowOff>
        </xdr:to>
        <xdr:sp macro="" textlink="">
          <xdr:nvSpPr>
            <xdr:cNvPr id="2053" name="cmdsimpan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4738.380404629628" createdVersion="4" refreshedVersion="4" minRefreshableVersion="3" recordCount="11" xr:uid="{00000000-000A-0000-FFFF-FFFF0E000000}">
  <cacheSource type="worksheet">
    <worksheetSource name="Table1"/>
  </cacheSource>
  <cacheFields count="9">
    <cacheField name="Nama Barang" numFmtId="0">
      <sharedItems count="11">
        <s v="Laptop"/>
        <s v="Komputer"/>
        <s v="Mouse"/>
        <s v="Keyboard"/>
        <s v="Speaker"/>
        <s v="Flashdisk"/>
        <s v="Monitor LCD"/>
        <s v="Printer"/>
        <s v="Tinta Printer"/>
        <s v="Harddisk"/>
        <s v="TOTAL"/>
      </sharedItems>
    </cacheField>
    <cacheField name="Harga Beli" numFmtId="165">
      <sharedItems containsSemiMixedTypes="0" containsString="0" containsNumber="1" containsInteger="1" minValue="50000" maxValue="12370000" count="9">
        <n v="5500000"/>
        <n v="4000000"/>
        <n v="50000"/>
        <n v="60000"/>
        <n v="110000"/>
        <n v="800000"/>
        <n v="1000000"/>
        <n v="750000"/>
        <n v="12370000"/>
      </sharedItems>
    </cacheField>
    <cacheField name="Harga Jual" numFmtId="165">
      <sharedItems containsSemiMixedTypes="0" containsString="0" containsNumber="1" containsInteger="1" minValue="60000" maxValue="14125000" count="11">
        <n v="6000000"/>
        <n v="4700000"/>
        <n v="70000"/>
        <n v="85000"/>
        <n v="145000"/>
        <n v="75000"/>
        <n v="950000"/>
        <n v="1200000"/>
        <n v="60000"/>
        <n v="840000"/>
        <n v="14125000"/>
      </sharedItems>
    </cacheField>
    <cacheField name="Stok awal" numFmtId="0">
      <sharedItems containsSemiMixedTypes="0" containsString="0" containsNumber="1" containsInteger="1" minValue="100" maxValue="1000" count="2">
        <n v="100"/>
        <n v="1000"/>
      </sharedItems>
    </cacheField>
    <cacheField name="Stok Masuk" numFmtId="0">
      <sharedItems containsSemiMixedTypes="0" containsString="0" containsNumber="1" containsInteger="1" minValue="0" maxValue="53"/>
    </cacheField>
    <cacheField name="Terjual" numFmtId="0">
      <sharedItems containsSemiMixedTypes="0" containsString="0" containsNumber="1" containsInteger="1" minValue="1" maxValue="22"/>
    </cacheField>
    <cacheField name="Stok Akhir" numFmtId="0">
      <sharedItems containsSemiMixedTypes="0" containsString="0" containsNumber="1" containsInteger="1" minValue="99" maxValue="1031" count="10">
        <n v="104"/>
        <n v="107"/>
        <n v="100"/>
        <n v="99"/>
        <n v="101"/>
        <n v="102"/>
        <n v="103"/>
        <n v="106"/>
        <n v="105"/>
        <n v="1031"/>
      </sharedItems>
    </cacheField>
    <cacheField name="Kas Masuk" numFmtId="165">
      <sharedItems containsSemiMixedTypes="0" containsString="0" containsNumber="1" containsInteger="1" minValue="70000" maxValue="29440000"/>
    </cacheField>
    <cacheField name="Profit" numFmtId="165">
      <sharedItems containsSemiMixedTypes="0" containsString="0" containsNumber="1" containsInteger="1" minValue="20000" maxValue="37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n v="6"/>
    <n v="2"/>
    <x v="0"/>
    <n v="12000000"/>
    <n v="1000000"/>
  </r>
  <r>
    <x v="1"/>
    <x v="1"/>
    <x v="1"/>
    <x v="0"/>
    <n v="9"/>
    <n v="2"/>
    <x v="1"/>
    <n v="9400000"/>
    <n v="1400000"/>
  </r>
  <r>
    <x v="2"/>
    <x v="2"/>
    <x v="2"/>
    <x v="0"/>
    <n v="5"/>
    <n v="1"/>
    <x v="0"/>
    <n v="70000"/>
    <n v="20000"/>
  </r>
  <r>
    <x v="3"/>
    <x v="3"/>
    <x v="3"/>
    <x v="0"/>
    <n v="3"/>
    <n v="3"/>
    <x v="2"/>
    <n v="255000"/>
    <n v="75000"/>
  </r>
  <r>
    <x v="4"/>
    <x v="4"/>
    <x v="4"/>
    <x v="0"/>
    <n v="0"/>
    <n v="1"/>
    <x v="3"/>
    <n v="145000"/>
    <n v="35000"/>
  </r>
  <r>
    <x v="5"/>
    <x v="2"/>
    <x v="5"/>
    <x v="0"/>
    <n v="3"/>
    <n v="2"/>
    <x v="4"/>
    <n v="150000"/>
    <n v="50000"/>
  </r>
  <r>
    <x v="6"/>
    <x v="5"/>
    <x v="6"/>
    <x v="0"/>
    <n v="4"/>
    <n v="2"/>
    <x v="5"/>
    <n v="1900000"/>
    <n v="300000"/>
  </r>
  <r>
    <x v="7"/>
    <x v="6"/>
    <x v="7"/>
    <x v="0"/>
    <n v="6"/>
    <n v="3"/>
    <x v="6"/>
    <n v="3600000"/>
    <n v="600000"/>
  </r>
  <r>
    <x v="8"/>
    <x v="2"/>
    <x v="8"/>
    <x v="0"/>
    <n v="10"/>
    <n v="4"/>
    <x v="7"/>
    <n v="240000"/>
    <n v="40000"/>
  </r>
  <r>
    <x v="9"/>
    <x v="7"/>
    <x v="9"/>
    <x v="0"/>
    <n v="7"/>
    <n v="2"/>
    <x v="8"/>
    <n v="1680000"/>
    <n v="180000"/>
  </r>
  <r>
    <x v="10"/>
    <x v="8"/>
    <x v="10"/>
    <x v="1"/>
    <n v="53"/>
    <n v="22"/>
    <x v="9"/>
    <n v="29440000"/>
    <n v="37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4" firstHeaderRow="1" firstDataRow="1" firstDataCol="1"/>
  <pivotFields count="9">
    <pivotField axis="axisRow" multipleItemSelectionAllowed="1" showAll="0">
      <items count="12">
        <item sd="0" x="5"/>
        <item sd="0" x="9"/>
        <item sd="0" x="3"/>
        <item sd="0" x="1"/>
        <item sd="0" x="0"/>
        <item sd="0" x="6"/>
        <item sd="0" x="2"/>
        <item sd="0" x="7"/>
        <item sd="0" x="4"/>
        <item sd="0" x="8"/>
        <item h="1" x="10"/>
        <item t="default"/>
      </items>
    </pivotField>
    <pivotField numFmtId="165" showAll="0">
      <items count="10">
        <item x="2"/>
        <item x="3"/>
        <item x="4"/>
        <item x="7"/>
        <item x="5"/>
        <item x="6"/>
        <item x="1"/>
        <item x="0"/>
        <item x="8"/>
        <item t="default"/>
      </items>
    </pivotField>
    <pivotField numFmtId="165" showAll="0">
      <items count="12">
        <item x="8"/>
        <item x="2"/>
        <item x="5"/>
        <item x="3"/>
        <item x="4"/>
        <item x="9"/>
        <item x="6"/>
        <item x="7"/>
        <item x="1"/>
        <item x="0"/>
        <item x="1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>
      <items count="11">
        <item x="3"/>
        <item x="2"/>
        <item x="4"/>
        <item x="5"/>
        <item x="6"/>
        <item x="0"/>
        <item x="8"/>
        <item x="7"/>
        <item x="1"/>
        <item x="9"/>
        <item t="default"/>
      </items>
    </pivotField>
    <pivotField numFmtId="165" showAll="0"/>
    <pivotField dataField="1" numFmtId="165" showAll="0"/>
  </pivotFields>
  <rowFields count="2">
    <field x="0"/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Profit" fld="8" baseField="0" baseItem="0"/>
  </dataFields>
  <formats count="30">
    <format dxfId="42">
      <pivotArea collapsedLevelsAreSubtotals="1" fieldPosition="0">
        <references count="1">
          <reference field="0" count="1">
            <x v="0"/>
          </reference>
        </references>
      </pivotArea>
    </format>
    <format dxfId="41">
      <pivotArea collapsedLevelsAreSubtotals="1" fieldPosition="0">
        <references count="1">
          <reference field="0" count="1">
            <x v="1"/>
          </reference>
        </references>
      </pivotArea>
    </format>
    <format dxfId="40">
      <pivotArea collapsedLevelsAreSubtotals="1" fieldPosition="0">
        <references count="1">
          <reference field="0" count="1">
            <x v="2"/>
          </reference>
        </references>
      </pivotArea>
    </format>
    <format dxfId="39">
      <pivotArea collapsedLevelsAreSubtotals="1" fieldPosition="0">
        <references count="1">
          <reference field="0" count="1">
            <x v="3"/>
          </reference>
        </references>
      </pivotArea>
    </format>
    <format dxfId="38">
      <pivotArea collapsedLevelsAreSubtotals="1" fieldPosition="0">
        <references count="1">
          <reference field="0" count="1">
            <x v="4"/>
          </reference>
        </references>
      </pivotArea>
    </format>
    <format dxfId="37">
      <pivotArea collapsedLevelsAreSubtotals="1" fieldPosition="0">
        <references count="1">
          <reference field="0" count="1">
            <x v="5"/>
          </reference>
        </references>
      </pivotArea>
    </format>
    <format dxfId="36">
      <pivotArea collapsedLevelsAreSubtotals="1" fieldPosition="0">
        <references count="1">
          <reference field="0" count="1">
            <x v="6"/>
          </reference>
        </references>
      </pivotArea>
    </format>
    <format dxfId="35">
      <pivotArea collapsedLevelsAreSubtotals="1" fieldPosition="0">
        <references count="1">
          <reference field="0" count="1">
            <x v="7"/>
          </reference>
        </references>
      </pivotArea>
    </format>
    <format dxfId="34">
      <pivotArea collapsedLevelsAreSubtotals="1" fieldPosition="0">
        <references count="1">
          <reference field="0" count="1">
            <x v="8"/>
          </reference>
        </references>
      </pivotArea>
    </format>
    <format dxfId="33">
      <pivotArea collapsedLevelsAreSubtotals="1" fieldPosition="0">
        <references count="1">
          <reference field="0" count="1">
            <x v="9"/>
          </reference>
        </references>
      </pivotArea>
    </format>
    <format dxfId="32">
      <pivotArea collapsedLevelsAreSubtotals="1" fieldPosition="0">
        <references count="1">
          <reference field="0" count="1">
            <x v="0"/>
          </reference>
        </references>
      </pivotArea>
    </format>
    <format dxfId="31">
      <pivotArea collapsedLevelsAreSubtotals="1" fieldPosition="0">
        <references count="1">
          <reference field="0" count="1">
            <x v="1"/>
          </reference>
        </references>
      </pivotArea>
    </format>
    <format dxfId="30">
      <pivotArea collapsedLevelsAreSubtotals="1" fieldPosition="0">
        <references count="1">
          <reference field="0" count="1">
            <x v="2"/>
          </reference>
        </references>
      </pivotArea>
    </format>
    <format dxfId="29">
      <pivotArea collapsedLevelsAreSubtotals="1" fieldPosition="0">
        <references count="1">
          <reference field="0" count="1">
            <x v="3"/>
          </reference>
        </references>
      </pivotArea>
    </format>
    <format dxfId="28">
      <pivotArea collapsedLevelsAreSubtotals="1" fieldPosition="0">
        <references count="1">
          <reference field="0" count="1">
            <x v="4"/>
          </reference>
        </references>
      </pivotArea>
    </format>
    <format dxfId="27">
      <pivotArea collapsedLevelsAreSubtotals="1" fieldPosition="0">
        <references count="1">
          <reference field="0" count="1">
            <x v="5"/>
          </reference>
        </references>
      </pivotArea>
    </format>
    <format dxfId="26">
      <pivotArea collapsedLevelsAreSubtotals="1" fieldPosition="0">
        <references count="1">
          <reference field="0" count="1">
            <x v="6"/>
          </reference>
        </references>
      </pivotArea>
    </format>
    <format dxfId="25">
      <pivotArea collapsedLevelsAreSubtotals="1" fieldPosition="0">
        <references count="1">
          <reference field="0" count="1">
            <x v="7"/>
          </reference>
        </references>
      </pivotArea>
    </format>
    <format dxfId="24">
      <pivotArea collapsedLevelsAreSubtotals="1" fieldPosition="0">
        <references count="1">
          <reference field="0" count="1">
            <x v="8"/>
          </reference>
        </references>
      </pivotArea>
    </format>
    <format dxfId="23">
      <pivotArea collapsedLevelsAreSubtotals="1" fieldPosition="0">
        <references count="1">
          <reference field="0" count="1">
            <x v="9"/>
          </reference>
        </references>
      </pivotArea>
    </format>
    <format dxfId="22">
      <pivotArea collapsedLevelsAreSubtotals="1" fieldPosition="0">
        <references count="1">
          <reference field="0" count="1">
            <x v="0"/>
          </reference>
        </references>
      </pivotArea>
    </format>
    <format dxfId="21">
      <pivotArea collapsedLevelsAreSubtotals="1" fieldPosition="0">
        <references count="1">
          <reference field="0" count="1">
            <x v="1"/>
          </reference>
        </references>
      </pivotArea>
    </format>
    <format dxfId="20">
      <pivotArea collapsedLevelsAreSubtotals="1" fieldPosition="0">
        <references count="1">
          <reference field="0" count="1">
            <x v="2"/>
          </reference>
        </references>
      </pivotArea>
    </format>
    <format dxfId="19">
      <pivotArea collapsedLevelsAreSubtotals="1" fieldPosition="0">
        <references count="1">
          <reference field="0" count="1">
            <x v="3"/>
          </reference>
        </references>
      </pivotArea>
    </format>
    <format dxfId="18">
      <pivotArea collapsedLevelsAreSubtotals="1" fieldPosition="0">
        <references count="1">
          <reference field="0" count="1">
            <x v="4"/>
          </reference>
        </references>
      </pivotArea>
    </format>
    <format dxfId="17">
      <pivotArea collapsedLevelsAreSubtotals="1" fieldPosition="0">
        <references count="1">
          <reference field="0" count="1">
            <x v="5"/>
          </reference>
        </references>
      </pivotArea>
    </format>
    <format dxfId="16">
      <pivotArea collapsedLevelsAreSubtotals="1" fieldPosition="0">
        <references count="1">
          <reference field="0" count="1">
            <x v="6"/>
          </reference>
        </references>
      </pivotArea>
    </format>
    <format dxfId="15">
      <pivotArea collapsedLevelsAreSubtotals="1" fieldPosition="0">
        <references count="1">
          <reference field="0" count="1">
            <x v="7"/>
          </reference>
        </references>
      </pivotArea>
    </format>
    <format dxfId="14">
      <pivotArea collapsedLevelsAreSubtotals="1" fieldPosition="0">
        <references count="1">
          <reference field="0" count="1">
            <x v="8"/>
          </reference>
        </references>
      </pivotArea>
    </format>
    <format dxfId="13">
      <pivotArea collapsedLevelsAreSubtotals="1" fieldPosition="0">
        <references count="1">
          <reference field="0" count="1">
            <x v="9"/>
          </reference>
        </references>
      </pivotArea>
    </format>
  </formats>
  <conditionalFormats count="1">
    <conditionalFormat type="all" priority="1">
      <pivotAreas count="10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7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8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76612454-E226-4FF0-95F1-A39FDFF0302D}" autoFormatId="16" applyNumberFormats="0" applyBorderFormats="0" applyFontFormats="0" applyPatternFormats="0" applyAlignmentFormats="0" applyWidthHeightFormats="0">
  <queryTableRefresh nextId="6">
    <queryTableFields count="5">
      <queryTableField id="1" name="TANGGAL " tableColumnId="1"/>
      <queryTableField id="2" name="NAMA BARANG" tableColumnId="2"/>
      <queryTableField id="3" name="JUMLAH TERJUAL" tableColumnId="3"/>
      <queryTableField id="4" name="Barang Masuk.JUMLAH MASUK" tableColumnId="4"/>
      <queryTableField id="5" name="Sisa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4B681A6-7566-4D97-84D1-48196C025ECF}" autoFormatId="16" applyNumberFormats="0" applyBorderFormats="0" applyFontFormats="0" applyPatternFormats="0" applyAlignmentFormats="0" applyWidthHeightFormats="0">
  <queryTableRefresh nextId="5">
    <queryTableFields count="4">
      <queryTableField id="1" name="TANGGAL" tableColumnId="1"/>
      <queryTableField id="2" name="NAMA BARANG" tableColumnId="2"/>
      <queryTableField id="3" name="JUMLAH MASUK" tableColumnId="3"/>
      <queryTableField id="4" name="Kategori" tableColumnId="4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7:C18" totalsRowShown="0">
  <autoFilter ref="A7:C18" xr:uid="{00000000-0009-0000-0100-000003000000}"/>
  <tableColumns count="3">
    <tableColumn id="1" xr3:uid="{00000000-0010-0000-0000-000001000000}" name="TANGGAL"/>
    <tableColumn id="2" xr3:uid="{00000000-0010-0000-0000-000002000000}" name="NAMA BARANG"/>
    <tableColumn id="3" xr3:uid="{00000000-0010-0000-0000-000003000000}" name="JUMLAH MASU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4:C14" totalsRowShown="0">
  <autoFilter ref="A4:C14" xr:uid="{00000000-0009-0000-0100-000004000000}"/>
  <tableColumns count="3">
    <tableColumn id="1" xr3:uid="{00000000-0010-0000-0100-000001000000}" name="TANGGAL "/>
    <tableColumn id="2" xr3:uid="{00000000-0010-0000-0100-000002000000}" name="NAMA BARANG"/>
    <tableColumn id="3" xr3:uid="{00000000-0010-0000-0100-000003000000}" name="JUMLAH TERJU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8E57A2-1BEF-45DF-8C99-5FC4D6F91CF1}" name="Barang_Terjual" displayName="Barang_Terjual" ref="A1:E13" tableType="queryTable" totalsRowShown="0">
  <autoFilter ref="A1:E13" xr:uid="{6A8E57A2-1BEF-45DF-8C99-5FC4D6F91CF1}"/>
  <tableColumns count="5">
    <tableColumn id="1" xr3:uid="{A95B215B-4F29-4D5D-8358-DCECC0F7DA3C}" uniqueName="1" name="TANGGAL " queryTableFieldId="1" dataDxfId="5"/>
    <tableColumn id="2" xr3:uid="{04FE4D39-DC7D-4093-BB72-3DA024739054}" uniqueName="2" name="NAMA BARANG" queryTableFieldId="2" dataDxfId="4"/>
    <tableColumn id="3" xr3:uid="{13101A96-4884-4714-97BE-8682A59A8726}" uniqueName="3" name="JUMLAH TERJUAL" queryTableFieldId="3"/>
    <tableColumn id="4" xr3:uid="{6CBA55C3-A501-44B6-93AC-6FEAA8C32642}" uniqueName="4" name="Barang Masuk.JUMLAH MASUK" queryTableFieldId="4"/>
    <tableColumn id="5" xr3:uid="{9E79238B-AC9C-427D-A917-17A80A90A834}" uniqueName="5" name="Sisa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17BC7D-D8FA-4376-8C82-C9E3F8A4981B}" name="Barang_Masuk" displayName="Barang_Masuk" ref="A1:D12" tableType="queryTable" totalsRowShown="0">
  <autoFilter ref="A1:D12" xr:uid="{DB17BC7D-D8FA-4376-8C82-C9E3F8A4981B}"/>
  <tableColumns count="4">
    <tableColumn id="1" xr3:uid="{2E79253D-A9E0-4F80-BF21-10CE5E07B4DD}" uniqueName="1" name="TANGGAL" queryTableFieldId="1" dataDxfId="2"/>
    <tableColumn id="2" xr3:uid="{9C4ED1C1-59AB-462D-865E-95139964CEE1}" uniqueName="2" name="NAMA BARANG" queryTableFieldId="2" dataDxfId="1"/>
    <tableColumn id="3" xr3:uid="{1D61D472-1FF4-4656-A0CF-94E4CE77FAFA}" uniqueName="3" name="JUMLAH MASUK" queryTableFieldId="3"/>
    <tableColumn id="4" xr3:uid="{966CD310-0A6D-42A5-AD32-0DA287C50819}" uniqueName="4" name="Kategori" queryTableFieldId="4" data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A5:I16" totalsRowShown="0">
  <autoFilter ref="A5:I16" xr:uid="{00000000-0009-0000-0100-000001000000}"/>
  <tableColumns count="9">
    <tableColumn id="1" xr3:uid="{00000000-0010-0000-0200-000001000000}" name="Nama Barang"/>
    <tableColumn id="2" xr3:uid="{00000000-0010-0000-0200-000002000000}" name="Harga Beli" dataDxfId="12"/>
    <tableColumn id="3" xr3:uid="{00000000-0010-0000-0200-000003000000}" name="Harga Jual" dataDxfId="11"/>
    <tableColumn id="4" xr3:uid="{00000000-0010-0000-0200-000004000000}" name="Stok awal"/>
    <tableColumn id="10" xr3:uid="{00000000-0010-0000-0200-00000A000000}" name="Stok Masuk" dataDxfId="10">
      <calculatedColumnFormula>SUM($E$6:$E$15)</calculatedColumnFormula>
    </tableColumn>
    <tableColumn id="6" xr3:uid="{00000000-0010-0000-0200-000006000000}" name="Terjual" dataDxfId="9">
      <calculatedColumnFormula>SUMIF(Table4[NAMA BARANG],Table1[Nama Barang],Table4[JUMLAH TERJUAL])</calculatedColumnFormula>
    </tableColumn>
    <tableColumn id="7" xr3:uid="{00000000-0010-0000-0200-000007000000}" name="Stok Akhir" dataDxfId="8">
      <calculatedColumnFormula>(Table1[[#This Row],[Stok awal]]+Table1[[#This Row],[Stok Masuk]])-Table1[[#This Row],[Terjual]]</calculatedColumnFormula>
    </tableColumn>
    <tableColumn id="8" xr3:uid="{00000000-0010-0000-0200-000008000000}" name="Kas Masuk" dataDxfId="7">
      <calculatedColumnFormula>Table1[[#This Row],[Harga Jual]]*Table1[[#This Row],[Terjual]]</calculatedColumnFormula>
    </tableColumn>
    <tableColumn id="9" xr3:uid="{00000000-0010-0000-0200-000009000000}" name="Profit" dataDxfId="6">
      <calculatedColumnFormula>Table1[[#This Row],[Kas Masuk]]-(Table1[[#This Row],[Harga Beli]]*Table1[[#This Row],[Terjual]])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F18"/>
  <sheetViews>
    <sheetView workbookViewId="0">
      <selection activeCell="E6" sqref="E6"/>
    </sheetView>
  </sheetViews>
  <sheetFormatPr defaultRowHeight="15" x14ac:dyDescent="0.25"/>
  <cols>
    <col min="1" max="1" width="13.5703125" bestFit="1" customWidth="1"/>
    <col min="2" max="2" width="17.140625" customWidth="1"/>
    <col min="3" max="3" width="17.7109375" customWidth="1"/>
    <col min="4" max="4" width="11" customWidth="1"/>
  </cols>
  <sheetData>
    <row r="2" spans="1:6" x14ac:dyDescent="0.25">
      <c r="C2" s="13" t="s">
        <v>22</v>
      </c>
      <c r="D2" s="13"/>
    </row>
    <row r="3" spans="1:6" x14ac:dyDescent="0.25">
      <c r="A3" s="11" t="s">
        <v>25</v>
      </c>
      <c r="B3" s="12"/>
      <c r="C3" s="5">
        <v>44717</v>
      </c>
      <c r="E3" t="s">
        <v>26</v>
      </c>
      <c r="F3">
        <f xml:space="preserve"> COUNT(Table3[JUMLAH MASUK])</f>
        <v>10</v>
      </c>
    </row>
    <row r="4" spans="1:6" x14ac:dyDescent="0.25">
      <c r="A4" s="11" t="s">
        <v>4</v>
      </c>
      <c r="B4" s="12"/>
      <c r="C4" s="3" t="s">
        <v>46</v>
      </c>
    </row>
    <row r="5" spans="1:6" x14ac:dyDescent="0.25">
      <c r="A5" s="11" t="s">
        <v>24</v>
      </c>
      <c r="B5" s="12"/>
      <c r="C5" s="3">
        <v>3</v>
      </c>
    </row>
    <row r="7" spans="1:6" x14ac:dyDescent="0.25">
      <c r="A7" t="s">
        <v>27</v>
      </c>
      <c r="B7" s="6" t="s">
        <v>28</v>
      </c>
      <c r="C7" t="s">
        <v>29</v>
      </c>
    </row>
    <row r="8" spans="1:6" x14ac:dyDescent="0.25">
      <c r="A8" s="6">
        <v>44721</v>
      </c>
      <c r="B8" t="s">
        <v>13</v>
      </c>
      <c r="C8">
        <v>5</v>
      </c>
    </row>
    <row r="9" spans="1:6" x14ac:dyDescent="0.25">
      <c r="A9" s="6">
        <v>44751</v>
      </c>
      <c r="B9" t="s">
        <v>18</v>
      </c>
      <c r="C9">
        <v>4</v>
      </c>
    </row>
    <row r="10" spans="1:6" x14ac:dyDescent="0.25">
      <c r="A10" s="6">
        <v>44722</v>
      </c>
      <c r="B10" t="s">
        <v>15</v>
      </c>
      <c r="C10">
        <v>3</v>
      </c>
    </row>
    <row r="11" spans="1:6" x14ac:dyDescent="0.25">
      <c r="A11" s="6">
        <v>44723</v>
      </c>
      <c r="B11" t="s">
        <v>17</v>
      </c>
      <c r="C11">
        <v>3</v>
      </c>
    </row>
    <row r="12" spans="1:6" x14ac:dyDescent="0.25">
      <c r="A12" s="6">
        <v>44724</v>
      </c>
      <c r="B12" t="s">
        <v>13</v>
      </c>
      <c r="C12">
        <v>4</v>
      </c>
    </row>
    <row r="13" spans="1:6" x14ac:dyDescent="0.25">
      <c r="A13" s="6">
        <v>44725</v>
      </c>
      <c r="B13" t="s">
        <v>20</v>
      </c>
    </row>
    <row r="14" spans="1:6" x14ac:dyDescent="0.25">
      <c r="A14" s="6">
        <v>44726</v>
      </c>
      <c r="B14" t="s">
        <v>14</v>
      </c>
      <c r="C14">
        <v>5</v>
      </c>
    </row>
    <row r="15" spans="1:6" x14ac:dyDescent="0.25">
      <c r="A15" s="6">
        <v>44727</v>
      </c>
      <c r="B15" t="s">
        <v>12</v>
      </c>
      <c r="C15">
        <v>6</v>
      </c>
    </row>
    <row r="16" spans="1:6" x14ac:dyDescent="0.25">
      <c r="A16" s="6">
        <v>44728</v>
      </c>
      <c r="B16" t="s">
        <v>21</v>
      </c>
      <c r="C16">
        <v>7</v>
      </c>
    </row>
    <row r="17" spans="1:3" x14ac:dyDescent="0.25">
      <c r="A17" s="6">
        <v>44729</v>
      </c>
      <c r="B17" t="s">
        <v>19</v>
      </c>
      <c r="C17">
        <v>6</v>
      </c>
    </row>
    <row r="18" spans="1:3" x14ac:dyDescent="0.25">
      <c r="A18" s="6">
        <v>44730</v>
      </c>
      <c r="B18" t="s">
        <v>20</v>
      </c>
      <c r="C18">
        <v>10</v>
      </c>
    </row>
  </sheetData>
  <mergeCells count="4">
    <mergeCell ref="A3:B3"/>
    <mergeCell ref="C2:D2"/>
    <mergeCell ref="A4:B4"/>
    <mergeCell ref="A5:B5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53" r:id="rId3" name="cmdsimpan">
          <controlPr defaultSize="0" autoLine="0" r:id="rId4">
            <anchor moveWithCells="1">
              <from>
                <xdr:col>3</xdr:col>
                <xdr:colOff>95250</xdr:colOff>
                <xdr:row>2</xdr:row>
                <xdr:rowOff>180975</xdr:rowOff>
              </from>
              <to>
                <xdr:col>3</xdr:col>
                <xdr:colOff>714375</xdr:colOff>
                <xdr:row>4</xdr:row>
                <xdr:rowOff>171450</xdr:rowOff>
              </to>
            </anchor>
          </controlPr>
        </control>
      </mc:Choice>
      <mc:Fallback>
        <control shapeId="2053" r:id="rId3" name="cmdsimpan"/>
      </mc:Fallback>
    </mc:AlternateContent>
  </controls>
  <tableParts count="1"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'Katalog Barang'!$A$6:$A$15</xm:f>
          </x14:formula1>
          <xm:sqref>B8:B18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4:F14"/>
  <sheetViews>
    <sheetView workbookViewId="0">
      <selection activeCell="C14" sqref="C14"/>
    </sheetView>
  </sheetViews>
  <sheetFormatPr defaultRowHeight="15" x14ac:dyDescent="0.25"/>
  <cols>
    <col min="1" max="1" width="12.28515625" customWidth="1"/>
    <col min="2" max="2" width="17.140625" customWidth="1"/>
    <col min="3" max="3" width="21" bestFit="1" customWidth="1"/>
    <col min="4" max="4" width="11" customWidth="1"/>
  </cols>
  <sheetData>
    <row r="4" spans="1:6" x14ac:dyDescent="0.25">
      <c r="A4" t="s">
        <v>30</v>
      </c>
      <c r="B4" t="s">
        <v>28</v>
      </c>
      <c r="C4" s="4" t="s">
        <v>31</v>
      </c>
      <c r="E4" t="s">
        <v>26</v>
      </c>
      <c r="F4">
        <f>COUNT(Table4[JUMLAH TERJUAL])</f>
        <v>10</v>
      </c>
    </row>
    <row r="5" spans="1:6" x14ac:dyDescent="0.25">
      <c r="A5" t="s">
        <v>32</v>
      </c>
      <c r="B5" t="s">
        <v>13</v>
      </c>
      <c r="C5">
        <v>2</v>
      </c>
    </row>
    <row r="6" spans="1:6" x14ac:dyDescent="0.25">
      <c r="A6" t="s">
        <v>33</v>
      </c>
      <c r="B6" t="s">
        <v>15</v>
      </c>
      <c r="C6">
        <v>3</v>
      </c>
    </row>
    <row r="7" spans="1:6" x14ac:dyDescent="0.25">
      <c r="A7" t="s">
        <v>34</v>
      </c>
      <c r="B7" t="s">
        <v>14</v>
      </c>
      <c r="C7">
        <v>1</v>
      </c>
    </row>
    <row r="8" spans="1:6" x14ac:dyDescent="0.25">
      <c r="A8" t="s">
        <v>35</v>
      </c>
      <c r="B8" t="s">
        <v>18</v>
      </c>
      <c r="C8">
        <v>2</v>
      </c>
    </row>
    <row r="9" spans="1:6" x14ac:dyDescent="0.25">
      <c r="A9" t="s">
        <v>36</v>
      </c>
      <c r="B9" t="s">
        <v>19</v>
      </c>
      <c r="C9">
        <v>3</v>
      </c>
    </row>
    <row r="10" spans="1:6" x14ac:dyDescent="0.25">
      <c r="A10" t="s">
        <v>37</v>
      </c>
      <c r="B10" t="s">
        <v>16</v>
      </c>
      <c r="C10">
        <v>1</v>
      </c>
    </row>
    <row r="11" spans="1:6" x14ac:dyDescent="0.25">
      <c r="A11" t="s">
        <v>38</v>
      </c>
      <c r="B11" t="s">
        <v>17</v>
      </c>
      <c r="C11">
        <v>2</v>
      </c>
    </row>
    <row r="12" spans="1:6" x14ac:dyDescent="0.25">
      <c r="A12" t="s">
        <v>39</v>
      </c>
      <c r="B12" t="s">
        <v>21</v>
      </c>
      <c r="C12">
        <v>2</v>
      </c>
    </row>
    <row r="13" spans="1:6" x14ac:dyDescent="0.25">
      <c r="A13" t="s">
        <v>40</v>
      </c>
      <c r="B13" t="s">
        <v>20</v>
      </c>
      <c r="C13">
        <v>4</v>
      </c>
    </row>
    <row r="14" spans="1:6" x14ac:dyDescent="0.25">
      <c r="A14" t="s">
        <v>41</v>
      </c>
      <c r="B14" t="s">
        <v>12</v>
      </c>
      <c r="C14">
        <v>2</v>
      </c>
    </row>
  </sheetData>
  <dataValidations count="1">
    <dataValidation type="date" allowBlank="1" showInputMessage="1" showErrorMessage="1" sqref="A5:A14" xr:uid="{00000000-0002-0000-0100-000000000000}">
      <formula1>44829</formula1>
      <formula2>44859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'Katalog Barang'!$A$6:$A$15</xm:f>
          </x14:formula1>
          <xm:sqref>B5:B14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4"/>
  <sheetViews>
    <sheetView workbookViewId="0">
      <selection activeCell="E13" sqref="E13"/>
    </sheetView>
  </sheetViews>
  <sheetFormatPr defaultRowHeight="15" x14ac:dyDescent="0.25"/>
  <cols>
    <col min="1" max="1" width="13.85546875" customWidth="1"/>
    <col min="2" max="2" width="14.28515625" bestFit="1" customWidth="1"/>
    <col min="3" max="4" width="6" customWidth="1"/>
    <col min="5" max="6" width="7" customWidth="1"/>
    <col min="7" max="7" width="8" customWidth="1"/>
    <col min="8" max="8" width="7" customWidth="1"/>
    <col min="9" max="9" width="6" customWidth="1"/>
    <col min="10" max="11" width="8" customWidth="1"/>
    <col min="12" max="12" width="11.28515625" customWidth="1"/>
    <col min="13" max="13" width="16.5703125" bestFit="1" customWidth="1"/>
    <col min="14" max="14" width="12.5703125" bestFit="1" customWidth="1"/>
    <col min="15" max="15" width="16.5703125" bestFit="1" customWidth="1"/>
    <col min="16" max="16" width="12.5703125" bestFit="1" customWidth="1"/>
    <col min="17" max="17" width="16.5703125" bestFit="1" customWidth="1"/>
    <col min="18" max="18" width="12.5703125" bestFit="1" customWidth="1"/>
    <col min="19" max="19" width="16.5703125" bestFit="1" customWidth="1"/>
    <col min="20" max="20" width="12.5703125" bestFit="1" customWidth="1"/>
    <col min="21" max="21" width="16.5703125" bestFit="1" customWidth="1"/>
    <col min="22" max="22" width="17.7109375" bestFit="1" customWidth="1"/>
    <col min="23" max="23" width="21.7109375" bestFit="1" customWidth="1"/>
  </cols>
  <sheetData>
    <row r="3" spans="1:2" x14ac:dyDescent="0.25">
      <c r="A3" s="8" t="s">
        <v>43</v>
      </c>
      <c r="B3" t="s">
        <v>45</v>
      </c>
    </row>
    <row r="4" spans="1:2" x14ac:dyDescent="0.25">
      <c r="A4" s="9" t="s">
        <v>17</v>
      </c>
      <c r="B4" s="10">
        <v>50000</v>
      </c>
    </row>
    <row r="5" spans="1:2" x14ac:dyDescent="0.25">
      <c r="A5" s="9" t="s">
        <v>21</v>
      </c>
      <c r="B5" s="10">
        <v>180000</v>
      </c>
    </row>
    <row r="6" spans="1:2" x14ac:dyDescent="0.25">
      <c r="A6" s="9" t="s">
        <v>15</v>
      </c>
      <c r="B6" s="10">
        <v>75000</v>
      </c>
    </row>
    <row r="7" spans="1:2" x14ac:dyDescent="0.25">
      <c r="A7" s="9" t="s">
        <v>13</v>
      </c>
      <c r="B7" s="10">
        <v>1400000</v>
      </c>
    </row>
    <row r="8" spans="1:2" x14ac:dyDescent="0.25">
      <c r="A8" s="9" t="s">
        <v>12</v>
      </c>
      <c r="B8" s="10">
        <v>1000000</v>
      </c>
    </row>
    <row r="9" spans="1:2" x14ac:dyDescent="0.25">
      <c r="A9" s="9" t="s">
        <v>18</v>
      </c>
      <c r="B9" s="10">
        <v>300000</v>
      </c>
    </row>
    <row r="10" spans="1:2" x14ac:dyDescent="0.25">
      <c r="A10" s="9" t="s">
        <v>14</v>
      </c>
      <c r="B10" s="10">
        <v>20000</v>
      </c>
    </row>
    <row r="11" spans="1:2" x14ac:dyDescent="0.25">
      <c r="A11" s="9" t="s">
        <v>19</v>
      </c>
      <c r="B11" s="10">
        <v>600000</v>
      </c>
    </row>
    <row r="12" spans="1:2" x14ac:dyDescent="0.25">
      <c r="A12" s="9" t="s">
        <v>16</v>
      </c>
      <c r="B12" s="10">
        <v>35000</v>
      </c>
    </row>
    <row r="13" spans="1:2" x14ac:dyDescent="0.25">
      <c r="A13" s="9" t="s">
        <v>20</v>
      </c>
      <c r="B13" s="10">
        <v>40000</v>
      </c>
    </row>
    <row r="14" spans="1:2" x14ac:dyDescent="0.25">
      <c r="A14" s="9" t="s">
        <v>44</v>
      </c>
      <c r="B14" s="7">
        <v>3700000</v>
      </c>
    </row>
  </sheetData>
  <conditionalFormatting pivot="1" sqref="B4 B5 B6 B7 B8 B9 B10 B11 B12 B13">
    <cfRule type="top10" dxfId="3" priority="1" rank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EBE5B-6A8B-45EC-A3D1-8F06A5812A55}">
  <dimension ref="A1:E13"/>
  <sheetViews>
    <sheetView tabSelected="1" workbookViewId="0">
      <selection sqref="A1:E13"/>
    </sheetView>
  </sheetViews>
  <sheetFormatPr defaultRowHeight="15" x14ac:dyDescent="0.25"/>
  <cols>
    <col min="1" max="1" width="12.42578125" bestFit="1" customWidth="1"/>
    <col min="2" max="2" width="17.42578125" bestFit="1" customWidth="1"/>
    <col min="3" max="3" width="18.7109375" bestFit="1" customWidth="1"/>
    <col min="4" max="4" width="31.28515625" bestFit="1" customWidth="1"/>
    <col min="5" max="5" width="6.7109375" bestFit="1" customWidth="1"/>
  </cols>
  <sheetData>
    <row r="1" spans="1:5" x14ac:dyDescent="0.25">
      <c r="A1" t="s">
        <v>30</v>
      </c>
      <c r="B1" t="s">
        <v>28</v>
      </c>
      <c r="C1" t="s">
        <v>31</v>
      </c>
      <c r="D1" t="s">
        <v>47</v>
      </c>
      <c r="E1" t="s">
        <v>48</v>
      </c>
    </row>
    <row r="2" spans="1:5" x14ac:dyDescent="0.25">
      <c r="A2" s="6">
        <v>44834</v>
      </c>
      <c r="B2" s="7" t="s">
        <v>13</v>
      </c>
      <c r="C2">
        <v>2</v>
      </c>
      <c r="D2">
        <v>5</v>
      </c>
      <c r="E2">
        <v>3</v>
      </c>
    </row>
    <row r="3" spans="1:5" x14ac:dyDescent="0.25">
      <c r="A3" s="6">
        <v>44834</v>
      </c>
      <c r="B3" s="7" t="s">
        <v>13</v>
      </c>
      <c r="C3">
        <v>2</v>
      </c>
      <c r="D3">
        <v>4</v>
      </c>
      <c r="E3">
        <v>2</v>
      </c>
    </row>
    <row r="4" spans="1:5" x14ac:dyDescent="0.25">
      <c r="A4" s="6">
        <v>45199</v>
      </c>
      <c r="B4" s="7" t="s">
        <v>15</v>
      </c>
      <c r="C4">
        <v>3</v>
      </c>
      <c r="D4">
        <v>3</v>
      </c>
      <c r="E4">
        <v>0</v>
      </c>
    </row>
    <row r="5" spans="1:5" x14ac:dyDescent="0.25">
      <c r="A5" s="6">
        <v>45930</v>
      </c>
      <c r="B5" s="7" t="s">
        <v>18</v>
      </c>
      <c r="C5">
        <v>2</v>
      </c>
      <c r="D5">
        <v>4</v>
      </c>
      <c r="E5">
        <v>2</v>
      </c>
    </row>
    <row r="6" spans="1:5" x14ac:dyDescent="0.25">
      <c r="A6" s="6">
        <v>45565</v>
      </c>
      <c r="B6" s="7" t="s">
        <v>14</v>
      </c>
      <c r="C6">
        <v>1</v>
      </c>
      <c r="D6">
        <v>5</v>
      </c>
      <c r="E6">
        <v>4</v>
      </c>
    </row>
    <row r="7" spans="1:5" x14ac:dyDescent="0.25">
      <c r="A7" s="6">
        <v>47026</v>
      </c>
      <c r="B7" s="7" t="s">
        <v>17</v>
      </c>
      <c r="C7">
        <v>2</v>
      </c>
      <c r="D7">
        <v>3</v>
      </c>
      <c r="E7">
        <v>1</v>
      </c>
    </row>
    <row r="8" spans="1:5" x14ac:dyDescent="0.25">
      <c r="A8" s="6">
        <v>46295</v>
      </c>
      <c r="B8" s="7" t="s">
        <v>19</v>
      </c>
      <c r="C8">
        <v>3</v>
      </c>
      <c r="D8">
        <v>6</v>
      </c>
      <c r="E8">
        <v>3</v>
      </c>
    </row>
    <row r="9" spans="1:5" x14ac:dyDescent="0.25">
      <c r="A9" s="6">
        <v>47756</v>
      </c>
      <c r="B9" s="7" t="s">
        <v>20</v>
      </c>
      <c r="C9">
        <v>4</v>
      </c>
    </row>
    <row r="10" spans="1:5" x14ac:dyDescent="0.25">
      <c r="A10" s="6">
        <v>47756</v>
      </c>
      <c r="B10" s="7" t="s">
        <v>20</v>
      </c>
      <c r="C10">
        <v>4</v>
      </c>
      <c r="D10">
        <v>10</v>
      </c>
      <c r="E10">
        <v>6</v>
      </c>
    </row>
    <row r="11" spans="1:5" x14ac:dyDescent="0.25">
      <c r="A11" s="6">
        <v>47391</v>
      </c>
      <c r="B11" s="7" t="s">
        <v>21</v>
      </c>
      <c r="C11">
        <v>2</v>
      </c>
      <c r="D11">
        <v>7</v>
      </c>
      <c r="E11">
        <v>5</v>
      </c>
    </row>
    <row r="12" spans="1:5" x14ac:dyDescent="0.25">
      <c r="A12" s="6">
        <v>48121</v>
      </c>
      <c r="B12" s="7" t="s">
        <v>12</v>
      </c>
      <c r="C12">
        <v>2</v>
      </c>
      <c r="D12">
        <v>6</v>
      </c>
      <c r="E12">
        <v>4</v>
      </c>
    </row>
    <row r="13" spans="1:5" x14ac:dyDescent="0.25">
      <c r="A13" s="6">
        <v>46660</v>
      </c>
      <c r="B13" s="7" t="s">
        <v>16</v>
      </c>
      <c r="C13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7BC7-EB47-4DA1-BF94-AFA16E0B3BB0}">
  <dimension ref="A1:D12"/>
  <sheetViews>
    <sheetView workbookViewId="0">
      <selection sqref="A1:D12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8" bestFit="1" customWidth="1"/>
    <col min="4" max="4" width="10.7109375" bestFit="1" customWidth="1"/>
  </cols>
  <sheetData>
    <row r="1" spans="1:4" x14ac:dyDescent="0.25">
      <c r="A1" t="s">
        <v>27</v>
      </c>
      <c r="B1" t="s">
        <v>28</v>
      </c>
      <c r="C1" t="s">
        <v>29</v>
      </c>
      <c r="D1" t="s">
        <v>49</v>
      </c>
    </row>
    <row r="2" spans="1:4" x14ac:dyDescent="0.25">
      <c r="A2" s="6">
        <v>44721</v>
      </c>
      <c r="B2" s="7" t="s">
        <v>13</v>
      </c>
      <c r="C2">
        <v>5</v>
      </c>
      <c r="D2" s="7" t="s">
        <v>50</v>
      </c>
    </row>
    <row r="3" spans="1:4" x14ac:dyDescent="0.25">
      <c r="A3" s="6">
        <v>44751</v>
      </c>
      <c r="B3" s="7" t="s">
        <v>18</v>
      </c>
      <c r="C3">
        <v>4</v>
      </c>
      <c r="D3" s="7" t="s">
        <v>51</v>
      </c>
    </row>
    <row r="4" spans="1:4" x14ac:dyDescent="0.25">
      <c r="A4" s="6">
        <v>44722</v>
      </c>
      <c r="B4" s="7" t="s">
        <v>15</v>
      </c>
      <c r="C4">
        <v>3</v>
      </c>
      <c r="D4" s="7" t="s">
        <v>51</v>
      </c>
    </row>
    <row r="5" spans="1:4" x14ac:dyDescent="0.25">
      <c r="A5" s="6">
        <v>44723</v>
      </c>
      <c r="B5" s="7" t="s">
        <v>17</v>
      </c>
      <c r="C5">
        <v>3</v>
      </c>
      <c r="D5" s="7" t="s">
        <v>51</v>
      </c>
    </row>
    <row r="6" spans="1:4" x14ac:dyDescent="0.25">
      <c r="A6" s="6">
        <v>44724</v>
      </c>
      <c r="B6" s="7" t="s">
        <v>13</v>
      </c>
      <c r="C6">
        <v>4</v>
      </c>
      <c r="D6" s="7" t="s">
        <v>50</v>
      </c>
    </row>
    <row r="7" spans="1:4" x14ac:dyDescent="0.25">
      <c r="A7" s="6">
        <v>44725</v>
      </c>
      <c r="B7" s="7" t="s">
        <v>20</v>
      </c>
      <c r="D7" s="7" t="s">
        <v>51</v>
      </c>
    </row>
    <row r="8" spans="1:4" x14ac:dyDescent="0.25">
      <c r="A8" s="6">
        <v>44726</v>
      </c>
      <c r="B8" s="7" t="s">
        <v>14</v>
      </c>
      <c r="C8">
        <v>5</v>
      </c>
      <c r="D8" s="7" t="s">
        <v>51</v>
      </c>
    </row>
    <row r="9" spans="1:4" x14ac:dyDescent="0.25">
      <c r="A9" s="6">
        <v>44727</v>
      </c>
      <c r="B9" s="7" t="s">
        <v>12</v>
      </c>
      <c r="C9">
        <v>6</v>
      </c>
      <c r="D9" s="7" t="s">
        <v>51</v>
      </c>
    </row>
    <row r="10" spans="1:4" x14ac:dyDescent="0.25">
      <c r="A10" s="6">
        <v>44728</v>
      </c>
      <c r="B10" s="7" t="s">
        <v>21</v>
      </c>
      <c r="C10">
        <v>7</v>
      </c>
      <c r="D10" s="7" t="s">
        <v>51</v>
      </c>
    </row>
    <row r="11" spans="1:4" x14ac:dyDescent="0.25">
      <c r="A11" s="6">
        <v>44729</v>
      </c>
      <c r="B11" s="7" t="s">
        <v>19</v>
      </c>
      <c r="C11">
        <v>6</v>
      </c>
      <c r="D11" s="7" t="s">
        <v>51</v>
      </c>
    </row>
    <row r="12" spans="1:4" x14ac:dyDescent="0.25">
      <c r="A12" s="6">
        <v>44730</v>
      </c>
      <c r="B12" s="7" t="s">
        <v>20</v>
      </c>
      <c r="C12">
        <v>10</v>
      </c>
      <c r="D12" s="7" t="s">
        <v>51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2:I16"/>
  <sheetViews>
    <sheetView workbookViewId="0">
      <selection activeCell="I6" sqref="I6"/>
    </sheetView>
  </sheetViews>
  <sheetFormatPr defaultRowHeight="15" x14ac:dyDescent="0.25"/>
  <cols>
    <col min="1" max="1" width="14.7109375" customWidth="1"/>
    <col min="2" max="3" width="14.28515625" bestFit="1" customWidth="1"/>
    <col min="4" max="4" width="11.5703125" customWidth="1"/>
    <col min="5" max="5" width="12.140625" customWidth="1"/>
    <col min="6" max="6" width="14.140625" bestFit="1" customWidth="1"/>
    <col min="7" max="7" width="13.140625" customWidth="1"/>
    <col min="8" max="8" width="16.85546875" bestFit="1" customWidth="1"/>
    <col min="9" max="9" width="13.28515625" bestFit="1" customWidth="1"/>
  </cols>
  <sheetData>
    <row r="2" spans="1:9" x14ac:dyDescent="0.25">
      <c r="G2" s="1" t="s">
        <v>2</v>
      </c>
      <c r="H2" s="1" t="s">
        <v>0</v>
      </c>
    </row>
    <row r="3" spans="1:9" x14ac:dyDescent="0.25">
      <c r="A3" t="s">
        <v>1</v>
      </c>
      <c r="G3" s="1"/>
      <c r="H3" s="1"/>
    </row>
    <row r="4" spans="1:9" x14ac:dyDescent="0.25">
      <c r="F4" t="s">
        <v>3</v>
      </c>
      <c r="G4" s="1"/>
      <c r="H4" s="1"/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23</v>
      </c>
      <c r="F5" t="s">
        <v>9</v>
      </c>
      <c r="G5" t="s">
        <v>8</v>
      </c>
      <c r="H5" s="1" t="s">
        <v>10</v>
      </c>
      <c r="I5" s="1" t="s">
        <v>11</v>
      </c>
    </row>
    <row r="6" spans="1:9" x14ac:dyDescent="0.25">
      <c r="A6" t="s">
        <v>12</v>
      </c>
      <c r="B6" s="1">
        <v>5500000</v>
      </c>
      <c r="C6" s="1">
        <v>6000000</v>
      </c>
      <c r="D6">
        <v>100</v>
      </c>
      <c r="E6">
        <f>SUMIF(Table3[NAMA BARANG],'Katalog Barang'!A6:A15,Table3[JUMLAH MASUK])</f>
        <v>6</v>
      </c>
      <c r="F6">
        <f>SUMIF(Table4[NAMA BARANG],Table1[Nama Barang],Table4[JUMLAH TERJUAL])</f>
        <v>2</v>
      </c>
      <c r="G6">
        <f>(Table1[[#This Row],[Stok awal]]+Table1[[#This Row],[Stok Masuk]])-Table1[[#This Row],[Terjual]]</f>
        <v>104</v>
      </c>
      <c r="H6" s="1">
        <f>Table1[[#This Row],[Harga Jual]]*Table1[[#This Row],[Terjual]]</f>
        <v>12000000</v>
      </c>
      <c r="I6" s="1">
        <f>Table1[[#This Row],[Kas Masuk]]-(Table1[[#This Row],[Harga Beli]]*Table1[[#This Row],[Terjual]])</f>
        <v>1000000</v>
      </c>
    </row>
    <row r="7" spans="1:9" x14ac:dyDescent="0.25">
      <c r="A7" t="s">
        <v>13</v>
      </c>
      <c r="B7" s="1">
        <v>4000000</v>
      </c>
      <c r="C7" s="1">
        <v>4700000</v>
      </c>
      <c r="D7">
        <v>100</v>
      </c>
      <c r="E7">
        <f>SUMIF(Table3[NAMA BARANG],'Katalog Barang'!A7:A16,Table3[JUMLAH MASUK])</f>
        <v>9</v>
      </c>
      <c r="F7">
        <f>SUMIF(Table4[NAMA BARANG],Table1[Nama Barang],Table4[JUMLAH TERJUAL])</f>
        <v>2</v>
      </c>
      <c r="G7">
        <f>(Table1[[#This Row],[Stok awal]]+Table1[[#This Row],[Stok Masuk]])-Table1[[#This Row],[Terjual]]</f>
        <v>107</v>
      </c>
      <c r="H7" s="1">
        <f>Table1[[#This Row],[Harga Jual]]*Table1[[#This Row],[Terjual]]</f>
        <v>9400000</v>
      </c>
      <c r="I7" s="1">
        <f>Table1[[#This Row],[Kas Masuk]]-(Table1[[#This Row],[Harga Beli]]*Table1[[#This Row],[Terjual]])</f>
        <v>1400000</v>
      </c>
    </row>
    <row r="8" spans="1:9" x14ac:dyDescent="0.25">
      <c r="A8" t="s">
        <v>14</v>
      </c>
      <c r="B8" s="1">
        <v>50000</v>
      </c>
      <c r="C8" s="1">
        <v>70000</v>
      </c>
      <c r="D8">
        <v>100</v>
      </c>
      <c r="E8">
        <f>SUMIF(Table3[NAMA BARANG],'Katalog Barang'!A8:A17,Table3[JUMLAH MASUK])</f>
        <v>5</v>
      </c>
      <c r="F8">
        <f>SUMIF(Table4[NAMA BARANG],Table1[Nama Barang],Table4[JUMLAH TERJUAL])</f>
        <v>1</v>
      </c>
      <c r="G8">
        <f>(Table1[[#This Row],[Stok awal]]+Table1[[#This Row],[Stok Masuk]])-Table1[[#This Row],[Terjual]]</f>
        <v>104</v>
      </c>
      <c r="H8" s="1">
        <f>Table1[[#This Row],[Harga Jual]]*Table1[[#This Row],[Terjual]]</f>
        <v>70000</v>
      </c>
      <c r="I8" s="1">
        <f>Table1[[#This Row],[Kas Masuk]]-(Table1[[#This Row],[Harga Beli]]*Table1[[#This Row],[Terjual]])</f>
        <v>20000</v>
      </c>
    </row>
    <row r="9" spans="1:9" x14ac:dyDescent="0.25">
      <c r="A9" t="s">
        <v>15</v>
      </c>
      <c r="B9" s="1">
        <v>60000</v>
      </c>
      <c r="C9" s="1">
        <v>85000</v>
      </c>
      <c r="D9">
        <v>100</v>
      </c>
      <c r="E9">
        <f>SUMIF(Table3[NAMA BARANG],'Katalog Barang'!A9:A18,Table3[JUMLAH MASUK])</f>
        <v>3</v>
      </c>
      <c r="F9">
        <f>SUMIF(Table4[NAMA BARANG],Table1[Nama Barang],Table4[JUMLAH TERJUAL])</f>
        <v>3</v>
      </c>
      <c r="G9">
        <f>(Table1[[#This Row],[Stok awal]]+Table1[[#This Row],[Stok Masuk]])-Table1[[#This Row],[Terjual]]</f>
        <v>100</v>
      </c>
      <c r="H9" s="1">
        <f>Table1[[#This Row],[Harga Jual]]*Table1[[#This Row],[Terjual]]</f>
        <v>255000</v>
      </c>
      <c r="I9" s="1">
        <f>Table1[[#This Row],[Kas Masuk]]-(Table1[[#This Row],[Harga Beli]]*Table1[[#This Row],[Terjual]])</f>
        <v>75000</v>
      </c>
    </row>
    <row r="10" spans="1:9" x14ac:dyDescent="0.25">
      <c r="A10" t="s">
        <v>16</v>
      </c>
      <c r="B10" s="1">
        <v>110000</v>
      </c>
      <c r="C10" s="1">
        <v>145000</v>
      </c>
      <c r="D10">
        <v>100</v>
      </c>
      <c r="E10">
        <f>SUMIF(Table3[NAMA BARANG],'Katalog Barang'!A10:A19,Table3[JUMLAH MASUK])</f>
        <v>0</v>
      </c>
      <c r="F10">
        <f>SUMIF(Table4[NAMA BARANG],Table1[Nama Barang],Table4[JUMLAH TERJUAL])</f>
        <v>1</v>
      </c>
      <c r="G10">
        <f>(Table1[[#This Row],[Stok awal]]+Table1[[#This Row],[Stok Masuk]])-Table1[[#This Row],[Terjual]]</f>
        <v>99</v>
      </c>
      <c r="H10" s="1">
        <f>Table1[[#This Row],[Harga Jual]]*Table1[[#This Row],[Terjual]]</f>
        <v>145000</v>
      </c>
      <c r="I10" s="1">
        <f>Table1[[#This Row],[Kas Masuk]]-(Table1[[#This Row],[Harga Beli]]*Table1[[#This Row],[Terjual]])</f>
        <v>35000</v>
      </c>
    </row>
    <row r="11" spans="1:9" x14ac:dyDescent="0.25">
      <c r="A11" t="s">
        <v>17</v>
      </c>
      <c r="B11" s="1">
        <v>50000</v>
      </c>
      <c r="C11" s="1">
        <v>75000</v>
      </c>
      <c r="D11">
        <v>100</v>
      </c>
      <c r="E11">
        <f>SUMIF(Table3[NAMA BARANG],'Katalog Barang'!A11:A20,Table3[JUMLAH MASUK])</f>
        <v>3</v>
      </c>
      <c r="F11">
        <f>SUMIF(Table4[NAMA BARANG],Table1[Nama Barang],Table4[JUMLAH TERJUAL])</f>
        <v>2</v>
      </c>
      <c r="G11">
        <f>(Table1[[#This Row],[Stok awal]]+Table1[[#This Row],[Stok Masuk]])-Table1[[#This Row],[Terjual]]</f>
        <v>101</v>
      </c>
      <c r="H11" s="1">
        <f>Table1[[#This Row],[Harga Jual]]*Table1[[#This Row],[Terjual]]</f>
        <v>150000</v>
      </c>
      <c r="I11" s="1">
        <f>Table1[[#This Row],[Kas Masuk]]-(Table1[[#This Row],[Harga Beli]]*Table1[[#This Row],[Terjual]])</f>
        <v>50000</v>
      </c>
    </row>
    <row r="12" spans="1:9" x14ac:dyDescent="0.25">
      <c r="A12" t="s">
        <v>18</v>
      </c>
      <c r="B12" s="1">
        <v>800000</v>
      </c>
      <c r="C12" s="1">
        <v>950000</v>
      </c>
      <c r="D12">
        <v>100</v>
      </c>
      <c r="E12">
        <f>SUMIF(Table3[NAMA BARANG],'Katalog Barang'!A12:A21,Table3[JUMLAH MASUK])</f>
        <v>4</v>
      </c>
      <c r="F12">
        <f>SUMIF(Table4[NAMA BARANG],Table1[Nama Barang],Table4[JUMLAH TERJUAL])</f>
        <v>2</v>
      </c>
      <c r="G12">
        <f>(Table1[[#This Row],[Stok awal]]+Table1[[#This Row],[Stok Masuk]])-Table1[[#This Row],[Terjual]]</f>
        <v>102</v>
      </c>
      <c r="H12" s="1">
        <f>Table1[[#This Row],[Harga Jual]]*Table1[[#This Row],[Terjual]]</f>
        <v>1900000</v>
      </c>
      <c r="I12" s="1">
        <f>Table1[[#This Row],[Kas Masuk]]-(Table1[[#This Row],[Harga Beli]]*Table1[[#This Row],[Terjual]])</f>
        <v>300000</v>
      </c>
    </row>
    <row r="13" spans="1:9" x14ac:dyDescent="0.25">
      <c r="A13" t="s">
        <v>19</v>
      </c>
      <c r="B13" s="1">
        <v>1000000</v>
      </c>
      <c r="C13" s="1">
        <v>1200000</v>
      </c>
      <c r="D13">
        <v>100</v>
      </c>
      <c r="E13">
        <f>SUMIF(Table3[NAMA BARANG],'Katalog Barang'!A13:A22,Table3[JUMLAH MASUK])</f>
        <v>6</v>
      </c>
      <c r="F13">
        <f>SUMIF(Table4[NAMA BARANG],Table1[Nama Barang],Table4[JUMLAH TERJUAL])</f>
        <v>3</v>
      </c>
      <c r="G13">
        <f>(Table1[[#This Row],[Stok awal]]+Table1[[#This Row],[Stok Masuk]])-Table1[[#This Row],[Terjual]]</f>
        <v>103</v>
      </c>
      <c r="H13" s="1">
        <f>Table1[[#This Row],[Harga Jual]]*Table1[[#This Row],[Terjual]]</f>
        <v>3600000</v>
      </c>
      <c r="I13" s="1">
        <f>Table1[[#This Row],[Kas Masuk]]-(Table1[[#This Row],[Harga Beli]]*Table1[[#This Row],[Terjual]])</f>
        <v>600000</v>
      </c>
    </row>
    <row r="14" spans="1:9" x14ac:dyDescent="0.25">
      <c r="A14" t="s">
        <v>20</v>
      </c>
      <c r="B14" s="1">
        <v>50000</v>
      </c>
      <c r="C14" s="1">
        <v>60000</v>
      </c>
      <c r="D14">
        <v>100</v>
      </c>
      <c r="E14">
        <f>SUMIF(Table3[NAMA BARANG],'Katalog Barang'!A14:A23,Table3[JUMLAH MASUK])</f>
        <v>10</v>
      </c>
      <c r="F14">
        <f>SUMIF(Table4[NAMA BARANG],Table1[Nama Barang],Table4[JUMLAH TERJUAL])</f>
        <v>4</v>
      </c>
      <c r="G14">
        <f>(Table1[[#This Row],[Stok awal]]+Table1[[#This Row],[Stok Masuk]])-Table1[[#This Row],[Terjual]]</f>
        <v>106</v>
      </c>
      <c r="H14" s="1">
        <f>Table1[[#This Row],[Harga Jual]]*Table1[[#This Row],[Terjual]]</f>
        <v>240000</v>
      </c>
      <c r="I14" s="1">
        <f>Table1[[#This Row],[Kas Masuk]]-(Table1[[#This Row],[Harga Beli]]*Table1[[#This Row],[Terjual]])</f>
        <v>40000</v>
      </c>
    </row>
    <row r="15" spans="1:9" x14ac:dyDescent="0.25">
      <c r="A15" t="s">
        <v>21</v>
      </c>
      <c r="B15" s="1">
        <v>750000</v>
      </c>
      <c r="C15" s="1">
        <v>840000</v>
      </c>
      <c r="D15">
        <v>100</v>
      </c>
      <c r="E15">
        <f>SUMIF(Table3[NAMA BARANG],'Katalog Barang'!A15:A24,Table3[JUMLAH MASUK])</f>
        <v>7</v>
      </c>
      <c r="F15">
        <f>SUMIF(Table4[NAMA BARANG],Table1[Nama Barang],Table4[JUMLAH TERJUAL])</f>
        <v>2</v>
      </c>
      <c r="G15">
        <f>(Table1[[#This Row],[Stok awal]]+Table1[[#This Row],[Stok Masuk]])-Table1[[#This Row],[Terjual]]</f>
        <v>105</v>
      </c>
      <c r="H15" s="1">
        <f>Table1[[#This Row],[Harga Jual]]*Table1[[#This Row],[Terjual]]</f>
        <v>1680000</v>
      </c>
      <c r="I15" s="1">
        <f>Table1[[#This Row],[Kas Masuk]]-(Table1[[#This Row],[Harga Beli]]*Table1[[#This Row],[Terjual]])</f>
        <v>180000</v>
      </c>
    </row>
    <row r="16" spans="1:9" x14ac:dyDescent="0.25">
      <c r="A16" t="s">
        <v>42</v>
      </c>
      <c r="B16" s="1">
        <f>SUM(B6:B15)</f>
        <v>12370000</v>
      </c>
      <c r="C16" s="1">
        <f t="shared" ref="C16:E16" si="0">SUM(C6:C15)</f>
        <v>14125000</v>
      </c>
      <c r="D16" s="2">
        <f t="shared" si="0"/>
        <v>1000</v>
      </c>
      <c r="E16" s="2">
        <f t="shared" si="0"/>
        <v>53</v>
      </c>
      <c r="F16" s="7">
        <f t="shared" ref="F16:I16" si="1">SUM(F6:F15)</f>
        <v>22</v>
      </c>
      <c r="G16" s="7">
        <f t="shared" si="1"/>
        <v>1031</v>
      </c>
      <c r="H16" s="1">
        <f t="shared" si="1"/>
        <v>29440000</v>
      </c>
      <c r="I16" s="1">
        <f t="shared" si="1"/>
        <v>3700000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c e 0 8 3 7 - 9 0 6 5 - 4 9 3 f - 9 d 9 3 - 5 9 6 3 3 2 4 8 4 2 1 e "   x m l n s = " h t t p : / / s c h e m a s . m i c r o s o f t . c o m / D a t a M a s h u p " > A A A A A B g G A A B Q S w M E F A A C A A g A w K M D V Q 7 u W J i m A A A A 9 w A A A B I A H A B D b 2 5 m a W c v U G F j a 2 F n Z S 5 4 b W w g o h g A K K A U A A A A A A A A A A A A A A A A A A A A A A A A A A A A h Y 9 N C s I w G E S v U r J v / g Q p 5 W u 6 0 I 1 g Q R D E b Y i x D b a p N K n p 3 V x 4 J K 9 g R a v u X M 6 b t 5 i 5 X 2 + Q D 0 0 d X X T n T G s z x D B F k b a q P R h b Z q j 3 x z h B u Y C N V C d Z 6 m i U r U s H d 8 h Q 5 f 0 5 J S S E g M M M t 1 1 J O K W M 7 I v 1 V l W 6 k e g j m / 9 y b K z z 0 i q N B O x e Y w T H j M 4 x Y w n H F M h E o T D 2 a / B x 8 L P 9 g b D o a 9 9 3 W m g b r 5 Z A p g j k f U I 8 A F B L A w Q U A A I A C A D A o w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K M D V R Q Q j 5 M Q A w A A f Q 0 A A B M A H A B G b 3 J t d W x h c y 9 T Z W N 0 a W 9 u M S 5 t I K I Y A C i g F A A A A A A A A A A A A A A A A A A A A A A A A A A A A M V X y 2 7 i M B T d I / E P V r q h U o Z C e C x a s U h p O y 0 U y k D Q L A C N X O K W D I 5 d 2 c 4 M V c W / j x 1 D y a u U t K q G D e j 6 5 p 5 z r n M f c D Q X H i V g p L + r Z 8 V C s c A X k C E X H B n n k E H y C H q Q B 0 s D t A B G o l g A 8 j O i A Z s j a b l c z R E u / 6 R s e U / p s n T l Y V R u U y I Q E b x k t E + n Y 4 4 Y n 1 4 P q t b 0 g v 4 l m E K X T w f D u 6 s b B 5 z b Q 7 v / v b z C f G U c m 4 A E G J t A s A A d m x o m z u D X a I G Q U D w 0 / M v k R i C / F W d p d j 3 i t g z t O l t P L q C A s 9 d w A 0 Z 9 K q S 2 a w R d S U w F c + C 9 J L 0 5 2 d h L m c g m m G z c b I x H c 4 g h 4 y 3 F d 7 Y j 3 F 7 I p y S A 8 / y E d t E d G Y s / U O a 3 K Q 5 8 o g 4 V R o q O + f J i a J e q R B P S D U D y v D b B 1 m x t z Q K t R G i P q 8 9 6 p p 5 t b q R C a X t T 2 m + I a N b L i u Z 6 v d M 2 R D 7 9 I 9 l q v 0 j y 9 M H G X E o k w Y w C R j B e 2 U U Q k g m p 7 r m g J J u 8 t 1 P N f T 3 V 8 H 4 c G e I R 4 k P v p 9 I 4 q T R P r I p l R Z / Y o 9 n a o z n O P 6 9 i K 7 d i K 1 T c h z 4 E + j 0 7 V L W 2 1 w 6 U X D t Q s p V b c i 2 3 5 F o o u R P 4 G C 7 2 V d V n N d c P 1 F z L r b m e W 3 P 9 I 4 0 n n 9 z G g X L r u e U 2 c s t t 6 D q W s + e 7 f b v l 7 0 K B Q l 1 9 u 2 d v R l N K c 2 f c u 7 W v Q c 8 e j b t v t k n b d c O 2 R F x P z V S I N y 1 q x 1 N 6 a F M p K U W 2 x a 4 k 8 k i Z J 3 8 j O F 8 A 7 w F M I p x m M o r R p f 5 T I B A z g F g g A o w B U s W 5 h H I 6 I s w R M B x K M T e y E 9 Z 8 N 2 F v K l B 5 i / D b J W d 9 X C x 4 J B s t c 6 d w E P s d y C 7 6 P 7 e K D Y d 3 9 o o t 0 / 2 b R a 6 5 n 4 m f U Y K J W j u o B r 9 g 7 u f Y m u K T / 8 s n c r S Q w U c q 2 b k c d s Z h E 4 h I 3 5 N C h w p Z D e r q w W k q Z r W y N Z H A v 0 f s 0 7 u T W j i S k B o l a 3 n q I a Y e / B E g 5 q E I Q h 9 x m b I O 9 U j m 1 h T P k x R y l N w p U x 5 J B x V b V U f 5 F j 2 I O 9 W Y d q w u V 0 + Q q H a S / D O h y e n j 8 P d r S 0 w I S e M l G n F q D y 7 H j 1 O t O e C C + t n t O J u u p D D y O N y 2 5 M m b Y L N v k / i b N Y s 1 x h j + 2 T 9 Q S w E C L Q A U A A I A C A D A o w N V D u 5 Y m K Y A A A D 3 A A A A E g A A A A A A A A A A A A A A A A A A A A A A Q 2 9 u Z m l n L 1 B h Y 2 t h Z 2 U u e G 1 s U E s B A i 0 A F A A C A A g A w K M D V Q / K 6 a u k A A A A 6 Q A A A B M A A A A A A A A A A A A A A A A A 8 g A A A F t D b 2 5 0 Z W 5 0 X 1 R 5 c G V z X S 5 4 b W x Q S w E C L Q A U A A I A C A D A o w N V F B C P k x A D A A B 9 D Q A A E w A A A A A A A A A A A A A A A A D j A Q A A R m 9 y b X V s Y X M v U 2 V j d G l v b j E u b V B L B Q Y A A A A A A w A D A M I A A A B A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I A A A A A A A A E k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Y X J h b m c l M j B N Y X N 1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C Y X J h b m d f T W F z d W s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y Y W 5 n I E 1 h c 3 V r L 0 N o Y W 5 n Z W Q g V H l w Z T U u e 1 R B T k d H Q U w s M H 0 m c X V v d D s s J n F 1 b 3 Q 7 U 2 V j d G l v b j E v Q m F y Y W 5 n I E 1 h c 3 V r L 0 N o Y W 5 n Z W Q g V H l w Z T U u e 0 5 B T U E g Q k F S Q U 5 H L D F 9 J n F 1 b 3 Q 7 L C Z x d W 9 0 O 1 N l Y 3 R p b 2 4 x L 0 J h c m F u Z y B N Y X N 1 a y 9 D a G F u Z 2 V k I F R 5 c G U 1 L n t K V U 1 M Q U g g T U F T V U s s M n 0 m c X V v d D s s J n F 1 b 3 Q 7 U 2 V j d G l v b j E v Q m F y Y W 5 n I E 1 h c 3 V r L 0 N o Y W 5 n Z W Q g V H l w Z T Y u e 0 t h d G V n b 3 J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J h c m F u Z y B N Y X N 1 a y 9 D a G F u Z 2 V k I F R 5 c G U 1 L n t U Q U 5 H R 0 F M L D B 9 J n F 1 b 3 Q 7 L C Z x d W 9 0 O 1 N l Y 3 R p b 2 4 x L 0 J h c m F u Z y B N Y X N 1 a y 9 D a G F u Z 2 V k I F R 5 c G U 1 L n t O Q U 1 B I E J B U k F O R y w x f S Z x d W 9 0 O y w m c X V v d D t T Z W N 0 a W 9 u M S 9 C Y X J h b m c g T W F z d W s v Q 2 h h b m d l Z C B U e X B l N S 5 7 S l V N T E F I I E 1 B U 1 V L L D J 9 J n F 1 b 3 Q 7 L C Z x d W 9 0 O 1 N l Y 3 R p b 2 4 x L 0 J h c m F u Z y B N Y X N 1 a y 9 D a G F u Z 2 V k I F R 5 c G U 2 L n t L Y X R l Z 2 9 y a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E F O R 0 d B T C Z x d W 9 0 O y w m c X V v d D t O Q U 1 B I E J B U k F O R y Z x d W 9 0 O y w m c X V v d D t K V U 1 M Q U g g T U F T V U s m c X V v d D s s J n F 1 b 3 Q 7 S 2 F 0 Z W d v c m k m c X V v d D t d I i A v P j x F b n R y e S B U e X B l P S J G a W x s Q 2 9 s d W 1 u V H l w Z X M i I F Z h b H V l P S J z Q 1 F Z R E J n P T 0 i I C 8 + P E V u d H J 5 I F R 5 c G U 9 I k Z p b G x M Y X N 0 V X B k Y X R l Z C I g V m F s d W U 9 I m Q y M D I y L T A 4 L T A z V D E z O j M w O j A w L j g 4 N j U x M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Q W R k Z W R U b 0 R h d G F N b 2 R l b C I g V m F s d W U 9 I m w w I i A v P j x F b n R y e S B U e X B l P S J R d W V y e U l E I i B W Y W x 1 Z T 0 i c 2 E 3 Z T U 2 N G Y x L T Z l Y T g t N D d i N S 1 i N T h k L T k 2 O G Y z N G E 2 O G N h N i I g L z 4 8 L 1 N 0 Y W J s Z U V u d H J p Z X M + P C 9 J d G V t P j x J d G V t P j x J d G V t T G 9 j Y X R p b 2 4 + P E l 0 Z W 1 U e X B l P k Z v c m 1 1 b G E 8 L 0 l 0 Z W 1 U e X B l P j x J d G V t U G F 0 a D 5 T Z W N 0 a W 9 u M S 9 C Y X J h b m c l M j B N Y X N 1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J h b m c l M j B N Y X N 1 a y 9 C Y X J h b m c l M j B N Y X N 1 a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m F u Z y U y M F R l c m p 1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m F y Y W 5 n X 1 R l c m p 1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N U M T I 6 M j I 6 N D I u M j Q 0 N T E 2 M V o i I C 8 + P E V u d H J 5 I F R 5 c G U 9 I k Z p b G x D b 2 x 1 b W 5 U e X B l c y I g V m F s d W U 9 I n N D U V l E Q X d B P S I g L z 4 8 R W 5 0 c n k g V H l w Z T 0 i R m l s b E N v b H V t b k 5 h b W V z I i B W Y W x 1 Z T 0 i c 1 s m c X V v d D t U Q U 5 H R 0 F M I C Z x d W 9 0 O y w m c X V v d D t O Q U 1 B I E J B U k F O R y Z x d W 9 0 O y w m c X V v d D t K V U 1 M Q U g g V E V S S l V B T C Z x d W 9 0 O y w m c X V v d D t C Y X J h b m c g T W F z d W s u S l V N T E F I I E 1 B U 1 V L J n F 1 b 3 Q 7 L C Z x d W 9 0 O 1 N p c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Y X J h b m c g V G V y a n V h b C 9 D a G F u Z 2 V k I F R 5 c G U x L n t U Q U 5 H R 0 F M I C w w f S Z x d W 9 0 O y w m c X V v d D t T Z W N 0 a W 9 u M S 9 C Y X J h b m c g V G V y a n V h b C 9 D a G F u Z 2 V k I F R 5 c G U x L n t O Q U 1 B I E J B U k F O R y w x f S Z x d W 9 0 O y w m c X V v d D t T Z W N 0 a W 9 u M S 9 C Y X J h b m c g V G V y a n V h b C 9 D a G F u Z 2 V k I F R 5 c G U x L n t K V U 1 M Q U g g V E V S S l V B T C w y f S Z x d W 9 0 O y w m c X V v d D t T Z W N 0 a W 9 u M S 9 C Y X J h b m c g T W F z d W s v Q 2 h h b m d l Z C B U e X B l N S 5 7 S l V N T E F I I E 1 B U 1 V L L D J 9 J n F 1 b 3 Q 7 L C Z x d W 9 0 O 1 N l Y 3 R p b 2 4 x L 0 J h c m F u Z y B U Z X J q d W F s L 0 F k Z G V k I E N 1 c 3 R v b S 5 7 U 2 l z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Y X J h b m c g V G V y a n V h b C 9 D a G F u Z 2 V k I F R 5 c G U x L n t U Q U 5 H R 0 F M I C w w f S Z x d W 9 0 O y w m c X V v d D t T Z W N 0 a W 9 u M S 9 C Y X J h b m c g V G V y a n V h b C 9 D a G F u Z 2 V k I F R 5 c G U x L n t O Q U 1 B I E J B U k F O R y w x f S Z x d W 9 0 O y w m c X V v d D t T Z W N 0 a W 9 u M S 9 C Y X J h b m c g V G V y a n V h b C 9 D a G F u Z 2 V k I F R 5 c G U x L n t K V U 1 M Q U g g V E V S S l V B T C w y f S Z x d W 9 0 O y w m c X V v d D t T Z W N 0 a W 9 u M S 9 C Y X J h b m c g T W F z d W s v Q 2 h h b m d l Z C B U e X B l N S 5 7 S l V N T E F I I E 1 B U 1 V L L D J 9 J n F 1 b 3 Q 7 L C Z x d W 9 0 O 1 N l Y 3 R p b 2 4 x L 0 J h c m F u Z y B U Z X J q d W F s L 0 F k Z G V k I E N 1 c 3 R v b S 5 7 U 2 l z Y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F y Y W 5 n J T I w V G V y a n V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J h b m c l M j B U Z X J q d W F s L 0 J h c m F u Z y U y M F R l c m p 1 Y W x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J h b m c l M j B U Z X J q d W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y Y W 5 n J T I w T W F z d W s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y Y W 5 n J T I w T W F z d W s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J h b m c l M j B N Y X N 1 a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m F u Z y U y M E 1 h c 3 V r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J h b m c l M j B N Y X N 1 a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J h b m c l M j B N Y X N 1 a y 9 Q c m 9 t b 3 R l Z C U y M E h l Y W R l c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y Y W 5 n J T I w T W F z d W s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y Y W 5 n J T I w T W F z d W s v U H J v b W 9 0 Z W Q l M j B I Z W F k Z X J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m F u Z y U y M E 1 h c 3 V r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m F u Z y U y M E 1 h c 3 V r L 1 B y b 2 1 v d G V k J T I w S G V h Z G V y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J h b m c l M j B N Y X N 1 a y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J h b m c l M j B N Y X N 1 a y 9 Q c m 9 t b 3 R l Z C U y M E h l Y W R l c n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y Y W 5 n J T I w T W F z d W s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y Y W 5 n J T I w V G V y a n V h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J h b m c l M j B U Z X J q d W F s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m F u Z y U y M F R l c m p 1 Y W w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J h b m c l M j B U Z X J q d W F s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J h b m c l M j B U Z X J q d W F s L 0 V 4 c G F u Z G V k J T I w Q m F y Y W 5 n J T I w T W F z d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J h b m c l M j B U Z X J q d W F s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y Y W 5 n J T I w T W F z d W s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m F u Z y U y M E 1 h c 3 V r L 0 N o Y W 5 n Z W Q l M j B U e X B l N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G N s v T g 6 l S 6 2 K G E / U 1 X k w A A A A A A I A A A A A A B B m A A A A A Q A A I A A A A N C w n u 7 F K M k j N l z S O n C h n L q 5 U J V H m A 8 E 9 i B j H U Y M M l d z A A A A A A 6 A A A A A A g A A I A A A A H X d h l H f R k Z J R N c O T E m n + Y 5 d J S d e L L b y z l h Q 4 / y 4 9 O w y U A A A A A Q u 9 V a S T q + s 3 2 + T K 7 U v Z j I H w f Y a Z c l F q c A Y J P m T Z W B / T 7 D f 3 e x B Z H s G d 4 8 n F M Q o + d U r q U e M o o x f 3 P t m J Q 8 x D n g e 4 J T H G U m 2 V S d f P h d I o W 1 s Q A A A A K V W n e P Q i g Q 2 Q + b k I c l X 9 y i j q O O j X 8 1 U N m 0 h j H t 3 6 0 u Y a A W K f U w j g N o o R d T v W 0 r t w P H S 3 7 2 z k d S N H P z o y 9 D 5 i 1 A = < / D a t a M a s h u p > 
</file>

<file path=customXml/itemProps1.xml><?xml version="1.0" encoding="utf-8"?>
<ds:datastoreItem xmlns:ds="http://schemas.openxmlformats.org/officeDocument/2006/customXml" ds:itemID="{F220675C-223C-4141-A5A3-D3C09D8834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Barang Masuk</vt:lpstr>
      <vt:lpstr>Barang Terjual</vt:lpstr>
      <vt:lpstr>Pivot</vt:lpstr>
      <vt:lpstr>Barang Terjual (2)</vt:lpstr>
      <vt:lpstr>Barang Masuk (2)</vt:lpstr>
      <vt:lpstr>Katalog Barang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HP12</cp:lastModifiedBy>
  <dcterms:created xsi:type="dcterms:W3CDTF">2022-06-05T01:39:15Z</dcterms:created>
  <dcterms:modified xsi:type="dcterms:W3CDTF">2022-08-03T13:43:26Z</dcterms:modified>
</cp:coreProperties>
</file>