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N (asumsi)" sheetId="1" r:id="rId4"/>
    <sheet state="visible" name="NN (case)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Mengacu pada case
	-Undissya Putri</t>
      </text>
    </comment>
    <comment authorId="0" ref="A14">
      <text>
        <t xml:space="preserve">Mengacu pada case
	-Undissya Putri</t>
      </text>
    </comment>
  </commentList>
</comments>
</file>

<file path=xl/sharedStrings.xml><?xml version="1.0" encoding="utf-8"?>
<sst xmlns="http://schemas.openxmlformats.org/spreadsheetml/2006/main" count="235" uniqueCount="116">
  <si>
    <t>Group 2</t>
  </si>
  <si>
    <t>Member</t>
  </si>
  <si>
    <t>Cindha Rizkiana</t>
  </si>
  <si>
    <t>Muhammad Khatib</t>
  </si>
  <si>
    <t>Undissya Putri Mahrani</t>
  </si>
  <si>
    <t>Langkah Pengerjaan</t>
  </si>
  <si>
    <t>1. Menghitung output Neuron 4 (y₄), Neuron 5 (y₅), Neuron 6 (y₆), dan Error menggunakan sigmoid function</t>
  </si>
  <si>
    <t>2. Hitung error gradient untuk Neuron 6 di Output Layer dan weight corrections</t>
  </si>
  <si>
    <t>3. Hitung error gradients untuk Neuron 4 dan Neuron 5 di Middle Layer/Hidden Layer</t>
  </si>
  <si>
    <t>4. Hitung weight corrections</t>
  </si>
  <si>
    <t>5. Hitung semua weights dan theta pada arsitektur yang telah diperbarui</t>
  </si>
  <si>
    <t>Inisialisasi</t>
  </si>
  <si>
    <t>Langkah 1</t>
  </si>
  <si>
    <t>Langkah 2</t>
  </si>
  <si>
    <t>Langkah 3</t>
  </si>
  <si>
    <t>Langkah 4</t>
  </si>
  <si>
    <t>Langkah 5</t>
  </si>
  <si>
    <t>Initial Value</t>
  </si>
  <si>
    <t>Output</t>
  </si>
  <si>
    <t>Error Gradient</t>
  </si>
  <si>
    <t>Weight Correction</t>
  </si>
  <si>
    <t>Memperbarui weight dan treshold</t>
  </si>
  <si>
    <t>x₁</t>
  </si>
  <si>
    <t>y₄</t>
  </si>
  <si>
    <t>sigmoid (x₁w₁₄ + X₂w₂₄ + x₃w₃₄ + Tθ₄)</t>
  </si>
  <si>
    <t>δ₆</t>
  </si>
  <si>
    <t>y₆(1-y₆)e</t>
  </si>
  <si>
    <t>δ₄</t>
  </si>
  <si>
    <t>y₄(1-y₄) δ₆ * w₄₆</t>
  </si>
  <si>
    <t>∇w₁₄</t>
  </si>
  <si>
    <t>α * x₁ * δ₄</t>
  </si>
  <si>
    <t>w₁₄</t>
  </si>
  <si>
    <t>w₁₄ +  ∇w₁₄</t>
  </si>
  <si>
    <t>x₂</t>
  </si>
  <si>
    <t>1/(1+e^-(x₁w₁₄ + X₂w₂₄ + x₃w₃₄ + Tθ₄))</t>
  </si>
  <si>
    <t>0.4920006826* (1-0.4920006826) * (-0.4920006826)</t>
  </si>
  <si>
    <t>0.4680436192 * (1-0.4680436192) * (-0.4680436192) * (-0.7)</t>
  </si>
  <si>
    <t>w₁₅</t>
  </si>
  <si>
    <t>w₁₅ +  ∇w₁₅</t>
  </si>
  <si>
    <t>x₃</t>
  </si>
  <si>
    <t>1/(1+e^-(0.1(0.3) + -(0.4(0.1)) + 0.3(-0.4) + 0.01(0.2)))</t>
  </si>
  <si>
    <t>w₂₄</t>
  </si>
  <si>
    <t>w₂₄ +  ∇w₂₄</t>
  </si>
  <si>
    <t>Treshold</t>
  </si>
  <si>
    <t>1/(1+e^-(-0.128)</t>
  </si>
  <si>
    <t>∇w₂₄</t>
  </si>
  <si>
    <t>α * x₂ * δ₄</t>
  </si>
  <si>
    <t>w₂₅</t>
  </si>
  <si>
    <t>w₂₅ +  ∇w₂₅</t>
  </si>
  <si>
    <t>α</t>
  </si>
  <si>
    <t>δ₅</t>
  </si>
  <si>
    <t>y₅(1-y₅) δ₆ * w₅₆</t>
  </si>
  <si>
    <t>w₃₄</t>
  </si>
  <si>
    <t>w₃₄ +  ∇w₃₄</t>
  </si>
  <si>
    <t>y𝒹₆</t>
  </si>
  <si>
    <t>∇w₄₆</t>
  </si>
  <si>
    <t>α * y₄ * δ₆</t>
  </si>
  <si>
    <t>0.9152894343* (1-0.9152894343) * (-0.9152894343) * (0.4)</t>
  </si>
  <si>
    <t>w₃₅</t>
  </si>
  <si>
    <t>w₃₅ +  ∇w₃₅</t>
  </si>
  <si>
    <t>∇w₃₄</t>
  </si>
  <si>
    <t>α * x₃ * δ₄</t>
  </si>
  <si>
    <t>w₄₆</t>
  </si>
  <si>
    <t>w₄₆ +  ∇w₄₆</t>
  </si>
  <si>
    <t>Initial Random</t>
  </si>
  <si>
    <t>y₅</t>
  </si>
  <si>
    <t>sigmoid (x₁w₁₅ + X₂w₂₅ + x₃w₃₅ + Tθ₅)</t>
  </si>
  <si>
    <t>w₅₆</t>
  </si>
  <si>
    <t>w₅₆ +  ∇w₅₆</t>
  </si>
  <si>
    <t>1/(1+e^- (x₁w₁₅ + X₂w₂₅ + x₃w₃₅ + Tθ₅)</t>
  </si>
  <si>
    <t>∇w₅₆</t>
  </si>
  <si>
    <t>α * y₅ * δ₆</t>
  </si>
  <si>
    <t>θ₄</t>
  </si>
  <si>
    <t>θ₄ +  ∇θ₄</t>
  </si>
  <si>
    <t>1/(1+e^-(0.1(-0.2) + (-0.4(0.5)) + 0.3(0.6) + 0.01(1)))</t>
  </si>
  <si>
    <t>∇θ₄</t>
  </si>
  <si>
    <t>α * θ₄ * δ₄</t>
  </si>
  <si>
    <t>θ₅</t>
  </si>
  <si>
    <t>θ₅ +  ∇θ₅</t>
  </si>
  <si>
    <t>1/(1+e^-(2.38)</t>
  </si>
  <si>
    <t>θ₆</t>
  </si>
  <si>
    <t>θ₆ +  ∇θ₆</t>
  </si>
  <si>
    <t>∇θ₆</t>
  </si>
  <si>
    <t>α * θ6 * δ₆</t>
  </si>
  <si>
    <t>∇w₁₅</t>
  </si>
  <si>
    <t>α * x₁ * δ₅</t>
  </si>
  <si>
    <t>y₆</t>
  </si>
  <si>
    <t>sigmoid (y₄w₄₆ + y₅w₅₆ + Tθ₆)</t>
  </si>
  <si>
    <t>1/(1+e^-(y₄w₄₆ + y₅w₅₆ + Tθ₆))</t>
  </si>
  <si>
    <t>1/(1+e^-(0.1(0.1) + (-0.4(-0.4)) + (0.3*(-0.7)) + 0.01(0.8)))</t>
  </si>
  <si>
    <t>∇w₂₅</t>
  </si>
  <si>
    <t>α * x₂ * δ₅</t>
  </si>
  <si>
    <t>1/(1+e^-(-0.032)</t>
  </si>
  <si>
    <t>∇w₃₅</t>
  </si>
  <si>
    <t>α * x₃ * δ₅</t>
  </si>
  <si>
    <t>Error</t>
  </si>
  <si>
    <t>e</t>
  </si>
  <si>
    <t>y𝒹₆-y₆</t>
  </si>
  <si>
    <t>∇θ₅</t>
  </si>
  <si>
    <t>α * θ₅ * δ₅</t>
  </si>
  <si>
    <t>Note</t>
  </si>
  <si>
    <t>Initial Value dan Initial Random didapatkan dari sumber referensi dan asumsi</t>
  </si>
  <si>
    <t>Referensi</t>
  </si>
  <si>
    <t>https://www.labkommat-unm.com/perhitungan-artificial-neural-network-perceptron-menggunakan-microsoft-excel/</t>
  </si>
  <si>
    <t>https://structilmy.com/blog/2019/07/31/contoh-perhitungan-algoritma-backpropagation/</t>
  </si>
  <si>
    <t>α * x1 * δ4</t>
  </si>
  <si>
    <t>0.1213188379 * (1-0.1213188379) * (-0.1213188379)</t>
  </si>
  <si>
    <t>0.3751935255 * (1-0.3751935255) * (-0.01293265818) * (-1.1)</t>
  </si>
  <si>
    <t>1/(1+e^-(0.7(0.5) + 0.8(0.3) + 0.9(-1) + -1(0.2)))</t>
  </si>
  <si>
    <t>1/(1+e^-(-0.51)</t>
  </si>
  <si>
    <t>0.7483817216 * (1-0.7483817216) * (-0.01293265818) * (-0.7)</t>
  </si>
  <si>
    <t>1/(1+e^-(0.7(0.6) + 0.8(1.1) + 0.9(0.1) + -1(0.3)))</t>
  </si>
  <si>
    <t>1/(1+e^-(1.09)</t>
  </si>
  <si>
    <t>α * x1 * δ5</t>
  </si>
  <si>
    <t>1/(1+e^-(0.7(0.3) + 0.8(0.3) + -1(0.4)))</t>
  </si>
  <si>
    <t>1/(1+e^-(-1.98)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</si>
</sst>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Montserrat"/>
    </font>
    <font>
      <color theme="1"/>
      <name val="Montserrat"/>
    </font>
    <font>
      <color rgb="FF1F1F1F"/>
      <name val="Montserrat"/>
    </font>
    <font>
      <sz val="11.0"/>
      <color rgb="FF000000"/>
      <name val="Montserrat"/>
    </font>
    <font>
      <sz val="11.0"/>
      <color theme="1"/>
      <name val="Montserrat"/>
    </font>
    <font>
      <b/>
      <sz val="11.0"/>
      <color rgb="FF000000"/>
      <name val="Montserrat"/>
    </font>
    <font>
      <color rgb="FF000000"/>
      <name val="Montserrat"/>
    </font>
    <font>
      <sz val="11.0"/>
      <color theme="0"/>
      <name val="Montserrat"/>
    </font>
    <font>
      <sz val="11.0"/>
      <color rgb="FF292929"/>
      <name val="Montserrat"/>
    </font>
    <font>
      <sz val="9.0"/>
      <color rgb="FF000000"/>
      <name val="Montserrat"/>
    </font>
    <font>
      <color theme="0"/>
      <name val="Montserrat"/>
    </font>
    <font>
      <b/>
      <sz val="11.0"/>
      <color theme="1"/>
      <name val="Montserrat"/>
    </font>
    <font>
      <u/>
      <color rgb="FF0000FF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1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 shrinkToFit="0" wrapText="0"/>
    </xf>
    <xf borderId="0" fillId="2" fontId="5" numFmtId="0" xfId="0" applyAlignment="1" applyFont="1">
      <alignment shrinkToFit="0" vertical="bottom" wrapText="0"/>
    </xf>
    <xf borderId="0" fillId="2" fontId="1" numFmtId="0" xfId="0" applyAlignment="1" applyFont="1">
      <alignment shrinkToFit="0" wrapText="0"/>
    </xf>
    <xf borderId="0" fillId="2" fontId="4" numFmtId="0" xfId="0" applyAlignment="1" applyFont="1">
      <alignment readingOrder="0" shrinkToFit="0" wrapText="0"/>
    </xf>
    <xf borderId="0" fillId="2" fontId="9" numFmtId="0" xfId="0" applyAlignment="1" applyFont="1">
      <alignment readingOrder="0" shrinkToFit="0" wrapText="0"/>
    </xf>
    <xf borderId="0" fillId="2" fontId="10" numFmtId="0" xfId="0" applyAlignment="1" applyFont="1">
      <alignment shrinkToFit="0" wrapText="0"/>
    </xf>
    <xf borderId="0" fillId="2" fontId="1" numFmtId="0" xfId="0" applyAlignment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2" fontId="12" numFmtId="0" xfId="0" applyAlignment="1" applyFont="1">
      <alignment shrinkToFit="0" vertical="bottom" wrapText="0"/>
    </xf>
    <xf borderId="0" fillId="2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bkommat-unm.com/perhitungan-artificial-neural-network-perceptron-menggunakan-microsoft-excel/" TargetMode="External"/><Relationship Id="rId2" Type="http://schemas.openxmlformats.org/officeDocument/2006/relationships/hyperlink" Target="https://structilmy.com/blog/2019/07/31/contoh-perhitungan-algoritma-backpropagation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labkommat-unm.com/perhitungan-artificial-neural-network-perceptron-menggunakan-microsoft-excel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 t="s">
        <v>1</v>
      </c>
      <c r="B2" s="4" t="s">
        <v>2</v>
      </c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2"/>
      <c r="B3" s="4" t="s">
        <v>3</v>
      </c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2"/>
      <c r="B4" s="5" t="s">
        <v>4</v>
      </c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" t="s">
        <v>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2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2" t="s">
        <v>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2" t="s">
        <v>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2" t="s">
        <v>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2" t="s">
        <v>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1"/>
      <c r="B12" s="3"/>
      <c r="C12" s="3"/>
      <c r="D12" s="1"/>
      <c r="E12" s="3"/>
      <c r="F12" s="3"/>
      <c r="G12" s="3"/>
      <c r="H12" s="3"/>
      <c r="I12" s="1"/>
      <c r="J12" s="3"/>
      <c r="K12" s="3"/>
      <c r="L12" s="3"/>
      <c r="M12" s="3"/>
      <c r="N12" s="1"/>
      <c r="O12" s="3"/>
      <c r="P12" s="3"/>
      <c r="Q12" s="3"/>
      <c r="R12" s="3"/>
      <c r="S12" s="3"/>
      <c r="T12" s="1"/>
      <c r="U12" s="3"/>
      <c r="V12" s="3"/>
      <c r="W12" s="1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6" t="s">
        <v>11</v>
      </c>
      <c r="C13" s="3"/>
      <c r="D13" s="6" t="s">
        <v>12</v>
      </c>
      <c r="E13" s="7"/>
      <c r="F13" s="7"/>
      <c r="G13" s="7"/>
      <c r="H13" s="3"/>
      <c r="I13" s="6" t="s">
        <v>13</v>
      </c>
      <c r="J13" s="7"/>
      <c r="K13" s="7"/>
      <c r="L13" s="7"/>
      <c r="M13" s="3"/>
      <c r="N13" s="6" t="s">
        <v>14</v>
      </c>
      <c r="O13" s="7"/>
      <c r="P13" s="7"/>
      <c r="Q13" s="7"/>
      <c r="R13" s="7"/>
      <c r="S13" s="3"/>
      <c r="T13" s="6" t="s">
        <v>15</v>
      </c>
      <c r="U13" s="7"/>
      <c r="V13" s="3"/>
      <c r="W13" s="6" t="s">
        <v>16</v>
      </c>
      <c r="X13" s="7"/>
      <c r="Y13" s="7"/>
      <c r="Z13" s="3"/>
      <c r="AA13" s="3"/>
      <c r="AB13" s="3"/>
      <c r="AC13" s="3"/>
      <c r="AD13" s="3"/>
      <c r="AE13" s="3"/>
      <c r="AF13" s="3"/>
    </row>
    <row r="14">
      <c r="A14" s="6" t="s">
        <v>17</v>
      </c>
      <c r="B14" s="7"/>
      <c r="C14" s="3"/>
      <c r="D14" s="6" t="s">
        <v>18</v>
      </c>
      <c r="E14" s="7"/>
      <c r="F14" s="7"/>
      <c r="G14" s="7"/>
      <c r="H14" s="3"/>
      <c r="I14" s="6" t="s">
        <v>19</v>
      </c>
      <c r="J14" s="7"/>
      <c r="K14" s="7"/>
      <c r="L14" s="7"/>
      <c r="M14" s="3"/>
      <c r="N14" s="6" t="s">
        <v>19</v>
      </c>
      <c r="O14" s="7"/>
      <c r="P14" s="7"/>
      <c r="Q14" s="7"/>
      <c r="R14" s="7"/>
      <c r="S14" s="3"/>
      <c r="T14" s="6" t="s">
        <v>20</v>
      </c>
      <c r="U14" s="7"/>
      <c r="V14" s="3"/>
      <c r="W14" s="6" t="s">
        <v>21</v>
      </c>
      <c r="X14" s="7"/>
      <c r="Y14" s="7"/>
      <c r="Z14" s="3"/>
      <c r="AA14" s="3"/>
      <c r="AB14" s="3"/>
      <c r="AC14" s="3"/>
      <c r="AD14" s="3"/>
      <c r="AE14" s="3"/>
      <c r="AF14" s="3"/>
    </row>
    <row r="15">
      <c r="A15" s="2" t="s">
        <v>22</v>
      </c>
      <c r="B15" s="2">
        <v>0.1</v>
      </c>
      <c r="C15" s="3"/>
      <c r="D15" s="8" t="s">
        <v>23</v>
      </c>
      <c r="E15" s="2" t="s">
        <v>24</v>
      </c>
      <c r="F15" s="3"/>
      <c r="G15" s="3"/>
      <c r="H15" s="3"/>
      <c r="I15" s="9" t="s">
        <v>25</v>
      </c>
      <c r="J15" s="10" t="s">
        <v>26</v>
      </c>
      <c r="K15" s="3"/>
      <c r="L15" s="3"/>
      <c r="M15" s="3"/>
      <c r="N15" s="11" t="s">
        <v>27</v>
      </c>
      <c r="O15" s="2" t="s">
        <v>28</v>
      </c>
      <c r="P15" s="2"/>
      <c r="Q15" s="2"/>
      <c r="R15" s="2"/>
      <c r="S15" s="2"/>
      <c r="T15" s="9" t="s">
        <v>29</v>
      </c>
      <c r="U15" s="9" t="s">
        <v>30</v>
      </c>
      <c r="V15" s="3"/>
      <c r="W15" s="12" t="s">
        <v>31</v>
      </c>
      <c r="X15" s="12" t="s">
        <v>32</v>
      </c>
      <c r="Y15" s="13">
        <f>B23+U16</f>
        <v>0.3004286323</v>
      </c>
      <c r="Z15" s="3"/>
      <c r="AA15" s="3"/>
      <c r="AB15" s="3"/>
      <c r="AC15" s="3"/>
      <c r="AD15" s="3"/>
      <c r="AE15" s="3"/>
      <c r="AF15" s="3"/>
    </row>
    <row r="16">
      <c r="A16" s="2" t="s">
        <v>33</v>
      </c>
      <c r="B16" s="2">
        <v>-0.4</v>
      </c>
      <c r="C16" s="3"/>
      <c r="D16" s="14"/>
      <c r="E16" s="2" t="s">
        <v>34</v>
      </c>
      <c r="F16" s="3"/>
      <c r="G16" s="3"/>
      <c r="H16" s="3"/>
      <c r="I16" s="3"/>
      <c r="J16" s="15" t="s">
        <v>35</v>
      </c>
      <c r="K16" s="2"/>
      <c r="L16" s="3"/>
      <c r="M16" s="3"/>
      <c r="N16" s="3"/>
      <c r="O16" s="2" t="s">
        <v>36</v>
      </c>
      <c r="P16" s="3"/>
      <c r="Q16" s="3"/>
      <c r="R16" s="3"/>
      <c r="S16" s="3"/>
      <c r="T16" s="3"/>
      <c r="U16" s="2">
        <f>B19*B15*O17</f>
        <v>0.0004286323315</v>
      </c>
      <c r="V16" s="3"/>
      <c r="W16" s="12" t="s">
        <v>37</v>
      </c>
      <c r="X16" s="12" t="s">
        <v>38</v>
      </c>
      <c r="Y16" s="13">
        <f>B24+U28</f>
        <v>-0.2000762747</v>
      </c>
      <c r="Z16" s="3"/>
      <c r="AA16" s="3"/>
      <c r="AB16" s="3"/>
      <c r="AC16" s="3"/>
      <c r="AD16" s="3"/>
      <c r="AE16" s="3"/>
      <c r="AF16" s="3"/>
    </row>
    <row r="17">
      <c r="A17" s="2" t="s">
        <v>39</v>
      </c>
      <c r="B17" s="2">
        <v>0.3</v>
      </c>
      <c r="C17" s="3"/>
      <c r="D17" s="16">
        <f>(B15*B23)+(B16*B25)+(B17*B27)+(B18*B31)</f>
        <v>-0.128</v>
      </c>
      <c r="E17" s="2" t="s">
        <v>40</v>
      </c>
      <c r="F17" s="3"/>
      <c r="G17" s="3"/>
      <c r="H17" s="3"/>
      <c r="I17" s="3"/>
      <c r="J17" s="3">
        <f>E32*(1-E32)*-E32</f>
        <v>-0.122968688</v>
      </c>
      <c r="K17" s="3"/>
      <c r="L17" s="3"/>
      <c r="M17" s="3"/>
      <c r="N17" s="3"/>
      <c r="O17" s="17">
        <f>E19*(1-E19)*(J17)*(B29)</f>
        <v>0.02143161658</v>
      </c>
      <c r="P17" s="3"/>
      <c r="Q17" s="3"/>
      <c r="R17" s="3"/>
      <c r="S17" s="3"/>
      <c r="T17" s="3"/>
      <c r="U17" s="3"/>
      <c r="V17" s="3"/>
      <c r="W17" s="12" t="s">
        <v>41</v>
      </c>
      <c r="X17" s="12" t="s">
        <v>42</v>
      </c>
      <c r="Y17" s="13">
        <f>B25+U19</f>
        <v>0.09828547067</v>
      </c>
      <c r="Z17" s="3"/>
      <c r="AA17" s="3"/>
      <c r="AB17" s="3"/>
      <c r="AC17" s="3"/>
      <c r="AD17" s="3"/>
      <c r="AE17" s="3"/>
      <c r="AF17" s="3"/>
    </row>
    <row r="18">
      <c r="A18" s="2" t="s">
        <v>43</v>
      </c>
      <c r="B18" s="2">
        <v>0.01</v>
      </c>
      <c r="C18" s="3"/>
      <c r="D18" s="18"/>
      <c r="E18" s="2" t="s">
        <v>44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9" t="s">
        <v>45</v>
      </c>
      <c r="U18" s="9" t="s">
        <v>46</v>
      </c>
      <c r="V18" s="3"/>
      <c r="W18" s="19" t="s">
        <v>47</v>
      </c>
      <c r="X18" s="12" t="s">
        <v>48</v>
      </c>
      <c r="Y18" s="13">
        <f>B26+U31</f>
        <v>0.5003050988</v>
      </c>
      <c r="Z18" s="3"/>
      <c r="AA18" s="3"/>
      <c r="AB18" s="3"/>
      <c r="AC18" s="3"/>
      <c r="AD18" s="3"/>
      <c r="AE18" s="3"/>
      <c r="AF18" s="3"/>
    </row>
    <row r="19">
      <c r="A19" s="20" t="s">
        <v>49</v>
      </c>
      <c r="B19" s="2">
        <v>0.2</v>
      </c>
      <c r="C19" s="3"/>
      <c r="D19" s="3"/>
      <c r="E19" s="1">
        <f>1/(1+(B35^-(-0.128)))</f>
        <v>0.4680436192</v>
      </c>
      <c r="F19" s="3"/>
      <c r="G19" s="3"/>
      <c r="H19" s="3"/>
      <c r="I19" s="6" t="s">
        <v>20</v>
      </c>
      <c r="J19" s="7"/>
      <c r="K19" s="7"/>
      <c r="L19" s="7"/>
      <c r="M19" s="3"/>
      <c r="N19" s="11" t="s">
        <v>50</v>
      </c>
      <c r="O19" s="2" t="s">
        <v>51</v>
      </c>
      <c r="P19" s="3"/>
      <c r="Q19" s="3"/>
      <c r="R19" s="3"/>
      <c r="S19" s="3"/>
      <c r="T19" s="3"/>
      <c r="U19" s="9">
        <f>B19*B16*O17</f>
        <v>-0.001714529326</v>
      </c>
      <c r="V19" s="3"/>
      <c r="W19" s="19" t="s">
        <v>52</v>
      </c>
      <c r="X19" s="12" t="s">
        <v>53</v>
      </c>
      <c r="Y19" s="13">
        <f>B27+U22</f>
        <v>-0.398714103</v>
      </c>
      <c r="Z19" s="3"/>
      <c r="AA19" s="3"/>
      <c r="AB19" s="3"/>
      <c r="AC19" s="3"/>
      <c r="AD19" s="3"/>
      <c r="AE19" s="3"/>
      <c r="AF19" s="3"/>
    </row>
    <row r="20">
      <c r="A20" s="18" t="s">
        <v>54</v>
      </c>
      <c r="B20" s="2">
        <v>0.0</v>
      </c>
      <c r="C20" s="3"/>
      <c r="D20" s="3"/>
      <c r="E20" s="21"/>
      <c r="F20" s="3"/>
      <c r="G20" s="3"/>
      <c r="H20" s="3"/>
      <c r="I20" s="9" t="s">
        <v>55</v>
      </c>
      <c r="J20" s="9" t="s">
        <v>56</v>
      </c>
      <c r="K20" s="3"/>
      <c r="L20" s="3"/>
      <c r="M20" s="3"/>
      <c r="N20" s="3"/>
      <c r="O20" s="2" t="s">
        <v>57</v>
      </c>
      <c r="P20" s="3"/>
      <c r="Q20" s="3"/>
      <c r="R20" s="3"/>
      <c r="S20" s="3"/>
      <c r="T20" s="3"/>
      <c r="U20" s="3"/>
      <c r="V20" s="3"/>
      <c r="W20" s="19" t="s">
        <v>58</v>
      </c>
      <c r="X20" s="12" t="s">
        <v>59</v>
      </c>
      <c r="Y20" s="13">
        <f>B28+U34</f>
        <v>0.5997711759</v>
      </c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>
        <f>B19*E19*J17</f>
        <v>-0.01151094195</v>
      </c>
      <c r="K21" s="3"/>
      <c r="L21" s="3"/>
      <c r="M21" s="3"/>
      <c r="N21" s="3"/>
      <c r="O21" s="17">
        <f>E26*(1-E26)*(J17)*(B30)</f>
        <v>-0.003813735433</v>
      </c>
      <c r="P21" s="3"/>
      <c r="Q21" s="3"/>
      <c r="R21" s="3"/>
      <c r="S21" s="3"/>
      <c r="T21" s="9" t="s">
        <v>60</v>
      </c>
      <c r="U21" s="9" t="s">
        <v>61</v>
      </c>
      <c r="V21" s="3"/>
      <c r="W21" s="19" t="s">
        <v>62</v>
      </c>
      <c r="X21" s="12" t="s">
        <v>63</v>
      </c>
      <c r="Y21" s="13">
        <f>B29+J21</f>
        <v>-0.711510942</v>
      </c>
      <c r="Z21" s="3"/>
      <c r="AA21" s="3"/>
      <c r="AB21" s="3"/>
      <c r="AC21" s="3"/>
      <c r="AD21" s="3"/>
      <c r="AE21" s="3"/>
      <c r="AF21" s="3"/>
    </row>
    <row r="22">
      <c r="A22" s="6" t="s">
        <v>64</v>
      </c>
      <c r="B22" s="7"/>
      <c r="C22" s="3"/>
      <c r="D22" s="22" t="s">
        <v>65</v>
      </c>
      <c r="E22" s="2" t="s">
        <v>66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f>B19*B17*O17</f>
        <v>0.001285896995</v>
      </c>
      <c r="V22" s="3"/>
      <c r="W22" s="12" t="s">
        <v>67</v>
      </c>
      <c r="X22" s="12" t="s">
        <v>68</v>
      </c>
      <c r="Y22" s="13">
        <f>B30+J24</f>
        <v>0.3774896118</v>
      </c>
      <c r="Z22" s="3"/>
      <c r="AA22" s="3"/>
      <c r="AB22" s="3"/>
      <c r="AC22" s="3"/>
      <c r="AD22" s="3"/>
      <c r="AE22" s="3"/>
      <c r="AF22" s="3"/>
    </row>
    <row r="23">
      <c r="A23" s="23" t="s">
        <v>31</v>
      </c>
      <c r="B23" s="24">
        <v>0.3</v>
      </c>
      <c r="C23" s="3"/>
      <c r="D23" s="25"/>
      <c r="E23" s="2" t="s">
        <v>69</v>
      </c>
      <c r="F23" s="3"/>
      <c r="G23" s="3"/>
      <c r="H23" s="3"/>
      <c r="I23" s="9" t="s">
        <v>70</v>
      </c>
      <c r="J23" s="9" t="s">
        <v>71</v>
      </c>
      <c r="K23" s="3"/>
      <c r="L23" s="3"/>
      <c r="M23" s="3"/>
      <c r="N23" s="3"/>
      <c r="O23" s="3"/>
      <c r="P23" s="3"/>
      <c r="Q23" s="3"/>
      <c r="R23" s="3"/>
      <c r="S23" s="3"/>
      <c r="T23" s="9"/>
      <c r="U23" s="3"/>
      <c r="V23" s="3"/>
      <c r="W23" s="12" t="s">
        <v>72</v>
      </c>
      <c r="X23" s="12" t="s">
        <v>73</v>
      </c>
      <c r="Y23" s="13">
        <f>B31+U25</f>
        <v>0.2008572647</v>
      </c>
      <c r="Z23" s="3"/>
      <c r="AA23" s="3"/>
      <c r="AB23" s="3"/>
      <c r="AC23" s="3"/>
      <c r="AD23" s="3"/>
      <c r="AE23" s="3"/>
      <c r="AF23" s="3"/>
    </row>
    <row r="24">
      <c r="A24" s="23" t="s">
        <v>37</v>
      </c>
      <c r="B24" s="24">
        <v>-0.2</v>
      </c>
      <c r="C24" s="3"/>
      <c r="D24" s="26">
        <f>(B15*24)+(B16*B26)+(B17*B28)+(B18*B55)</f>
        <v>2.38</v>
      </c>
      <c r="E24" s="2" t="s">
        <v>74</v>
      </c>
      <c r="F24" s="3"/>
      <c r="G24" s="3"/>
      <c r="H24" s="3"/>
      <c r="I24" s="3"/>
      <c r="J24" s="3">
        <f>B19*E26*J17</f>
        <v>-0.02251038817</v>
      </c>
      <c r="K24" s="3"/>
      <c r="L24" s="3"/>
      <c r="M24" s="3"/>
      <c r="N24" s="3"/>
      <c r="O24" s="3"/>
      <c r="P24" s="3"/>
      <c r="Q24" s="3"/>
      <c r="R24" s="3"/>
      <c r="S24" s="3"/>
      <c r="T24" s="9" t="s">
        <v>75</v>
      </c>
      <c r="U24" s="9" t="s">
        <v>76</v>
      </c>
      <c r="V24" s="3"/>
      <c r="W24" s="12" t="s">
        <v>77</v>
      </c>
      <c r="X24" s="12" t="s">
        <v>78</v>
      </c>
      <c r="Y24" s="13">
        <f>B32+U37</f>
        <v>0.9992372529</v>
      </c>
      <c r="Z24" s="3"/>
      <c r="AA24" s="3"/>
      <c r="AB24" s="3"/>
      <c r="AC24" s="3"/>
      <c r="AD24" s="3"/>
      <c r="AE24" s="3"/>
      <c r="AF24" s="3"/>
    </row>
    <row r="25">
      <c r="A25" s="23" t="s">
        <v>41</v>
      </c>
      <c r="B25" s="24">
        <v>0.1</v>
      </c>
      <c r="C25" s="3"/>
      <c r="D25" s="3"/>
      <c r="E25" s="2" t="s">
        <v>79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f>B19*B31*O17</f>
        <v>0.000857264663</v>
      </c>
      <c r="V25" s="3"/>
      <c r="W25" s="12" t="s">
        <v>80</v>
      </c>
      <c r="X25" s="12" t="s">
        <v>81</v>
      </c>
      <c r="Y25" s="13">
        <f>B33+J27</f>
        <v>0.7803250099</v>
      </c>
      <c r="Z25" s="3"/>
      <c r="AA25" s="3"/>
      <c r="AB25" s="3"/>
      <c r="AC25" s="3"/>
      <c r="AD25" s="3"/>
      <c r="AE25" s="3"/>
      <c r="AF25" s="3"/>
    </row>
    <row r="26">
      <c r="A26" s="23" t="s">
        <v>47</v>
      </c>
      <c r="B26" s="24">
        <v>0.5</v>
      </c>
      <c r="C26" s="3"/>
      <c r="D26" s="3"/>
      <c r="E26" s="1">
        <f>1/(1+(B35^-(2.38)))</f>
        <v>0.9152894343</v>
      </c>
      <c r="F26" s="3"/>
      <c r="G26" s="3"/>
      <c r="H26" s="3"/>
      <c r="I26" s="9" t="s">
        <v>82</v>
      </c>
      <c r="J26" s="9" t="s">
        <v>83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23" t="s">
        <v>52</v>
      </c>
      <c r="B27" s="24">
        <v>-0.4</v>
      </c>
      <c r="C27" s="3"/>
      <c r="D27" s="3"/>
      <c r="E27" s="21"/>
      <c r="F27" s="3"/>
      <c r="G27" s="3"/>
      <c r="H27" s="3"/>
      <c r="I27" s="3"/>
      <c r="J27" s="3">
        <f>B19*B33*J17</f>
        <v>-0.01967499008</v>
      </c>
      <c r="K27" s="3"/>
      <c r="L27" s="3"/>
      <c r="M27" s="3"/>
      <c r="N27" s="3"/>
      <c r="O27" s="3"/>
      <c r="P27" s="3"/>
      <c r="Q27" s="3"/>
      <c r="R27" s="3"/>
      <c r="S27" s="3"/>
      <c r="T27" s="9" t="s">
        <v>84</v>
      </c>
      <c r="U27" s="9" t="s">
        <v>85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23" t="s">
        <v>58</v>
      </c>
      <c r="B28" s="24">
        <v>0.6</v>
      </c>
      <c r="C28" s="3"/>
      <c r="D28" s="27" t="s">
        <v>86</v>
      </c>
      <c r="E28" s="2" t="s">
        <v>87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f>B19*B15*O21</f>
        <v>-0.00007627470867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23" t="s">
        <v>62</v>
      </c>
      <c r="B29" s="24">
        <v>-0.7</v>
      </c>
      <c r="C29" s="3"/>
      <c r="D29" s="3"/>
      <c r="E29" s="2" t="s">
        <v>88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23" t="s">
        <v>67</v>
      </c>
      <c r="B30" s="24">
        <v>0.4</v>
      </c>
      <c r="C30" s="3"/>
      <c r="D30" s="26">
        <f>(B15*B25)+(B16*B27)+(B17*B29)+(B18*B33)</f>
        <v>-0.032</v>
      </c>
      <c r="E30" s="2" t="s">
        <v>89</v>
      </c>
      <c r="F30" s="3"/>
      <c r="G30" s="3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 t="s">
        <v>90</v>
      </c>
      <c r="U30" s="9" t="s">
        <v>91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23" t="s">
        <v>72</v>
      </c>
      <c r="B31" s="24">
        <v>0.2</v>
      </c>
      <c r="C31" s="3"/>
      <c r="D31" s="3"/>
      <c r="E31" s="2" t="s">
        <v>92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>
        <f>B19*B16*O21</f>
        <v>0.0003050988347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23" t="s">
        <v>77</v>
      </c>
      <c r="B32" s="24">
        <v>1.0</v>
      </c>
      <c r="C32" s="3"/>
      <c r="D32" s="3"/>
      <c r="E32" s="1">
        <f>1/(1+(B35^-(-0.032)))</f>
        <v>0.4920006826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23" t="s">
        <v>80</v>
      </c>
      <c r="B33" s="24">
        <v>0.8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9" t="s">
        <v>93</v>
      </c>
      <c r="U33" s="9" t="s">
        <v>94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6" t="s">
        <v>95</v>
      </c>
      <c r="E34" s="7"/>
      <c r="F34" s="7"/>
      <c r="G34" s="7"/>
      <c r="H34" s="3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>B19*B17*O21</f>
        <v>-0.000228824126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2" t="s">
        <v>96</v>
      </c>
      <c r="B35" s="2">
        <v>2.71828182845904</v>
      </c>
      <c r="C35" s="3"/>
      <c r="D35" s="28" t="s">
        <v>96</v>
      </c>
      <c r="E35" s="10" t="s">
        <v>97</v>
      </c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17">
        <f>B20-E32</f>
        <v>-0.4920006826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9" t="s">
        <v>98</v>
      </c>
      <c r="U36" s="9" t="s">
        <v>99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>
        <f>B19*B32*O21</f>
        <v>-0.0007627470867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2" t="s">
        <v>100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2" t="s">
        <v>101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2" t="s">
        <v>102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29" t="s">
        <v>103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29" t="s">
        <v>104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</sheetData>
  <mergeCells count="10">
    <mergeCell ref="A10:H10"/>
    <mergeCell ref="A11:H11"/>
    <mergeCell ref="A13:B13"/>
    <mergeCell ref="B2:C2"/>
    <mergeCell ref="B3:C3"/>
    <mergeCell ref="B4:C4"/>
    <mergeCell ref="A6:H6"/>
    <mergeCell ref="A7:H7"/>
    <mergeCell ref="A8:H8"/>
    <mergeCell ref="A9:H9"/>
  </mergeCells>
  <hyperlinks>
    <hyperlink r:id="rId1" ref="A41"/>
    <hyperlink r:id="rId2" ref="A4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 t="s">
        <v>1</v>
      </c>
      <c r="B2" s="4" t="s">
        <v>2</v>
      </c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2"/>
      <c r="B3" s="4" t="s">
        <v>3</v>
      </c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2"/>
      <c r="B4" s="5" t="s">
        <v>4</v>
      </c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" t="s">
        <v>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2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2" t="s">
        <v>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2" t="s">
        <v>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2" t="s">
        <v>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2" t="s">
        <v>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1"/>
      <c r="B12" s="3"/>
      <c r="C12" s="3"/>
      <c r="D12" s="1"/>
      <c r="E12" s="3"/>
      <c r="F12" s="3"/>
      <c r="G12" s="3"/>
      <c r="H12" s="3"/>
      <c r="I12" s="1"/>
      <c r="J12" s="3"/>
      <c r="K12" s="3"/>
      <c r="L12" s="3"/>
      <c r="M12" s="3"/>
      <c r="N12" s="1"/>
      <c r="O12" s="3"/>
      <c r="P12" s="3"/>
      <c r="Q12" s="3"/>
      <c r="R12" s="3"/>
      <c r="S12" s="3"/>
      <c r="T12" s="1"/>
      <c r="U12" s="3"/>
      <c r="V12" s="3"/>
      <c r="W12" s="1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6" t="s">
        <v>11</v>
      </c>
      <c r="C13" s="3"/>
      <c r="D13" s="6" t="s">
        <v>12</v>
      </c>
      <c r="E13" s="7"/>
      <c r="F13" s="7"/>
      <c r="G13" s="7"/>
      <c r="H13" s="3"/>
      <c r="I13" s="6" t="s">
        <v>13</v>
      </c>
      <c r="J13" s="7"/>
      <c r="K13" s="7"/>
      <c r="L13" s="7"/>
      <c r="M13" s="3"/>
      <c r="N13" s="6" t="s">
        <v>14</v>
      </c>
      <c r="O13" s="7"/>
      <c r="P13" s="7"/>
      <c r="Q13" s="7"/>
      <c r="R13" s="7"/>
      <c r="S13" s="3"/>
      <c r="T13" s="6" t="s">
        <v>15</v>
      </c>
      <c r="U13" s="7"/>
      <c r="V13" s="3"/>
      <c r="W13" s="6" t="s">
        <v>16</v>
      </c>
      <c r="X13" s="7"/>
      <c r="Y13" s="7"/>
      <c r="Z13" s="3"/>
      <c r="AA13" s="3"/>
      <c r="AB13" s="3"/>
      <c r="AC13" s="3"/>
      <c r="AD13" s="3"/>
      <c r="AE13" s="3"/>
      <c r="AF13" s="3"/>
    </row>
    <row r="14">
      <c r="A14" s="6" t="s">
        <v>17</v>
      </c>
      <c r="B14" s="7"/>
      <c r="C14" s="3"/>
      <c r="D14" s="6" t="s">
        <v>18</v>
      </c>
      <c r="E14" s="7"/>
      <c r="F14" s="7"/>
      <c r="G14" s="7"/>
      <c r="H14" s="3"/>
      <c r="I14" s="6" t="s">
        <v>19</v>
      </c>
      <c r="J14" s="7"/>
      <c r="K14" s="7"/>
      <c r="L14" s="7"/>
      <c r="M14" s="3"/>
      <c r="N14" s="6" t="s">
        <v>19</v>
      </c>
      <c r="O14" s="7"/>
      <c r="P14" s="7"/>
      <c r="Q14" s="7"/>
      <c r="R14" s="7"/>
      <c r="S14" s="3"/>
      <c r="T14" s="6" t="s">
        <v>20</v>
      </c>
      <c r="U14" s="7"/>
      <c r="V14" s="3"/>
      <c r="W14" s="6" t="s">
        <v>21</v>
      </c>
      <c r="X14" s="7"/>
      <c r="Y14" s="7"/>
      <c r="Z14" s="3"/>
      <c r="AA14" s="3"/>
      <c r="AB14" s="3"/>
      <c r="AC14" s="3"/>
      <c r="AD14" s="3"/>
      <c r="AE14" s="3"/>
      <c r="AF14" s="3"/>
    </row>
    <row r="15">
      <c r="A15" s="30" t="s">
        <v>22</v>
      </c>
      <c r="B15" s="30">
        <v>0.7</v>
      </c>
      <c r="C15" s="3"/>
      <c r="D15" s="31" t="s">
        <v>23</v>
      </c>
      <c r="E15" s="30" t="s">
        <v>24</v>
      </c>
      <c r="F15" s="7"/>
      <c r="G15" s="7"/>
      <c r="H15" s="3"/>
      <c r="I15" s="32" t="s">
        <v>25</v>
      </c>
      <c r="J15" s="33" t="s">
        <v>26</v>
      </c>
      <c r="K15" s="7"/>
      <c r="L15" s="7"/>
      <c r="M15" s="3"/>
      <c r="N15" s="34" t="s">
        <v>27</v>
      </c>
      <c r="O15" s="30" t="s">
        <v>28</v>
      </c>
      <c r="P15" s="30"/>
      <c r="Q15" s="30"/>
      <c r="R15" s="30"/>
      <c r="S15" s="2"/>
      <c r="T15" s="32" t="s">
        <v>29</v>
      </c>
      <c r="U15" s="32" t="s">
        <v>105</v>
      </c>
      <c r="V15" s="3"/>
      <c r="W15" s="30" t="s">
        <v>31</v>
      </c>
      <c r="X15" s="30" t="s">
        <v>32</v>
      </c>
      <c r="Y15" s="7">
        <f>B23+U16</f>
        <v>0.5002334422</v>
      </c>
      <c r="Z15" s="3"/>
      <c r="AA15" s="3"/>
      <c r="AB15" s="3"/>
      <c r="AC15" s="3"/>
      <c r="AD15" s="3"/>
      <c r="AE15" s="3"/>
      <c r="AF15" s="3"/>
    </row>
    <row r="16">
      <c r="A16" s="30" t="s">
        <v>33</v>
      </c>
      <c r="B16" s="30">
        <v>0.8</v>
      </c>
      <c r="C16" s="3"/>
      <c r="D16" s="35"/>
      <c r="E16" s="30" t="s">
        <v>34</v>
      </c>
      <c r="F16" s="7"/>
      <c r="G16" s="7"/>
      <c r="H16" s="3"/>
      <c r="I16" s="7"/>
      <c r="J16" s="36" t="s">
        <v>106</v>
      </c>
      <c r="K16" s="30"/>
      <c r="L16" s="7"/>
      <c r="M16" s="3"/>
      <c r="N16" s="7"/>
      <c r="O16" s="30" t="s">
        <v>107</v>
      </c>
      <c r="P16" s="7"/>
      <c r="Q16" s="7"/>
      <c r="R16" s="7"/>
      <c r="S16" s="3"/>
      <c r="T16" s="7"/>
      <c r="U16" s="30">
        <f>B19*B15*O17</f>
        <v>0.0002334422071</v>
      </c>
      <c r="V16" s="3"/>
      <c r="W16" s="30" t="s">
        <v>37</v>
      </c>
      <c r="X16" s="30" t="s">
        <v>38</v>
      </c>
      <c r="Y16" s="7">
        <f>B24+U28</f>
        <v>0.6001193299</v>
      </c>
      <c r="Z16" s="3"/>
      <c r="AA16" s="3"/>
      <c r="AB16" s="3"/>
      <c r="AC16" s="3"/>
      <c r="AD16" s="3"/>
      <c r="AE16" s="3"/>
      <c r="AF16" s="3"/>
    </row>
    <row r="17">
      <c r="A17" s="30" t="s">
        <v>39</v>
      </c>
      <c r="B17" s="30">
        <v>0.9</v>
      </c>
      <c r="C17" s="3"/>
      <c r="D17" s="37"/>
      <c r="E17" s="30" t="s">
        <v>108</v>
      </c>
      <c r="F17" s="7"/>
      <c r="G17" s="7"/>
      <c r="H17" s="3"/>
      <c r="I17" s="7"/>
      <c r="J17" s="7">
        <f>E32*(1-E32)*-E32</f>
        <v>-0.01293265818</v>
      </c>
      <c r="K17" s="7"/>
      <c r="L17" s="7"/>
      <c r="M17" s="3"/>
      <c r="N17" s="7"/>
      <c r="O17" s="38">
        <f>E19*(1-E19)*(J17)*(B29)</f>
        <v>0.003334888673</v>
      </c>
      <c r="P17" s="7"/>
      <c r="Q17" s="7"/>
      <c r="R17" s="7"/>
      <c r="S17" s="3"/>
      <c r="T17" s="7"/>
      <c r="U17" s="7"/>
      <c r="V17" s="3"/>
      <c r="W17" s="30" t="s">
        <v>41</v>
      </c>
      <c r="X17" s="30" t="s">
        <v>42</v>
      </c>
      <c r="Y17" s="7">
        <f>B25+U19</f>
        <v>0.3002667911</v>
      </c>
      <c r="Z17" s="3"/>
      <c r="AA17" s="3"/>
      <c r="AB17" s="3"/>
      <c r="AC17" s="3"/>
      <c r="AD17" s="3"/>
      <c r="AE17" s="3"/>
      <c r="AF17" s="3"/>
    </row>
    <row r="18">
      <c r="A18" s="30" t="s">
        <v>43</v>
      </c>
      <c r="B18" s="30">
        <v>-1.0</v>
      </c>
      <c r="C18" s="3"/>
      <c r="D18" s="39"/>
      <c r="E18" s="30" t="s">
        <v>109</v>
      </c>
      <c r="F18" s="7"/>
      <c r="G18" s="7"/>
      <c r="H18" s="3"/>
      <c r="I18" s="7"/>
      <c r="J18" s="7"/>
      <c r="K18" s="7"/>
      <c r="L18" s="7"/>
      <c r="M18" s="3"/>
      <c r="N18" s="7"/>
      <c r="O18" s="7"/>
      <c r="P18" s="7"/>
      <c r="Q18" s="7"/>
      <c r="R18" s="7"/>
      <c r="S18" s="3"/>
      <c r="T18" s="32" t="s">
        <v>45</v>
      </c>
      <c r="U18" s="32" t="s">
        <v>46</v>
      </c>
      <c r="V18" s="3"/>
      <c r="W18" s="36" t="s">
        <v>47</v>
      </c>
      <c r="X18" s="30" t="s">
        <v>48</v>
      </c>
      <c r="Y18" s="7">
        <f>B26+U31</f>
        <v>1.100136377</v>
      </c>
      <c r="Z18" s="3"/>
      <c r="AA18" s="3"/>
      <c r="AB18" s="3"/>
      <c r="AC18" s="3"/>
      <c r="AD18" s="3"/>
      <c r="AE18" s="3"/>
      <c r="AF18" s="3"/>
    </row>
    <row r="19">
      <c r="A19" s="40" t="s">
        <v>49</v>
      </c>
      <c r="B19" s="30">
        <v>0.1</v>
      </c>
      <c r="C19" s="3"/>
      <c r="D19" s="7"/>
      <c r="E19" s="6">
        <f>1/(1+(B35^-(-0.51)))</f>
        <v>0.3751935255</v>
      </c>
      <c r="F19" s="7"/>
      <c r="G19" s="7"/>
      <c r="H19" s="3"/>
      <c r="I19" s="6" t="s">
        <v>20</v>
      </c>
      <c r="J19" s="7"/>
      <c r="K19" s="7"/>
      <c r="L19" s="7"/>
      <c r="M19" s="3"/>
      <c r="N19" s="34" t="s">
        <v>50</v>
      </c>
      <c r="O19" s="30" t="s">
        <v>51</v>
      </c>
      <c r="P19" s="7"/>
      <c r="Q19" s="7"/>
      <c r="R19" s="7"/>
      <c r="S19" s="3"/>
      <c r="T19" s="7"/>
      <c r="U19" s="32">
        <f>B19*B16*O17</f>
        <v>0.0002667910939</v>
      </c>
      <c r="V19" s="3"/>
      <c r="W19" s="36" t="s">
        <v>52</v>
      </c>
      <c r="X19" s="30" t="s">
        <v>53</v>
      </c>
      <c r="Y19" s="7">
        <f>B27+U22</f>
        <v>-0.99969986</v>
      </c>
      <c r="Z19" s="3"/>
      <c r="AA19" s="3"/>
      <c r="AB19" s="3"/>
      <c r="AC19" s="3"/>
      <c r="AD19" s="3"/>
      <c r="AE19" s="3"/>
      <c r="AF19" s="3"/>
    </row>
    <row r="20">
      <c r="A20" s="39" t="s">
        <v>54</v>
      </c>
      <c r="B20" s="30">
        <v>0.0</v>
      </c>
      <c r="C20" s="3"/>
      <c r="D20" s="7"/>
      <c r="E20" s="41"/>
      <c r="F20" s="7"/>
      <c r="G20" s="7"/>
      <c r="H20" s="3"/>
      <c r="I20" s="32" t="s">
        <v>55</v>
      </c>
      <c r="J20" s="32" t="s">
        <v>56</v>
      </c>
      <c r="K20" s="7"/>
      <c r="L20" s="7"/>
      <c r="M20" s="3"/>
      <c r="N20" s="7"/>
      <c r="O20" s="30" t="s">
        <v>110</v>
      </c>
      <c r="P20" s="7"/>
      <c r="Q20" s="7"/>
      <c r="R20" s="7"/>
      <c r="S20" s="3"/>
      <c r="T20" s="7"/>
      <c r="U20" s="7"/>
      <c r="V20" s="3"/>
      <c r="W20" s="36" t="s">
        <v>58</v>
      </c>
      <c r="X20" s="30" t="s">
        <v>59</v>
      </c>
      <c r="Y20" s="7">
        <f>B28+U34</f>
        <v>0.1001534241</v>
      </c>
      <c r="Z20" s="3"/>
      <c r="AA20" s="3"/>
      <c r="AB20" s="3"/>
      <c r="AC20" s="3"/>
      <c r="AD20" s="3"/>
      <c r="AE20" s="3"/>
      <c r="AF20" s="3"/>
    </row>
    <row r="21">
      <c r="A21" s="7"/>
      <c r="B21" s="7"/>
      <c r="C21" s="3"/>
      <c r="D21" s="7"/>
      <c r="E21" s="7"/>
      <c r="F21" s="7"/>
      <c r="G21" s="7"/>
      <c r="H21" s="3"/>
      <c r="I21" s="7"/>
      <c r="J21" s="7">
        <f>B19*E19*J17</f>
        <v>-0.0004852249616</v>
      </c>
      <c r="K21" s="7"/>
      <c r="L21" s="7"/>
      <c r="M21" s="3"/>
      <c r="N21" s="7"/>
      <c r="O21" s="38">
        <f>E26*(1-E26)*(J17)*(B30)</f>
        <v>0.001704712702</v>
      </c>
      <c r="P21" s="7"/>
      <c r="Q21" s="7"/>
      <c r="R21" s="7"/>
      <c r="S21" s="3"/>
      <c r="T21" s="32" t="s">
        <v>60</v>
      </c>
      <c r="U21" s="32" t="s">
        <v>61</v>
      </c>
      <c r="V21" s="3"/>
      <c r="W21" s="36" t="s">
        <v>62</v>
      </c>
      <c r="X21" s="30" t="s">
        <v>63</v>
      </c>
      <c r="Y21" s="7">
        <f>B29+J21</f>
        <v>-1.100485225</v>
      </c>
      <c r="Z21" s="3"/>
      <c r="AA21" s="3"/>
      <c r="AB21" s="3"/>
      <c r="AC21" s="3"/>
      <c r="AD21" s="3"/>
      <c r="AE21" s="3"/>
      <c r="AF21" s="3"/>
    </row>
    <row r="22">
      <c r="A22" s="6" t="s">
        <v>64</v>
      </c>
      <c r="B22" s="7"/>
      <c r="C22" s="3"/>
      <c r="D22" s="42" t="s">
        <v>65</v>
      </c>
      <c r="E22" s="30" t="s">
        <v>66</v>
      </c>
      <c r="F22" s="7"/>
      <c r="G22" s="7"/>
      <c r="H22" s="3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7"/>
      <c r="U22" s="7">
        <f>B19*B17*O17</f>
        <v>0.0003001399806</v>
      </c>
      <c r="V22" s="3"/>
      <c r="W22" s="30" t="s">
        <v>67</v>
      </c>
      <c r="X22" s="30" t="s">
        <v>68</v>
      </c>
      <c r="Y22" s="7">
        <f>B30+J24</f>
        <v>-0.7009678565</v>
      </c>
      <c r="Z22" s="3"/>
      <c r="AA22" s="3"/>
      <c r="AB22" s="3"/>
      <c r="AC22" s="3"/>
      <c r="AD22" s="3"/>
      <c r="AE22" s="3"/>
      <c r="AF22" s="3"/>
    </row>
    <row r="23">
      <c r="A23" s="32" t="s">
        <v>31</v>
      </c>
      <c r="B23" s="43">
        <v>0.5</v>
      </c>
      <c r="C23" s="3"/>
      <c r="D23" s="44"/>
      <c r="E23" s="30" t="s">
        <v>69</v>
      </c>
      <c r="F23" s="7"/>
      <c r="G23" s="7"/>
      <c r="H23" s="3"/>
      <c r="I23" s="32" t="s">
        <v>70</v>
      </c>
      <c r="J23" s="32" t="s">
        <v>71</v>
      </c>
      <c r="K23" s="7"/>
      <c r="L23" s="7"/>
      <c r="M23" s="3"/>
      <c r="N23" s="3"/>
      <c r="O23" s="3"/>
      <c r="P23" s="3"/>
      <c r="Q23" s="3"/>
      <c r="R23" s="3"/>
      <c r="S23" s="3"/>
      <c r="T23" s="32"/>
      <c r="U23" s="7"/>
      <c r="V23" s="3"/>
      <c r="W23" s="30" t="s">
        <v>72</v>
      </c>
      <c r="X23" s="30" t="s">
        <v>73</v>
      </c>
      <c r="Y23" s="7">
        <f>B31+U25</f>
        <v>0.2000666978</v>
      </c>
      <c r="Z23" s="3"/>
      <c r="AA23" s="3"/>
      <c r="AB23" s="3"/>
      <c r="AC23" s="3"/>
      <c r="AD23" s="3"/>
      <c r="AE23" s="3"/>
      <c r="AF23" s="3"/>
    </row>
    <row r="24">
      <c r="A24" s="32" t="s">
        <v>37</v>
      </c>
      <c r="B24" s="43">
        <v>0.6</v>
      </c>
      <c r="C24" s="3"/>
      <c r="D24" s="7"/>
      <c r="E24" s="30" t="s">
        <v>111</v>
      </c>
      <c r="F24" s="7"/>
      <c r="G24" s="7"/>
      <c r="H24" s="3"/>
      <c r="I24" s="7"/>
      <c r="J24" s="7">
        <f>B19*E26*J17</f>
        <v>-0.0009678564991</v>
      </c>
      <c r="K24" s="7"/>
      <c r="L24" s="7"/>
      <c r="M24" s="3"/>
      <c r="N24" s="3"/>
      <c r="O24" s="3"/>
      <c r="P24" s="3"/>
      <c r="Q24" s="3"/>
      <c r="R24" s="3"/>
      <c r="S24" s="3"/>
      <c r="T24" s="32" t="s">
        <v>75</v>
      </c>
      <c r="U24" s="32" t="s">
        <v>76</v>
      </c>
      <c r="V24" s="3"/>
      <c r="W24" s="30" t="s">
        <v>77</v>
      </c>
      <c r="X24" s="30" t="s">
        <v>78</v>
      </c>
      <c r="Y24" s="7">
        <f>B32+U37</f>
        <v>0.3000511414</v>
      </c>
      <c r="Z24" s="3"/>
      <c r="AA24" s="3"/>
      <c r="AB24" s="3"/>
      <c r="AC24" s="3"/>
      <c r="AD24" s="3"/>
      <c r="AE24" s="3"/>
      <c r="AF24" s="3"/>
    </row>
    <row r="25">
      <c r="A25" s="32" t="s">
        <v>41</v>
      </c>
      <c r="B25" s="43">
        <v>0.3</v>
      </c>
      <c r="C25" s="3"/>
      <c r="D25" s="7"/>
      <c r="E25" s="30" t="s">
        <v>112</v>
      </c>
      <c r="F25" s="7"/>
      <c r="G25" s="7"/>
      <c r="H25" s="3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7"/>
      <c r="U25" s="7">
        <f>B19*B31*O17</f>
        <v>0.00006669777346</v>
      </c>
      <c r="V25" s="3"/>
      <c r="W25" s="30" t="s">
        <v>80</v>
      </c>
      <c r="X25" s="30" t="s">
        <v>81</v>
      </c>
      <c r="Y25" s="7">
        <f>B33+J27</f>
        <v>0.3994826937</v>
      </c>
      <c r="Z25" s="3"/>
      <c r="AA25" s="3"/>
      <c r="AB25" s="3"/>
      <c r="AC25" s="3"/>
      <c r="AD25" s="3"/>
      <c r="AE25" s="3"/>
      <c r="AF25" s="3"/>
    </row>
    <row r="26">
      <c r="A26" s="32" t="s">
        <v>47</v>
      </c>
      <c r="B26" s="43">
        <v>1.1</v>
      </c>
      <c r="C26" s="3"/>
      <c r="D26" s="7"/>
      <c r="E26" s="6">
        <f>1/(1+(B35^-(1.09)))</f>
        <v>0.7483817216</v>
      </c>
      <c r="F26" s="7"/>
      <c r="G26" s="7"/>
      <c r="H26" s="3"/>
      <c r="I26" s="32" t="s">
        <v>82</v>
      </c>
      <c r="J26" s="32" t="s">
        <v>83</v>
      </c>
      <c r="K26" s="7"/>
      <c r="L26" s="7"/>
      <c r="M26" s="3"/>
      <c r="N26" s="3"/>
      <c r="O26" s="3"/>
      <c r="P26" s="3"/>
      <c r="Q26" s="3"/>
      <c r="R26" s="3"/>
      <c r="S26" s="3"/>
      <c r="T26" s="7"/>
      <c r="U26" s="7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2" t="s">
        <v>52</v>
      </c>
      <c r="B27" s="43">
        <v>-1.0</v>
      </c>
      <c r="C27" s="3"/>
      <c r="D27" s="7"/>
      <c r="E27" s="41"/>
      <c r="F27" s="7"/>
      <c r="G27" s="7"/>
      <c r="H27" s="3"/>
      <c r="I27" s="7"/>
      <c r="J27" s="7">
        <f>B19*B33*J17</f>
        <v>-0.0005173063271</v>
      </c>
      <c r="K27" s="7"/>
      <c r="L27" s="7"/>
      <c r="M27" s="3"/>
      <c r="N27" s="3"/>
      <c r="O27" s="3"/>
      <c r="P27" s="3"/>
      <c r="Q27" s="3"/>
      <c r="R27" s="3"/>
      <c r="S27" s="3"/>
      <c r="T27" s="32" t="s">
        <v>84</v>
      </c>
      <c r="U27" s="32" t="s">
        <v>113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2" t="s">
        <v>58</v>
      </c>
      <c r="B28" s="43">
        <v>0.1</v>
      </c>
      <c r="C28" s="3"/>
      <c r="D28" s="45" t="s">
        <v>86</v>
      </c>
      <c r="E28" s="30" t="s">
        <v>87</v>
      </c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7"/>
      <c r="U28" s="7">
        <f>B19*B15*O21</f>
        <v>0.0001193298892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2" t="s">
        <v>62</v>
      </c>
      <c r="B29" s="43">
        <v>-1.1</v>
      </c>
      <c r="C29" s="3"/>
      <c r="D29" s="7"/>
      <c r="E29" s="30" t="s">
        <v>88</v>
      </c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7"/>
      <c r="U29" s="7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2" t="s">
        <v>67</v>
      </c>
      <c r="B30" s="43">
        <v>-0.7</v>
      </c>
      <c r="C30" s="3"/>
      <c r="D30" s="7"/>
      <c r="E30" s="30" t="s">
        <v>114</v>
      </c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2" t="s">
        <v>90</v>
      </c>
      <c r="U30" s="32" t="s">
        <v>91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2" t="s">
        <v>72</v>
      </c>
      <c r="B31" s="43">
        <v>0.2</v>
      </c>
      <c r="C31" s="3"/>
      <c r="D31" s="7"/>
      <c r="E31" s="30" t="s">
        <v>115</v>
      </c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7"/>
      <c r="U31" s="7">
        <f>B19*B16*O21</f>
        <v>0.0001363770162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2" t="s">
        <v>77</v>
      </c>
      <c r="B32" s="43">
        <v>0.3</v>
      </c>
      <c r="C32" s="3"/>
      <c r="D32" s="7"/>
      <c r="E32" s="6">
        <f>1/(1+(B35^-(-1.98)))</f>
        <v>0.1213188379</v>
      </c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7"/>
      <c r="U32" s="7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2" t="s">
        <v>80</v>
      </c>
      <c r="B33" s="43">
        <v>0.4</v>
      </c>
      <c r="C33" s="3"/>
      <c r="D33" s="7"/>
      <c r="E33" s="7"/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2" t="s">
        <v>93</v>
      </c>
      <c r="U33" s="32" t="s">
        <v>94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7"/>
      <c r="B34" s="7"/>
      <c r="C34" s="3"/>
      <c r="D34" s="6" t="s">
        <v>95</v>
      </c>
      <c r="E34" s="7"/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"/>
      <c r="U34" s="7">
        <f>B19*B17*O21</f>
        <v>0.0001534241432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0" t="s">
        <v>96</v>
      </c>
      <c r="B35" s="30">
        <v>2.71828182845904</v>
      </c>
      <c r="C35" s="3"/>
      <c r="D35" s="46" t="s">
        <v>96</v>
      </c>
      <c r="E35" s="33" t="s">
        <v>97</v>
      </c>
      <c r="F35" s="7"/>
      <c r="G35" s="7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7"/>
      <c r="U35" s="7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7"/>
      <c r="E36" s="38">
        <f>B20-E32</f>
        <v>-0.1213188379</v>
      </c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2" t="s">
        <v>98</v>
      </c>
      <c r="U36" s="32" t="s">
        <v>99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7"/>
      <c r="U37" s="7">
        <f>B19*B32*O21</f>
        <v>0.00005114138107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2" t="s">
        <v>102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29" t="s">
        <v>103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</sheetData>
  <mergeCells count="10">
    <mergeCell ref="A10:H10"/>
    <mergeCell ref="A11:H11"/>
    <mergeCell ref="A13:B13"/>
    <mergeCell ref="B2:C2"/>
    <mergeCell ref="B3:C3"/>
    <mergeCell ref="B4:C4"/>
    <mergeCell ref="A6:H6"/>
    <mergeCell ref="A7:H7"/>
    <mergeCell ref="A8:H8"/>
    <mergeCell ref="A9:H9"/>
  </mergeCells>
  <hyperlinks>
    <hyperlink r:id="rId2" ref="A41"/>
  </hyperlinks>
  <drawing r:id="rId3"/>
  <legacyDrawing r:id="rId4"/>
</worksheet>
</file>