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ramming\University Files\3rd Term\Info and Communication Tech's\Lab3\"/>
    </mc:Choice>
  </mc:AlternateContent>
  <xr:revisionPtr revIDLastSave="0" documentId="13_ncr:1_{3ECFBE90-B4F8-40CF-BA6C-584B825F2F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тоговая таблица" sheetId="1" r:id="rId1"/>
    <sheet name="Ведомость История" sheetId="2" r:id="rId2"/>
    <sheet name="Ведомость Математика" sheetId="7" r:id="rId3"/>
    <sheet name="Ведомость Информатика" sheetId="8" r:id="rId4"/>
    <sheet name="Ведомость Физика" sheetId="9" r:id="rId5"/>
    <sheet name="Ведомость Черчение" sheetId="10" r:id="rId6"/>
  </sheets>
  <definedNames>
    <definedName name="Информатика">'Ведомость Информатика'!$C$2:$D$21</definedName>
    <definedName name="История">'Ведомость История'!$C$2:$D$21</definedName>
    <definedName name="Математика">'Ведомость Математика'!$C$2:$D$21</definedName>
    <definedName name="Физика">'Ведомость Физика'!$C$2:$D$21</definedName>
    <definedName name="Черчение">'Ведомость Черчение'!$C$2:$D$21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K4" i="1" s="1"/>
  <c r="G4" i="1"/>
  <c r="L4" i="1" s="1"/>
  <c r="H4" i="1"/>
  <c r="F5" i="1"/>
  <c r="K5" i="1" s="1"/>
  <c r="G5" i="1"/>
  <c r="L5" i="1" s="1"/>
  <c r="H5" i="1"/>
  <c r="F6" i="1"/>
  <c r="K6" i="1" s="1"/>
  <c r="G6" i="1"/>
  <c r="L6" i="1" s="1"/>
  <c r="H6" i="1"/>
  <c r="F7" i="1"/>
  <c r="K7" i="1" s="1"/>
  <c r="G7" i="1"/>
  <c r="L7" i="1" s="1"/>
  <c r="H7" i="1"/>
  <c r="F8" i="1"/>
  <c r="K8" i="1" s="1"/>
  <c r="G8" i="1"/>
  <c r="L8" i="1" s="1"/>
  <c r="H8" i="1"/>
  <c r="F9" i="1"/>
  <c r="K9" i="1" s="1"/>
  <c r="G9" i="1"/>
  <c r="L9" i="1" s="1"/>
  <c r="H9" i="1"/>
  <c r="F10" i="1"/>
  <c r="K10" i="1" s="1"/>
  <c r="G10" i="1"/>
  <c r="L10" i="1" s="1"/>
  <c r="H10" i="1"/>
  <c r="F11" i="1"/>
  <c r="K11" i="1" s="1"/>
  <c r="G11" i="1"/>
  <c r="L11" i="1" s="1"/>
  <c r="H11" i="1"/>
  <c r="F12" i="1"/>
  <c r="K12" i="1" s="1"/>
  <c r="G12" i="1"/>
  <c r="L12" i="1" s="1"/>
  <c r="H12" i="1"/>
  <c r="F13" i="1"/>
  <c r="K13" i="1" s="1"/>
  <c r="G13" i="1"/>
  <c r="L13" i="1" s="1"/>
  <c r="H13" i="1"/>
  <c r="F14" i="1"/>
  <c r="K14" i="1" s="1"/>
  <c r="G14" i="1"/>
  <c r="L14" i="1" s="1"/>
  <c r="H14" i="1"/>
  <c r="F15" i="1"/>
  <c r="K15" i="1" s="1"/>
  <c r="G15" i="1"/>
  <c r="L15" i="1" s="1"/>
  <c r="H15" i="1"/>
  <c r="F16" i="1"/>
  <c r="K16" i="1" s="1"/>
  <c r="G16" i="1"/>
  <c r="L16" i="1" s="1"/>
  <c r="H16" i="1"/>
  <c r="F17" i="1"/>
  <c r="K17" i="1" s="1"/>
  <c r="G17" i="1"/>
  <c r="L17" i="1" s="1"/>
  <c r="H17" i="1"/>
  <c r="F18" i="1"/>
  <c r="K18" i="1" s="1"/>
  <c r="G18" i="1"/>
  <c r="L18" i="1" s="1"/>
  <c r="H18" i="1"/>
  <c r="F19" i="1"/>
  <c r="K19" i="1" s="1"/>
  <c r="G19" i="1"/>
  <c r="L19" i="1" s="1"/>
  <c r="H19" i="1"/>
  <c r="F20" i="1"/>
  <c r="K20" i="1" s="1"/>
  <c r="G20" i="1"/>
  <c r="L20" i="1" s="1"/>
  <c r="H20" i="1"/>
  <c r="F21" i="1"/>
  <c r="K21" i="1" s="1"/>
  <c r="G21" i="1"/>
  <c r="L21" i="1" s="1"/>
  <c r="H21" i="1"/>
  <c r="F22" i="1"/>
  <c r="K22" i="1" s="1"/>
  <c r="G22" i="1"/>
  <c r="L22" i="1" s="1"/>
  <c r="H22" i="1"/>
  <c r="F3" i="1"/>
  <c r="K3" i="1" s="1"/>
  <c r="G3" i="1"/>
  <c r="L3" i="1" s="1"/>
  <c r="H3" i="1"/>
  <c r="E4" i="1"/>
  <c r="J4" i="1" s="1"/>
  <c r="E5" i="1"/>
  <c r="J5" i="1" s="1"/>
  <c r="E6" i="1"/>
  <c r="J6" i="1" s="1"/>
  <c r="E7" i="1"/>
  <c r="J7" i="1" s="1"/>
  <c r="E8" i="1"/>
  <c r="J8" i="1" s="1"/>
  <c r="E9" i="1"/>
  <c r="J9" i="1" s="1"/>
  <c r="E10" i="1"/>
  <c r="J10" i="1" s="1"/>
  <c r="E11" i="1"/>
  <c r="J11" i="1" s="1"/>
  <c r="E12" i="1"/>
  <c r="J12" i="1" s="1"/>
  <c r="E13" i="1"/>
  <c r="J13" i="1" s="1"/>
  <c r="E14" i="1"/>
  <c r="J14" i="1" s="1"/>
  <c r="E15" i="1"/>
  <c r="J15" i="1" s="1"/>
  <c r="E16" i="1"/>
  <c r="J16" i="1" s="1"/>
  <c r="E17" i="1"/>
  <c r="J17" i="1" s="1"/>
  <c r="E18" i="1"/>
  <c r="J18" i="1" s="1"/>
  <c r="E19" i="1"/>
  <c r="J19" i="1" s="1"/>
  <c r="E20" i="1"/>
  <c r="J20" i="1" s="1"/>
  <c r="E21" i="1"/>
  <c r="J21" i="1" s="1"/>
  <c r="E22" i="1"/>
  <c r="J22" i="1" s="1"/>
  <c r="E3" i="1"/>
  <c r="J3" i="1" s="1"/>
  <c r="D4" i="1"/>
  <c r="I4" i="1" s="1"/>
  <c r="D5" i="1"/>
  <c r="I5" i="1" s="1"/>
  <c r="D6" i="1"/>
  <c r="I6" i="1" s="1"/>
  <c r="D7" i="1"/>
  <c r="I7" i="1" s="1"/>
  <c r="D8" i="1"/>
  <c r="I8" i="1" s="1"/>
  <c r="D9" i="1"/>
  <c r="I9" i="1" s="1"/>
  <c r="D10" i="1"/>
  <c r="I10" i="1" s="1"/>
  <c r="D11" i="1"/>
  <c r="I11" i="1" s="1"/>
  <c r="D12" i="1"/>
  <c r="I12" i="1" s="1"/>
  <c r="D13" i="1"/>
  <c r="I13" i="1" s="1"/>
  <c r="D14" i="1"/>
  <c r="I14" i="1" s="1"/>
  <c r="D15" i="1"/>
  <c r="I15" i="1" s="1"/>
  <c r="D16" i="1"/>
  <c r="I16" i="1" s="1"/>
  <c r="D17" i="1"/>
  <c r="I17" i="1" s="1"/>
  <c r="D18" i="1"/>
  <c r="I18" i="1" s="1"/>
  <c r="D19" i="1"/>
  <c r="I19" i="1" s="1"/>
  <c r="D20" i="1"/>
  <c r="I20" i="1" s="1"/>
  <c r="D21" i="1"/>
  <c r="I21" i="1" s="1"/>
  <c r="D22" i="1"/>
  <c r="I22" i="1" s="1"/>
  <c r="D3" i="1"/>
  <c r="I3" i="1" s="1"/>
  <c r="T8" i="1" l="1"/>
  <c r="T4" i="1"/>
  <c r="T7" i="1"/>
  <c r="T5" i="1"/>
  <c r="T6" i="1"/>
  <c r="T3" i="1"/>
  <c r="L23" i="1"/>
  <c r="G23" i="1"/>
  <c r="K23" i="1"/>
  <c r="F23" i="1"/>
  <c r="J23" i="1"/>
  <c r="E23" i="1"/>
  <c r="I23" i="1"/>
  <c r="D23" i="1"/>
  <c r="H23" i="1"/>
  <c r="N10" i="1"/>
  <c r="N6" i="1"/>
  <c r="N3" i="1"/>
  <c r="N19" i="1"/>
  <c r="N15" i="1"/>
  <c r="N11" i="1"/>
  <c r="N7" i="1"/>
  <c r="N17" i="1"/>
  <c r="N13" i="1"/>
  <c r="N9" i="1"/>
  <c r="N5" i="1"/>
  <c r="N22" i="1"/>
  <c r="N18" i="1"/>
  <c r="N14" i="1"/>
  <c r="N21" i="1"/>
  <c r="N20" i="1"/>
  <c r="N16" i="1"/>
  <c r="N12" i="1"/>
  <c r="N8" i="1"/>
  <c r="N4" i="1"/>
  <c r="M22" i="1"/>
  <c r="O22" i="1" s="1"/>
  <c r="Q22" i="1" s="1"/>
  <c r="M21" i="1"/>
  <c r="O21" i="1" s="1"/>
  <c r="Q21" i="1" s="1"/>
  <c r="M20" i="1"/>
  <c r="O20" i="1" s="1"/>
  <c r="Q20" i="1" s="1"/>
  <c r="M19" i="1"/>
  <c r="O19" i="1" s="1"/>
  <c r="Q19" i="1" s="1"/>
  <c r="M18" i="1"/>
  <c r="O18" i="1" s="1"/>
  <c r="Q18" i="1" s="1"/>
  <c r="M17" i="1"/>
  <c r="O17" i="1" s="1"/>
  <c r="Q17" i="1" s="1"/>
  <c r="M16" i="1"/>
  <c r="O16" i="1" s="1"/>
  <c r="Q16" i="1" s="1"/>
  <c r="M15" i="1"/>
  <c r="O15" i="1" s="1"/>
  <c r="Q15" i="1" s="1"/>
  <c r="M14" i="1"/>
  <c r="O14" i="1" s="1"/>
  <c r="Q14" i="1" s="1"/>
  <c r="M13" i="1"/>
  <c r="O13" i="1" s="1"/>
  <c r="Q13" i="1" s="1"/>
  <c r="M12" i="1"/>
  <c r="O12" i="1" s="1"/>
  <c r="Q12" i="1" s="1"/>
  <c r="M11" i="1"/>
  <c r="O11" i="1" s="1"/>
  <c r="Q11" i="1" s="1"/>
  <c r="M10" i="1"/>
  <c r="O10" i="1" s="1"/>
  <c r="Q10" i="1" s="1"/>
  <c r="M9" i="1"/>
  <c r="O9" i="1" s="1"/>
  <c r="Q9" i="1" s="1"/>
  <c r="M8" i="1"/>
  <c r="O8" i="1" s="1"/>
  <c r="Q8" i="1" s="1"/>
  <c r="M7" i="1"/>
  <c r="O7" i="1" s="1"/>
  <c r="Q7" i="1" s="1"/>
  <c r="M6" i="1"/>
  <c r="O6" i="1" s="1"/>
  <c r="Q6" i="1" s="1"/>
  <c r="M5" i="1"/>
  <c r="O5" i="1" s="1"/>
  <c r="Q5" i="1" s="1"/>
  <c r="M4" i="1"/>
  <c r="O4" i="1" s="1"/>
  <c r="Q4" i="1" s="1"/>
  <c r="M3" i="1"/>
  <c r="O3" i="1" l="1"/>
  <c r="Q3" i="1" s="1"/>
  <c r="M23" i="1"/>
  <c r="P7" i="1"/>
  <c r="P11" i="1"/>
  <c r="P19" i="1"/>
  <c r="P8" i="1"/>
  <c r="P12" i="1"/>
  <c r="P16" i="1"/>
  <c r="P20" i="1"/>
  <c r="P3" i="1"/>
  <c r="P4" i="1"/>
  <c r="P13" i="1"/>
  <c r="P17" i="1"/>
  <c r="P21" i="1"/>
  <c r="P15" i="1"/>
  <c r="P5" i="1"/>
  <c r="P9" i="1"/>
  <c r="P6" i="1"/>
  <c r="P10" i="1"/>
  <c r="P14" i="1"/>
  <c r="P18" i="1"/>
  <c r="P22" i="1"/>
  <c r="X3" i="1" l="1"/>
  <c r="X4" i="1"/>
  <c r="X5" i="1"/>
  <c r="P25" i="1"/>
  <c r="Q25" i="1" s="1"/>
  <c r="P24" i="1"/>
  <c r="Q24" i="1" s="1"/>
  <c r="P26" i="1"/>
  <c r="Q26" i="1" s="1"/>
</calcChain>
</file>

<file path=xl/sharedStrings.xml><?xml version="1.0" encoding="utf-8"?>
<sst xmlns="http://schemas.openxmlformats.org/spreadsheetml/2006/main" count="308" uniqueCount="75">
  <si>
    <t>№ п.п.</t>
  </si>
  <si>
    <t>ФИО студента</t>
  </si>
  <si>
    <t>Номер зачетной книжки</t>
  </si>
  <si>
    <t>Итоговая оценка</t>
  </si>
  <si>
    <t>Степанова Ксения Ивановна</t>
  </si>
  <si>
    <t>Корнева Мария Глебовна</t>
  </si>
  <si>
    <t>Маркова Василиса Григорьевна</t>
  </si>
  <si>
    <t>Комарова Виктория Ильинична</t>
  </si>
  <si>
    <t>Ермолаев Никита Михайлович</t>
  </si>
  <si>
    <t>Харитонова Марта Андреевна</t>
  </si>
  <si>
    <t>Рябов Руслан Фёдорович</t>
  </si>
  <si>
    <t>Владимирова Ольга Львовна</t>
  </si>
  <si>
    <t>Седов Билал Григорьевич</t>
  </si>
  <si>
    <t>Климов Андрей Дмитриевич</t>
  </si>
  <si>
    <t>Соколова Варвара Марковна</t>
  </si>
  <si>
    <t>Голубева Анастасия Максимовна</t>
  </si>
  <si>
    <t>Соловьева Алиса Максимовна</t>
  </si>
  <si>
    <t>Орехова Малика Леонидовна</t>
  </si>
  <si>
    <t>Семенов Святослав Сергеевич</t>
  </si>
  <si>
    <t>Васильев Ярослав Фёдорович</t>
  </si>
  <si>
    <t>Щукин Тимур Владимирович</t>
  </si>
  <si>
    <t>Горячева Диана Фёдоровна</t>
  </si>
  <si>
    <t>Михайлов Александр Романович</t>
  </si>
  <si>
    <t>Пономарев Кирилл Иванович</t>
  </si>
  <si>
    <t>87504Б</t>
  </si>
  <si>
    <t>23361Б</t>
  </si>
  <si>
    <t>18175П</t>
  </si>
  <si>
    <t>45383П</t>
  </si>
  <si>
    <t>74081Б</t>
  </si>
  <si>
    <t>44710П</t>
  </si>
  <si>
    <t>53977П</t>
  </si>
  <si>
    <t>48285П</t>
  </si>
  <si>
    <t>14178Б</t>
  </si>
  <si>
    <t>18216П</t>
  </si>
  <si>
    <t>35884П</t>
  </si>
  <si>
    <t>48470Б</t>
  </si>
  <si>
    <t>75006П</t>
  </si>
  <si>
    <t>30891Б</t>
  </si>
  <si>
    <t>76411Б</t>
  </si>
  <si>
    <t>87504П</t>
  </si>
  <si>
    <t>40230П</t>
  </si>
  <si>
    <t>23602П</t>
  </si>
  <si>
    <t>28722Б</t>
  </si>
  <si>
    <t>45001Б</t>
  </si>
  <si>
    <t>н/я</t>
  </si>
  <si>
    <t>Номер зачётной книжки</t>
  </si>
  <si>
    <t>Результаты тестирования (Баллы)</t>
  </si>
  <si>
    <t>Результаты тестирования (Оценка)</t>
  </si>
  <si>
    <t>История</t>
  </si>
  <si>
    <t>Математика</t>
  </si>
  <si>
    <t>Информатика</t>
  </si>
  <si>
    <t>Физика</t>
  </si>
  <si>
    <t>Черчение</t>
  </si>
  <si>
    <t>Итого баллы</t>
  </si>
  <si>
    <t>Средняя оценка</t>
  </si>
  <si>
    <t>Степень обученности</t>
  </si>
  <si>
    <t>Стипендия</t>
  </si>
  <si>
    <t>Итого среднее значение</t>
  </si>
  <si>
    <t>Итого 1 степень обученности</t>
  </si>
  <si>
    <t>Итого 2 степень обученности</t>
  </si>
  <si>
    <t>Итого 3 степень обученности</t>
  </si>
  <si>
    <t>Успеваемость по истории</t>
  </si>
  <si>
    <t>Оценка</t>
  </si>
  <si>
    <t>Количество студентов</t>
  </si>
  <si>
    <t>Средняя стипендия по степени обученности</t>
  </si>
  <si>
    <t>1 степень обученности</t>
  </si>
  <si>
    <t>2 степень обученности</t>
  </si>
  <si>
    <t>3 степень обученности</t>
  </si>
  <si>
    <t>Доля смартфонов среди мобильных телефонов</t>
  </si>
  <si>
    <t>Смартфоны</t>
  </si>
  <si>
    <t>Др. мобильные телефоны</t>
  </si>
  <si>
    <t>Был незначительный денежный ущерб</t>
  </si>
  <si>
    <t>Был значительный денежный ущерб</t>
  </si>
  <si>
    <t>Не было денежного ущерба</t>
  </si>
  <si>
    <t>Ущерб в следствие телефонного мошеннисчества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</si>
</sst>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ck">
        <color theme="1" tint="0.14996795556505021"/>
      </left>
      <right style="thick">
        <color theme="1" tint="0.34998626667073579"/>
      </right>
      <top style="thick">
        <color theme="1" tint="0.14996795556505021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14996795556505021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14996795556505021"/>
      </right>
      <top style="thick">
        <color theme="1" tint="0.14996795556505021"/>
      </top>
      <bottom style="thick">
        <color theme="1" tint="0.34998626667073579"/>
      </bottom>
      <diagonal/>
    </border>
    <border>
      <left style="thick">
        <color theme="1" tint="0.14996795556505021"/>
      </left>
      <right style="thick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14996795556505021"/>
      </right>
      <top style="thick">
        <color theme="1" tint="0.34998626667073579"/>
      </top>
      <bottom style="thick">
        <color theme="1" tint="0.34998626667073579"/>
      </bottom>
      <diagonal/>
    </border>
    <border>
      <left style="thick">
        <color theme="1" tint="0.14996795556505021"/>
      </left>
      <right style="thick">
        <color theme="1" tint="0.34998626667073579"/>
      </right>
      <top style="thick">
        <color theme="1" tint="0.34998626667073579"/>
      </top>
      <bottom style="thick">
        <color theme="1" tint="0.14996795556505021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ck">
        <color theme="1" tint="0.14996795556505021"/>
      </bottom>
      <diagonal/>
    </border>
    <border>
      <left style="thick">
        <color theme="1" tint="0.34998626667073579"/>
      </left>
      <right style="thick">
        <color theme="1" tint="0.14996795556505021"/>
      </right>
      <top style="thick">
        <color theme="1" tint="0.34998626667073579"/>
      </top>
      <bottom style="thick">
        <color theme="1" tint="0.14996795556505021"/>
      </bottom>
      <diagonal/>
    </border>
    <border>
      <left style="thick">
        <color auto="1"/>
      </left>
      <right style="thick">
        <color theme="1" tint="0.34998626667073579"/>
      </right>
      <top style="thick">
        <color auto="1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auto="1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auto="1"/>
      </right>
      <top style="thick">
        <color auto="1"/>
      </top>
      <bottom style="thick">
        <color theme="1" tint="0.34998626667073579"/>
      </bottom>
      <diagonal/>
    </border>
    <border>
      <left style="thick">
        <color auto="1"/>
      </left>
      <right style="thick">
        <color theme="1" tint="0.34998626667073579"/>
      </right>
      <top style="thick">
        <color theme="1" tint="0.34998626667073579"/>
      </top>
      <bottom style="thick">
        <color theme="1" tint="0.34998626667073579"/>
      </bottom>
      <diagonal/>
    </border>
    <border>
      <left style="thick">
        <color theme="1" tint="0.34998626667073579"/>
      </left>
      <right style="thick">
        <color auto="1"/>
      </right>
      <top style="thick">
        <color theme="1" tint="0.34998626667073579"/>
      </top>
      <bottom style="thick">
        <color theme="1" tint="0.34998626667073579"/>
      </bottom>
      <diagonal/>
    </border>
    <border>
      <left style="thick">
        <color auto="1"/>
      </left>
      <right style="thick">
        <color theme="1" tint="0.34998626667073579"/>
      </right>
      <top style="thick">
        <color theme="1" tint="0.34998626667073579"/>
      </top>
      <bottom style="thick">
        <color auto="1"/>
      </bottom>
      <diagonal/>
    </border>
    <border>
      <left style="thick">
        <color theme="1" tint="0.34998626667073579"/>
      </left>
      <right style="thick">
        <color theme="1" tint="0.34998626667073579"/>
      </right>
      <top style="thick">
        <color theme="1" tint="0.34998626667073579"/>
      </top>
      <bottom style="thick">
        <color auto="1"/>
      </bottom>
      <diagonal/>
    </border>
    <border>
      <left style="thick">
        <color theme="1" tint="0.34998626667073579"/>
      </left>
      <right style="thick">
        <color auto="1"/>
      </right>
      <top style="thick">
        <color theme="1" tint="0.34998626667073579"/>
      </top>
      <bottom style="thick">
        <color auto="1"/>
      </bottom>
      <diagonal/>
    </border>
    <border>
      <left style="thick">
        <color auto="1"/>
      </left>
      <right style="thick">
        <color theme="2" tint="-0.499984740745262"/>
      </right>
      <top style="thick">
        <color auto="1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auto="1"/>
      </right>
      <top style="thick">
        <color auto="1"/>
      </top>
      <bottom style="thick">
        <color theme="2" tint="-0.499984740745262"/>
      </bottom>
      <diagonal/>
    </border>
    <border>
      <left style="thick">
        <color auto="1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theme="2" tint="-0.499984740745262"/>
      </left>
      <right style="thick">
        <color auto="1"/>
      </right>
      <top style="thick">
        <color theme="2" tint="-0.499984740745262"/>
      </top>
      <bottom style="thick">
        <color theme="2" tint="-0.499984740745262"/>
      </bottom>
      <diagonal/>
    </border>
    <border>
      <left style="thick">
        <color auto="1"/>
      </left>
      <right style="thick">
        <color theme="2" tint="-0.499984740745262"/>
      </right>
      <top style="thick">
        <color theme="2" tint="-0.499984740745262"/>
      </top>
      <bottom style="thick">
        <color auto="1"/>
      </bottom>
      <diagonal/>
    </border>
    <border>
      <left style="thick">
        <color theme="2" tint="-0.499984740745262"/>
      </left>
      <right style="thick">
        <color auto="1"/>
      </right>
      <top style="thick">
        <color theme="2" tint="-0.499984740745262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center"/>
    </xf>
    <xf numFmtId="9" fontId="1" fillId="0" borderId="17" xfId="0" applyNumberFormat="1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 textRotation="90" wrapText="1"/>
    </xf>
    <xf numFmtId="0" fontId="0" fillId="0" borderId="21" xfId="0" applyBorder="1" applyAlignment="1">
      <alignment horizontal="center" vertical="center" textRotation="90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textRotation="90" wrapText="1"/>
    </xf>
    <xf numFmtId="0" fontId="0" fillId="0" borderId="1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textRotation="90" wrapText="1"/>
    </xf>
    <xf numFmtId="0" fontId="0" fillId="0" borderId="5" xfId="0" applyBorder="1" applyAlignment="1">
      <alignment horizontal="center" vertical="center" textRotation="90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NumberForma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24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/>
    <xf numFmtId="0" fontId="0" fillId="0" borderId="28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9" fontId="0" fillId="0" borderId="24" xfId="0" applyNumberFormat="1" applyBorder="1"/>
    <xf numFmtId="9" fontId="0" fillId="0" borderId="29" xfId="0" applyNumberFormat="1" applyBorder="1"/>
    <xf numFmtId="9" fontId="0" fillId="0" borderId="31" xfId="0" applyNumberFormat="1" applyBorder="1"/>
    <xf numFmtId="9" fontId="0" fillId="0" borderId="32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Средний балл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'Итоговая таблица'!$D$2:$H$2</c:f>
              <c:strCache>
                <c:ptCount val="5"/>
                <c:pt idx="0">
                  <c:v>История</c:v>
                </c:pt>
                <c:pt idx="1">
                  <c:v>Математика</c:v>
                </c:pt>
                <c:pt idx="2">
                  <c:v>Информатика</c:v>
                </c:pt>
                <c:pt idx="3">
                  <c:v>Физика</c:v>
                </c:pt>
                <c:pt idx="4">
                  <c:v>Черчение</c:v>
                </c:pt>
              </c:strCache>
            </c:strRef>
          </c:cat>
          <c:val>
            <c:numRef>
              <c:f>'Итоговая таблица'!$I$23:$M$23</c:f>
              <c:numCache>
                <c:formatCode>0.00</c:formatCode>
                <c:ptCount val="5"/>
                <c:pt idx="0">
                  <c:v>3.35</c:v>
                </c:pt>
                <c:pt idx="1">
                  <c:v>3.8</c:v>
                </c:pt>
                <c:pt idx="2">
                  <c:v>2.9</c:v>
                </c:pt>
                <c:pt idx="3">
                  <c:v>4</c:v>
                </c:pt>
                <c:pt idx="4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E-4082-976C-19AD79F4E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3030191"/>
        <c:axId val="743030607"/>
      </c:barChart>
      <c:catAx>
        <c:axId val="74303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030607"/>
        <c:crosses val="autoZero"/>
        <c:auto val="1"/>
        <c:lblAlgn val="ctr"/>
        <c:lblOffset val="100"/>
        <c:noMultiLvlLbl val="0"/>
      </c:catAx>
      <c:valAx>
        <c:axId val="74303060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303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chemeClr val="tx1"/>
                </a:solidFill>
              </a:rPr>
              <a:t>Качество обучения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4E-4A03-9C96-F39B1E1D39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4E-4A03-9C96-F39B1E1D39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A4E-4A03-9C96-F39B1E1D3987}"/>
              </c:ext>
            </c:extLst>
          </c:dPt>
          <c:cat>
            <c:strRef>
              <c:f>'Итоговая таблица'!$A$24:$O$26</c:f>
              <c:strCache>
                <c:ptCount val="3"/>
                <c:pt idx="0">
                  <c:v>Итого 1 степень обученности</c:v>
                </c:pt>
                <c:pt idx="1">
                  <c:v>Итого 2 степень обученности</c:v>
                </c:pt>
                <c:pt idx="2">
                  <c:v>Итого 3 степень обученности</c:v>
                </c:pt>
              </c:strCache>
            </c:strRef>
          </c:cat>
          <c:val>
            <c:numRef>
              <c:f>'Итоговая таблица'!$Q$24:$Q$26</c:f>
              <c:numCache>
                <c:formatCode>0%</c:formatCode>
                <c:ptCount val="3"/>
                <c:pt idx="0">
                  <c:v>0.15</c:v>
                </c:pt>
                <c:pt idx="1">
                  <c:v>0.7</c:v>
                </c:pt>
                <c:pt idx="2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0-4ADD-B2BA-4CAE870B4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542579024050343"/>
          <c:y val="0.30465283182142389"/>
          <c:w val="0.38837860221335385"/>
          <c:h val="0.507726867464894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Средняя стипендия по степени обученности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'Итоговая таблица'!$X$1:$X$2</c:f>
              <c:strCache>
                <c:ptCount val="2"/>
                <c:pt idx="0">
                  <c:v>Средняя стипендия по степени обученности</c:v>
                </c:pt>
                <c:pt idx="1">
                  <c:v>Стипендия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'Итоговая таблица'!$W$3:$W$5</c:f>
              <c:strCache>
                <c:ptCount val="3"/>
                <c:pt idx="0">
                  <c:v>1 степень обученности</c:v>
                </c:pt>
                <c:pt idx="1">
                  <c:v>2 степень обученности</c:v>
                </c:pt>
                <c:pt idx="2">
                  <c:v>3 степень обученности</c:v>
                </c:pt>
              </c:strCache>
            </c:strRef>
          </c:cat>
          <c:val>
            <c:numRef>
              <c:f>'Итоговая таблица'!$X$3:$X$5</c:f>
              <c:numCache>
                <c:formatCode>General</c:formatCode>
                <c:ptCount val="3"/>
                <c:pt idx="0">
                  <c:v>0</c:v>
                </c:pt>
                <c:pt idx="1">
                  <c:v>3500</c:v>
                </c:pt>
                <c:pt idx="2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0-42F0-B082-8589BBA640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47628735"/>
        <c:axId val="947630399"/>
      </c:barChart>
      <c:catAx>
        <c:axId val="94762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7630399"/>
        <c:crosses val="autoZero"/>
        <c:auto val="1"/>
        <c:lblAlgn val="ctr"/>
        <c:lblOffset val="100"/>
        <c:noMultiLvlLbl val="0"/>
      </c:catAx>
      <c:valAx>
        <c:axId val="947630399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Стипендия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94762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Успеваемость по истории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'Итоговая таблица'!$T$1:$T$2</c:f>
              <c:strCache>
                <c:ptCount val="2"/>
                <c:pt idx="0">
                  <c:v>Успеваемость по истории</c:v>
                </c:pt>
                <c:pt idx="1">
                  <c:v>Количество студентов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'Итоговая таблица'!$S$3:$S$8</c:f>
              <c:numCache>
                <c:formatCode>General</c:formatCode>
                <c:ptCount val="6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</c:numCache>
            </c:numRef>
          </c:xVal>
          <c:yVal>
            <c:numRef>
              <c:f>'Итоговая таблица'!$T$3:$T$8</c:f>
              <c:numCache>
                <c:formatCode>General</c:formatCode>
                <c:ptCount val="6"/>
                <c:pt idx="0">
                  <c:v>9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6-4A4A-A26A-33A68786A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48831"/>
        <c:axId val="944249663"/>
      </c:scatterChart>
      <c:valAx>
        <c:axId val="944248831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Оценка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249663"/>
        <c:crosses val="autoZero"/>
        <c:crossBetween val="midCat"/>
      </c:valAx>
      <c:valAx>
        <c:axId val="94424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оценок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4248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смартфонов среди </a:t>
            </a:r>
            <a:endParaRPr lang="en-US"/>
          </a:p>
          <a:p>
            <a:pPr>
              <a:defRPr/>
            </a:pPr>
            <a:r>
              <a:rPr lang="ru-RU"/>
              <a:t>мобильных телефонов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'Итоговая таблица'!$B$46:$C$47</c15:sqref>
                  </c15:fullRef>
                  <c15:levelRef>
                    <c15:sqref>'Итоговая таблица'!$B$47:$C$47</c15:sqref>
                  </c15:levelRef>
                </c:ext>
              </c:extLst>
              <c:f>'Итоговая таблица'!$B$47:$C$47</c:f>
              <c:strCache>
                <c:ptCount val="2"/>
                <c:pt idx="0">
                  <c:v>Смартфоны</c:v>
                </c:pt>
                <c:pt idx="1">
                  <c:v>Др. мобильные телефоны</c:v>
                </c:pt>
              </c:strCache>
            </c:strRef>
          </c:cat>
          <c:val>
            <c:numRef>
              <c:f>'Итоговая таблица'!$B$48:$C$48</c:f>
              <c:numCache>
                <c:formatCode>General</c:formatCode>
                <c:ptCount val="2"/>
                <c:pt idx="0">
                  <c:v>235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6-46F0-82B7-E244781B3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Ущерб в следствие телефонного мошеннисчества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'Итоговая таблица'!$F$47:$K$47</c:f>
              <c:strCache>
                <c:ptCount val="6"/>
                <c:pt idx="0">
                  <c:v>Был значительный денежный ущерб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'Итоговая таблица'!$L$46:$N$46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'Итоговая таблица'!$L$47:$N$47</c:f>
              <c:numCache>
                <c:formatCode>0%</c:formatCode>
                <c:ptCount val="3"/>
                <c:pt idx="0">
                  <c:v>0.06</c:v>
                </c:pt>
                <c:pt idx="1">
                  <c:v>0.06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0-4829-81DA-94B1205DA47F}"/>
            </c:ext>
          </c:extLst>
        </c:ser>
        <c:ser>
          <c:idx val="1"/>
          <c:order val="1"/>
          <c:tx>
            <c:strRef>
              <c:f>'Итоговая таблица'!$F$48:$K$48</c:f>
              <c:strCache>
                <c:ptCount val="6"/>
                <c:pt idx="0">
                  <c:v>Был незначительный денежный ущерб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'Итоговая таблица'!$L$46:$N$46</c:f>
              <c:numCache>
                <c:formatCode>General</c:formatCod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numCache>
            </c:numRef>
          </c:cat>
          <c:val>
            <c:numRef>
              <c:f>'Итоговая таблица'!$L$48:$N$48</c:f>
              <c:numCache>
                <c:formatCode>0%</c:formatCode>
                <c:ptCount val="3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0-4829-81DA-94B1205DA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319120"/>
        <c:axId val="1133318288"/>
      </c:barChart>
      <c:catAx>
        <c:axId val="113331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318288"/>
        <c:crosses val="autoZero"/>
        <c:auto val="1"/>
        <c:lblAlgn val="ctr"/>
        <c:lblOffset val="100"/>
        <c:noMultiLvlLbl val="0"/>
      </c:catAx>
      <c:valAx>
        <c:axId val="11333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331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20784</xdr:rowOff>
    </xdr:from>
    <xdr:to>
      <xdr:col>4</xdr:col>
      <xdr:colOff>221673</xdr:colOff>
      <xdr:row>41</xdr:row>
      <xdr:rowOff>13855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98032C4-BACF-4DAC-A954-8AC175A15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224118</xdr:colOff>
      <xdr:row>26</xdr:row>
      <xdr:rowOff>17928</xdr:rowOff>
    </xdr:from>
    <xdr:to>
      <xdr:col>14</xdr:col>
      <xdr:colOff>251012</xdr:colOff>
      <xdr:row>41</xdr:row>
      <xdr:rowOff>28268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E4073D6-631E-42B6-83D4-E41C1A6F2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228599</xdr:colOff>
      <xdr:row>7</xdr:row>
      <xdr:rowOff>119742</xdr:rowOff>
    </xdr:from>
    <xdr:to>
      <xdr:col>26</xdr:col>
      <xdr:colOff>163285</xdr:colOff>
      <xdr:row>23</xdr:row>
      <xdr:rowOff>10885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ABEA8B01-2F32-46A4-A7CB-8F187A90B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293914</xdr:colOff>
      <xdr:row>8</xdr:row>
      <xdr:rowOff>185057</xdr:rowOff>
    </xdr:from>
    <xdr:to>
      <xdr:col>20</xdr:col>
      <xdr:colOff>500742</xdr:colOff>
      <xdr:row>22</xdr:row>
      <xdr:rowOff>185057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DD538803-E65F-44C1-9BD3-12317E9E9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566058</xdr:colOff>
      <xdr:row>49</xdr:row>
      <xdr:rowOff>0</xdr:rowOff>
    </xdr:from>
    <xdr:to>
      <xdr:col>2</xdr:col>
      <xdr:colOff>1088572</xdr:colOff>
      <xdr:row>66</xdr:row>
      <xdr:rowOff>141514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65CD536-2918-4E7C-B3C5-6A20C8388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457200</xdr:colOff>
      <xdr:row>49</xdr:row>
      <xdr:rowOff>174172</xdr:rowOff>
    </xdr:from>
    <xdr:to>
      <xdr:col>14</xdr:col>
      <xdr:colOff>348343</xdr:colOff>
      <xdr:row>64</xdr:row>
      <xdr:rowOff>141515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4965F42-9FFC-463D-ACD6-EEA92CACF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9"/>
  <sheetViews>
    <sheetView tabSelected="1" zoomScale="36" zoomScaleNormal="70" workbookViewId="0">
      <selection activeCell="AA43" sqref="AA43"/>
    </sheetView>
  </sheetViews>
  <sheetFormatPr defaultRowHeight="14.4" x14ac:dyDescent="0.3"/>
  <cols>
    <col min="1" max="1" width="8.44140625" customWidth="1"/>
    <col min="2" max="2" width="32.6640625" customWidth="1"/>
    <col min="3" max="3" width="16" customWidth="1"/>
    <col min="4" max="15" width="6.77734375" customWidth="1"/>
    <col min="16" max="16" width="23.5546875" customWidth="1"/>
    <col min="17" max="17" width="10" customWidth="1"/>
    <col min="19" max="20" width="15.77734375" customWidth="1"/>
    <col min="23" max="24" width="20.77734375" customWidth="1"/>
  </cols>
  <sheetData>
    <row r="1" spans="1:24" ht="15.6" thickTop="1" thickBot="1" x14ac:dyDescent="0.35">
      <c r="A1" s="45" t="s">
        <v>0</v>
      </c>
      <c r="B1" s="43" t="s">
        <v>1</v>
      </c>
      <c r="C1" s="43" t="s">
        <v>45</v>
      </c>
      <c r="D1" s="47" t="s">
        <v>46</v>
      </c>
      <c r="E1" s="47"/>
      <c r="F1" s="47"/>
      <c r="G1" s="47"/>
      <c r="H1" s="47"/>
      <c r="I1" s="47" t="s">
        <v>47</v>
      </c>
      <c r="J1" s="47"/>
      <c r="K1" s="47"/>
      <c r="L1" s="47"/>
      <c r="M1" s="47"/>
      <c r="N1" s="48" t="s">
        <v>53</v>
      </c>
      <c r="O1" s="48" t="s">
        <v>54</v>
      </c>
      <c r="P1" s="48" t="s">
        <v>55</v>
      </c>
      <c r="Q1" s="41" t="s">
        <v>56</v>
      </c>
      <c r="S1" s="32" t="s">
        <v>61</v>
      </c>
      <c r="T1" s="33"/>
      <c r="W1" s="34" t="s">
        <v>64</v>
      </c>
      <c r="X1" s="35"/>
    </row>
    <row r="2" spans="1:24" ht="70.8" thickTop="1" thickBot="1" x14ac:dyDescent="0.35">
      <c r="A2" s="46"/>
      <c r="B2" s="44"/>
      <c r="C2" s="44"/>
      <c r="D2" s="11" t="s">
        <v>48</v>
      </c>
      <c r="E2" s="11" t="s">
        <v>49</v>
      </c>
      <c r="F2" s="11" t="s">
        <v>50</v>
      </c>
      <c r="G2" s="11" t="s">
        <v>51</v>
      </c>
      <c r="H2" s="11" t="s">
        <v>52</v>
      </c>
      <c r="I2" s="11" t="s">
        <v>48</v>
      </c>
      <c r="J2" s="11" t="s">
        <v>49</v>
      </c>
      <c r="K2" s="11" t="s">
        <v>50</v>
      </c>
      <c r="L2" s="11" t="s">
        <v>51</v>
      </c>
      <c r="M2" s="11" t="s">
        <v>52</v>
      </c>
      <c r="N2" s="49"/>
      <c r="O2" s="49"/>
      <c r="P2" s="49"/>
      <c r="Q2" s="42"/>
      <c r="S2" s="20" t="s">
        <v>62</v>
      </c>
      <c r="T2" s="21" t="s">
        <v>63</v>
      </c>
      <c r="W2" s="26" t="s">
        <v>55</v>
      </c>
      <c r="X2" s="27" t="s">
        <v>56</v>
      </c>
    </row>
    <row r="3" spans="1:24" ht="15.6" thickTop="1" thickBot="1" x14ac:dyDescent="0.35">
      <c r="A3" s="12">
        <v>1</v>
      </c>
      <c r="B3" s="6" t="s">
        <v>4</v>
      </c>
      <c r="C3" s="6" t="s">
        <v>24</v>
      </c>
      <c r="D3" s="13">
        <f t="shared" ref="D3:D22" si="0">VLOOKUP(C3,История,2,0)</f>
        <v>89</v>
      </c>
      <c r="E3" s="13">
        <f t="shared" ref="E3:E22" si="1">VLOOKUP(C3,Математика,2,0)</f>
        <v>69</v>
      </c>
      <c r="F3" s="13">
        <f t="shared" ref="F3:F22" si="2">VLOOKUP(C3,Информатика,2,0)</f>
        <v>15</v>
      </c>
      <c r="G3" s="13">
        <f t="shared" ref="G3:G22" si="3">VLOOKUP(C3,Физика,2,0)</f>
        <v>75</v>
      </c>
      <c r="H3" s="13">
        <f t="shared" ref="H3:H22" si="4">VLOOKUP(C3,Черчение,2,0)</f>
        <v>65</v>
      </c>
      <c r="I3" s="13">
        <f>IF(D3="н/я",0,IF(D3&lt;42,2,IF(AND(D3&gt;=42,D3&lt;=64),3,
IF(AND(D3&gt;=65,D3&lt;=79),4,5))))</f>
        <v>5</v>
      </c>
      <c r="J3" s="13">
        <f t="shared" ref="J3:M18" si="5">IF(E3="н/я",0,IF(E3&lt;42,2,IF(AND(E3&gt;=42,E3&lt;=64),3,
IF(AND(E3&gt;=65,E3&lt;=79),4,5))))</f>
        <v>4</v>
      </c>
      <c r="K3" s="13">
        <f t="shared" si="5"/>
        <v>2</v>
      </c>
      <c r="L3" s="13">
        <f t="shared" si="5"/>
        <v>4</v>
      </c>
      <c r="M3" s="13">
        <f t="shared" si="5"/>
        <v>4</v>
      </c>
      <c r="N3" s="13">
        <f xml:space="preserve"> SUM(D3:H3)</f>
        <v>313</v>
      </c>
      <c r="O3" s="13">
        <f>AVERAGE(I3:M3)</f>
        <v>3.8</v>
      </c>
      <c r="P3" s="13" t="str">
        <f>IF(O3&lt;3,"1 степень обученности",IF(AND(O3&gt;=3,O3&lt;=4.2),"2 степень обученности","3 степень обученности"))</f>
        <v>2 степень обученности</v>
      </c>
      <c r="Q3" s="14">
        <f>IF(OR(RIGHT(C3,1)="П",O3&lt;4),0,
IF(AND(O3&gt;4,O3&lt;5),3500,IF(O3=4,2000,5000)))</f>
        <v>0</v>
      </c>
      <c r="S3" s="22">
        <v>5</v>
      </c>
      <c r="T3" s="23">
        <f>COUNTIF(I3:I22,5)</f>
        <v>9</v>
      </c>
      <c r="W3" s="28" t="s">
        <v>65</v>
      </c>
      <c r="X3" s="29">
        <f>SUMIF(P3:P22,"1 степень обученности",Q3:Q22)</f>
        <v>0</v>
      </c>
    </row>
    <row r="4" spans="1:24" ht="15.6" thickTop="1" thickBot="1" x14ac:dyDescent="0.35">
      <c r="A4" s="12">
        <v>2</v>
      </c>
      <c r="B4" s="6" t="s">
        <v>5</v>
      </c>
      <c r="C4" s="6" t="s">
        <v>25</v>
      </c>
      <c r="D4" s="13">
        <f t="shared" si="0"/>
        <v>97</v>
      </c>
      <c r="E4" s="13">
        <f t="shared" si="1"/>
        <v>100</v>
      </c>
      <c r="F4" s="13" t="str">
        <f t="shared" si="2"/>
        <v>н/я</v>
      </c>
      <c r="G4" s="13">
        <f t="shared" si="3"/>
        <v>74</v>
      </c>
      <c r="H4" s="13">
        <f t="shared" si="4"/>
        <v>100</v>
      </c>
      <c r="I4" s="13">
        <f t="shared" ref="I4:I22" si="6">IF(D4="н/я",0,IF(D4&lt;42,2,IF(AND(D4&gt;=42,D4&lt;=64),3,
IF(AND(D4&gt;=65,D4&lt;=79),4,5))))</f>
        <v>5</v>
      </c>
      <c r="J4" s="13">
        <f t="shared" si="5"/>
        <v>5</v>
      </c>
      <c r="K4" s="13">
        <f t="shared" si="5"/>
        <v>0</v>
      </c>
      <c r="L4" s="13">
        <f t="shared" si="5"/>
        <v>4</v>
      </c>
      <c r="M4" s="13">
        <f t="shared" si="5"/>
        <v>5</v>
      </c>
      <c r="N4" s="13">
        <f t="shared" ref="N4:N22" si="7" xml:space="preserve"> SUM(D4:H4)</f>
        <v>371</v>
      </c>
      <c r="O4" s="13">
        <f t="shared" ref="O4:O22" si="8">AVERAGE(I4:M4)</f>
        <v>3.8</v>
      </c>
      <c r="P4" s="13" t="str">
        <f t="shared" ref="P4:P22" si="9">IF(O4&lt;3,"1 степень обученности",IF(AND(O4&gt;=3,O4&lt;=4.2),"2 степень обученности","3 степень обученности"))</f>
        <v>2 степень обученности</v>
      </c>
      <c r="Q4" s="14">
        <f t="shared" ref="Q4:Q22" si="10">IF(OR(RIGHT(C4,1)="П",O4&lt;4),0,
IF(AND(O4&gt;4,O4&lt;5),3500,IF(O4=4,2000,5000)))</f>
        <v>0</v>
      </c>
      <c r="S4" s="22">
        <v>4</v>
      </c>
      <c r="T4" s="23">
        <f>COUNTIF(I3:I22,4)</f>
        <v>1</v>
      </c>
      <c r="W4" s="28" t="s">
        <v>66</v>
      </c>
      <c r="X4" s="29">
        <f>SUMIF(P3:P22,"2 степень обученности",Q3:Q22)</f>
        <v>3500</v>
      </c>
    </row>
    <row r="5" spans="1:24" ht="15.6" thickTop="1" thickBot="1" x14ac:dyDescent="0.35">
      <c r="A5" s="12">
        <v>3</v>
      </c>
      <c r="B5" s="6" t="s">
        <v>6</v>
      </c>
      <c r="C5" s="6" t="s">
        <v>26</v>
      </c>
      <c r="D5" s="13">
        <f t="shared" si="0"/>
        <v>13</v>
      </c>
      <c r="E5" s="13" t="str">
        <f t="shared" si="1"/>
        <v>н/я</v>
      </c>
      <c r="F5" s="13">
        <f t="shared" si="2"/>
        <v>94</v>
      </c>
      <c r="G5" s="13">
        <f t="shared" si="3"/>
        <v>52</v>
      </c>
      <c r="H5" s="13">
        <f t="shared" si="4"/>
        <v>99</v>
      </c>
      <c r="I5" s="13">
        <f t="shared" si="6"/>
        <v>2</v>
      </c>
      <c r="J5" s="13">
        <f t="shared" si="5"/>
        <v>0</v>
      </c>
      <c r="K5" s="13">
        <f t="shared" si="5"/>
        <v>5</v>
      </c>
      <c r="L5" s="13">
        <f t="shared" si="5"/>
        <v>3</v>
      </c>
      <c r="M5" s="13">
        <f t="shared" si="5"/>
        <v>5</v>
      </c>
      <c r="N5" s="13">
        <f t="shared" si="7"/>
        <v>258</v>
      </c>
      <c r="O5" s="13">
        <f t="shared" si="8"/>
        <v>3</v>
      </c>
      <c r="P5" s="13" t="str">
        <f t="shared" si="9"/>
        <v>2 степень обученности</v>
      </c>
      <c r="Q5" s="14">
        <f t="shared" si="10"/>
        <v>0</v>
      </c>
      <c r="S5" s="22">
        <v>3</v>
      </c>
      <c r="T5" s="23">
        <f>COUNTIF(I3:I22,3)</f>
        <v>2</v>
      </c>
      <c r="W5" s="30" t="s">
        <v>67</v>
      </c>
      <c r="X5" s="31">
        <f>SUMIF(P3:P22,"3 степень обученности",Q3:Q22)</f>
        <v>7000</v>
      </c>
    </row>
    <row r="6" spans="1:24" ht="15.6" thickTop="1" thickBot="1" x14ac:dyDescent="0.35">
      <c r="A6" s="12">
        <v>4</v>
      </c>
      <c r="B6" s="6" t="s">
        <v>7</v>
      </c>
      <c r="C6" s="6" t="s">
        <v>27</v>
      </c>
      <c r="D6" s="13">
        <f t="shared" si="0"/>
        <v>100</v>
      </c>
      <c r="E6" s="13">
        <f t="shared" si="1"/>
        <v>99</v>
      </c>
      <c r="F6" s="13">
        <f t="shared" si="2"/>
        <v>85</v>
      </c>
      <c r="G6" s="13" t="str">
        <f t="shared" si="3"/>
        <v>н/я</v>
      </c>
      <c r="H6" s="13">
        <f t="shared" si="4"/>
        <v>79</v>
      </c>
      <c r="I6" s="13">
        <f t="shared" si="6"/>
        <v>5</v>
      </c>
      <c r="J6" s="13">
        <f t="shared" si="5"/>
        <v>5</v>
      </c>
      <c r="K6" s="13">
        <f t="shared" si="5"/>
        <v>5</v>
      </c>
      <c r="L6" s="13">
        <f t="shared" si="5"/>
        <v>0</v>
      </c>
      <c r="M6" s="13">
        <f t="shared" si="5"/>
        <v>4</v>
      </c>
      <c r="N6" s="13">
        <f t="shared" si="7"/>
        <v>363</v>
      </c>
      <c r="O6" s="13">
        <f t="shared" si="8"/>
        <v>3.8</v>
      </c>
      <c r="P6" s="13" t="str">
        <f t="shared" si="9"/>
        <v>2 степень обученности</v>
      </c>
      <c r="Q6" s="14">
        <f t="shared" si="10"/>
        <v>0</v>
      </c>
      <c r="S6" s="22">
        <v>2</v>
      </c>
      <c r="T6" s="23">
        <f>COUNTIF(I3:I22,2)</f>
        <v>6</v>
      </c>
    </row>
    <row r="7" spans="1:24" ht="15.6" thickTop="1" thickBot="1" x14ac:dyDescent="0.35">
      <c r="A7" s="12">
        <v>5</v>
      </c>
      <c r="B7" s="6" t="s">
        <v>8</v>
      </c>
      <c r="C7" s="6" t="s">
        <v>28</v>
      </c>
      <c r="D7" s="13">
        <f t="shared" si="0"/>
        <v>88</v>
      </c>
      <c r="E7" s="13">
        <f t="shared" si="1"/>
        <v>75</v>
      </c>
      <c r="F7" s="13">
        <f t="shared" si="2"/>
        <v>78</v>
      </c>
      <c r="G7" s="13">
        <f t="shared" si="3"/>
        <v>99</v>
      </c>
      <c r="H7" s="13">
        <f t="shared" si="4"/>
        <v>88</v>
      </c>
      <c r="I7" s="13">
        <f t="shared" si="6"/>
        <v>5</v>
      </c>
      <c r="J7" s="13">
        <f t="shared" si="5"/>
        <v>4</v>
      </c>
      <c r="K7" s="13">
        <f t="shared" si="5"/>
        <v>4</v>
      </c>
      <c r="L7" s="13">
        <f t="shared" si="5"/>
        <v>5</v>
      </c>
      <c r="M7" s="13">
        <f t="shared" si="5"/>
        <v>5</v>
      </c>
      <c r="N7" s="13">
        <f t="shared" si="7"/>
        <v>428</v>
      </c>
      <c r="O7" s="13">
        <f t="shared" si="8"/>
        <v>4.5999999999999996</v>
      </c>
      <c r="P7" s="13" t="str">
        <f t="shared" si="9"/>
        <v>3 степень обученности</v>
      </c>
      <c r="Q7" s="14">
        <f t="shared" si="10"/>
        <v>3500</v>
      </c>
      <c r="S7" s="22">
        <v>1</v>
      </c>
      <c r="T7" s="23">
        <f>COUNTIF(I3:I22,1)</f>
        <v>0</v>
      </c>
    </row>
    <row r="8" spans="1:24" ht="15.6" thickTop="1" thickBot="1" x14ac:dyDescent="0.35">
      <c r="A8" s="12">
        <v>6</v>
      </c>
      <c r="B8" s="6" t="s">
        <v>9</v>
      </c>
      <c r="C8" s="6" t="s">
        <v>29</v>
      </c>
      <c r="D8" s="13">
        <f t="shared" si="0"/>
        <v>15</v>
      </c>
      <c r="E8" s="13">
        <f t="shared" si="1"/>
        <v>45</v>
      </c>
      <c r="F8" s="13">
        <f t="shared" si="2"/>
        <v>25</v>
      </c>
      <c r="G8" s="13">
        <f t="shared" si="3"/>
        <v>25</v>
      </c>
      <c r="H8" s="13">
        <f t="shared" si="4"/>
        <v>86</v>
      </c>
      <c r="I8" s="13">
        <f t="shared" si="6"/>
        <v>2</v>
      </c>
      <c r="J8" s="13">
        <f t="shared" si="5"/>
        <v>3</v>
      </c>
      <c r="K8" s="13">
        <f t="shared" si="5"/>
        <v>2</v>
      </c>
      <c r="L8" s="13">
        <f t="shared" si="5"/>
        <v>2</v>
      </c>
      <c r="M8" s="13">
        <f t="shared" si="5"/>
        <v>5</v>
      </c>
      <c r="N8" s="13">
        <f t="shared" si="7"/>
        <v>196</v>
      </c>
      <c r="O8" s="13">
        <f t="shared" si="8"/>
        <v>2.8</v>
      </c>
      <c r="P8" s="13" t="str">
        <f t="shared" si="9"/>
        <v>1 степень обученности</v>
      </c>
      <c r="Q8" s="14">
        <f t="shared" si="10"/>
        <v>0</v>
      </c>
      <c r="S8" s="24">
        <v>0</v>
      </c>
      <c r="T8" s="25">
        <f>COUNTIF(I3:I22,0)</f>
        <v>2</v>
      </c>
    </row>
    <row r="9" spans="1:24" ht="15.6" thickTop="1" thickBot="1" x14ac:dyDescent="0.35">
      <c r="A9" s="12">
        <v>7</v>
      </c>
      <c r="B9" s="6" t="s">
        <v>10</v>
      </c>
      <c r="C9" s="6" t="s">
        <v>30</v>
      </c>
      <c r="D9" s="13">
        <f t="shared" si="0"/>
        <v>26</v>
      </c>
      <c r="E9" s="13">
        <f t="shared" si="1"/>
        <v>56</v>
      </c>
      <c r="F9" s="13">
        <f t="shared" si="2"/>
        <v>10</v>
      </c>
      <c r="G9" s="13">
        <f t="shared" si="3"/>
        <v>15</v>
      </c>
      <c r="H9" s="13">
        <f t="shared" si="4"/>
        <v>71</v>
      </c>
      <c r="I9" s="13">
        <f t="shared" si="6"/>
        <v>2</v>
      </c>
      <c r="J9" s="13">
        <f t="shared" si="5"/>
        <v>3</v>
      </c>
      <c r="K9" s="13">
        <f t="shared" si="5"/>
        <v>2</v>
      </c>
      <c r="L9" s="13">
        <f t="shared" si="5"/>
        <v>2</v>
      </c>
      <c r="M9" s="13">
        <f t="shared" si="5"/>
        <v>4</v>
      </c>
      <c r="N9" s="13">
        <f t="shared" si="7"/>
        <v>178</v>
      </c>
      <c r="O9" s="13">
        <f t="shared" si="8"/>
        <v>2.6</v>
      </c>
      <c r="P9" s="13" t="str">
        <f t="shared" si="9"/>
        <v>1 степень обученности</v>
      </c>
      <c r="Q9" s="14">
        <f t="shared" si="10"/>
        <v>0</v>
      </c>
    </row>
    <row r="10" spans="1:24" ht="15.6" thickTop="1" thickBot="1" x14ac:dyDescent="0.35">
      <c r="A10" s="12">
        <v>8</v>
      </c>
      <c r="B10" s="6" t="s">
        <v>11</v>
      </c>
      <c r="C10" s="6" t="s">
        <v>31</v>
      </c>
      <c r="D10" s="13">
        <f t="shared" si="0"/>
        <v>45</v>
      </c>
      <c r="E10" s="13">
        <f t="shared" si="1"/>
        <v>15</v>
      </c>
      <c r="F10" s="13">
        <f t="shared" si="2"/>
        <v>15</v>
      </c>
      <c r="G10" s="13">
        <f t="shared" si="3"/>
        <v>45</v>
      </c>
      <c r="H10" s="13">
        <f t="shared" si="4"/>
        <v>100</v>
      </c>
      <c r="I10" s="13">
        <f t="shared" si="6"/>
        <v>3</v>
      </c>
      <c r="J10" s="13">
        <f t="shared" si="5"/>
        <v>2</v>
      </c>
      <c r="K10" s="13">
        <f t="shared" si="5"/>
        <v>2</v>
      </c>
      <c r="L10" s="13">
        <f t="shared" si="5"/>
        <v>3</v>
      </c>
      <c r="M10" s="13">
        <f t="shared" si="5"/>
        <v>5</v>
      </c>
      <c r="N10" s="13">
        <f t="shared" si="7"/>
        <v>220</v>
      </c>
      <c r="O10" s="13">
        <f t="shared" si="8"/>
        <v>3</v>
      </c>
      <c r="P10" s="13" t="str">
        <f t="shared" si="9"/>
        <v>2 степень обученности</v>
      </c>
      <c r="Q10" s="14">
        <f t="shared" si="10"/>
        <v>0</v>
      </c>
    </row>
    <row r="11" spans="1:24" ht="15.6" thickTop="1" thickBot="1" x14ac:dyDescent="0.35">
      <c r="A11" s="12">
        <v>9</v>
      </c>
      <c r="B11" s="6" t="s">
        <v>12</v>
      </c>
      <c r="C11" s="6" t="s">
        <v>32</v>
      </c>
      <c r="D11" s="13" t="str">
        <f t="shared" si="0"/>
        <v>н/я</v>
      </c>
      <c r="E11" s="13">
        <f t="shared" si="1"/>
        <v>29</v>
      </c>
      <c r="F11" s="13">
        <f t="shared" si="2"/>
        <v>25</v>
      </c>
      <c r="G11" s="13">
        <f t="shared" si="3"/>
        <v>89</v>
      </c>
      <c r="H11" s="13">
        <f t="shared" si="4"/>
        <v>89</v>
      </c>
      <c r="I11" s="13">
        <f t="shared" si="6"/>
        <v>0</v>
      </c>
      <c r="J11" s="13">
        <f t="shared" si="5"/>
        <v>2</v>
      </c>
      <c r="K11" s="13">
        <f t="shared" si="5"/>
        <v>2</v>
      </c>
      <c r="L11" s="13">
        <f t="shared" si="5"/>
        <v>5</v>
      </c>
      <c r="M11" s="13">
        <f t="shared" si="5"/>
        <v>5</v>
      </c>
      <c r="N11" s="13">
        <f t="shared" si="7"/>
        <v>232</v>
      </c>
      <c r="O11" s="13">
        <f t="shared" si="8"/>
        <v>2.8</v>
      </c>
      <c r="P11" s="13" t="str">
        <f t="shared" si="9"/>
        <v>1 степень обученности</v>
      </c>
      <c r="Q11" s="14">
        <f t="shared" si="10"/>
        <v>0</v>
      </c>
    </row>
    <row r="12" spans="1:24" ht="15.6" thickTop="1" thickBot="1" x14ac:dyDescent="0.35">
      <c r="A12" s="12">
        <v>10</v>
      </c>
      <c r="B12" s="6" t="s">
        <v>13</v>
      </c>
      <c r="C12" s="6" t="s">
        <v>33</v>
      </c>
      <c r="D12" s="13">
        <f t="shared" si="0"/>
        <v>89</v>
      </c>
      <c r="E12" s="13">
        <f t="shared" si="1"/>
        <v>95</v>
      </c>
      <c r="F12" s="13">
        <f t="shared" si="2"/>
        <v>55</v>
      </c>
      <c r="G12" s="13">
        <f t="shared" si="3"/>
        <v>77</v>
      </c>
      <c r="H12" s="13">
        <f t="shared" si="4"/>
        <v>71</v>
      </c>
      <c r="I12" s="13">
        <f t="shared" si="6"/>
        <v>5</v>
      </c>
      <c r="J12" s="13">
        <f t="shared" si="5"/>
        <v>5</v>
      </c>
      <c r="K12" s="13">
        <f t="shared" si="5"/>
        <v>3</v>
      </c>
      <c r="L12" s="13">
        <f t="shared" si="5"/>
        <v>4</v>
      </c>
      <c r="M12" s="13">
        <f t="shared" si="5"/>
        <v>4</v>
      </c>
      <c r="N12" s="13">
        <f t="shared" si="7"/>
        <v>387</v>
      </c>
      <c r="O12" s="13">
        <f t="shared" si="8"/>
        <v>4.2</v>
      </c>
      <c r="P12" s="13" t="str">
        <f t="shared" si="9"/>
        <v>2 степень обученности</v>
      </c>
      <c r="Q12" s="14">
        <f t="shared" si="10"/>
        <v>0</v>
      </c>
    </row>
    <row r="13" spans="1:24" ht="15.6" thickTop="1" thickBot="1" x14ac:dyDescent="0.35">
      <c r="A13" s="12">
        <v>11</v>
      </c>
      <c r="B13" s="6" t="s">
        <v>14</v>
      </c>
      <c r="C13" s="6" t="s">
        <v>34</v>
      </c>
      <c r="D13" s="13">
        <f t="shared" si="0"/>
        <v>44</v>
      </c>
      <c r="E13" s="13">
        <f t="shared" si="1"/>
        <v>99</v>
      </c>
      <c r="F13" s="13">
        <f t="shared" si="2"/>
        <v>24</v>
      </c>
      <c r="G13" s="13">
        <f t="shared" si="3"/>
        <v>95</v>
      </c>
      <c r="H13" s="13">
        <f t="shared" si="4"/>
        <v>72</v>
      </c>
      <c r="I13" s="13">
        <f t="shared" si="6"/>
        <v>3</v>
      </c>
      <c r="J13" s="13">
        <f t="shared" si="5"/>
        <v>5</v>
      </c>
      <c r="K13" s="13">
        <f t="shared" si="5"/>
        <v>2</v>
      </c>
      <c r="L13" s="13">
        <f t="shared" si="5"/>
        <v>5</v>
      </c>
      <c r="M13" s="13">
        <f t="shared" si="5"/>
        <v>4</v>
      </c>
      <c r="N13" s="13">
        <f t="shared" si="7"/>
        <v>334</v>
      </c>
      <c r="O13" s="13">
        <f t="shared" si="8"/>
        <v>3.8</v>
      </c>
      <c r="P13" s="13" t="str">
        <f t="shared" si="9"/>
        <v>2 степень обученности</v>
      </c>
      <c r="Q13" s="14">
        <f t="shared" si="10"/>
        <v>0</v>
      </c>
    </row>
    <row r="14" spans="1:24" ht="15.6" thickTop="1" thickBot="1" x14ac:dyDescent="0.35">
      <c r="A14" s="12">
        <v>12</v>
      </c>
      <c r="B14" s="6" t="s">
        <v>15</v>
      </c>
      <c r="C14" s="6" t="s">
        <v>35</v>
      </c>
      <c r="D14" s="13">
        <f t="shared" si="0"/>
        <v>29</v>
      </c>
      <c r="E14" s="13" t="str">
        <f t="shared" si="1"/>
        <v>н/я</v>
      </c>
      <c r="F14" s="13">
        <f t="shared" si="2"/>
        <v>85</v>
      </c>
      <c r="G14" s="13">
        <f t="shared" si="3"/>
        <v>99</v>
      </c>
      <c r="H14" s="13">
        <f t="shared" si="4"/>
        <v>89</v>
      </c>
      <c r="I14" s="13">
        <f t="shared" si="6"/>
        <v>2</v>
      </c>
      <c r="J14" s="13">
        <f t="shared" si="5"/>
        <v>0</v>
      </c>
      <c r="K14" s="13">
        <f t="shared" si="5"/>
        <v>5</v>
      </c>
      <c r="L14" s="13">
        <f t="shared" si="5"/>
        <v>5</v>
      </c>
      <c r="M14" s="13">
        <f t="shared" si="5"/>
        <v>5</v>
      </c>
      <c r="N14" s="13">
        <f t="shared" si="7"/>
        <v>302</v>
      </c>
      <c r="O14" s="13">
        <f t="shared" si="8"/>
        <v>3.4</v>
      </c>
      <c r="P14" s="13" t="str">
        <f t="shared" si="9"/>
        <v>2 степень обученности</v>
      </c>
      <c r="Q14" s="14">
        <f t="shared" si="10"/>
        <v>0</v>
      </c>
    </row>
    <row r="15" spans="1:24" ht="15.6" thickTop="1" thickBot="1" x14ac:dyDescent="0.35">
      <c r="A15" s="12">
        <v>13</v>
      </c>
      <c r="B15" s="6" t="s">
        <v>16</v>
      </c>
      <c r="C15" s="6" t="s">
        <v>36</v>
      </c>
      <c r="D15" s="13">
        <f t="shared" si="0"/>
        <v>95</v>
      </c>
      <c r="E15" s="13">
        <f t="shared" si="1"/>
        <v>85</v>
      </c>
      <c r="F15" s="13" t="str">
        <f t="shared" si="2"/>
        <v>н/я</v>
      </c>
      <c r="G15" s="13">
        <f t="shared" si="3"/>
        <v>96</v>
      </c>
      <c r="H15" s="13">
        <f t="shared" si="4"/>
        <v>71</v>
      </c>
      <c r="I15" s="13">
        <f t="shared" si="6"/>
        <v>5</v>
      </c>
      <c r="J15" s="13">
        <f t="shared" si="5"/>
        <v>5</v>
      </c>
      <c r="K15" s="13">
        <f t="shared" si="5"/>
        <v>0</v>
      </c>
      <c r="L15" s="13">
        <f t="shared" si="5"/>
        <v>5</v>
      </c>
      <c r="M15" s="13">
        <f t="shared" si="5"/>
        <v>4</v>
      </c>
      <c r="N15" s="13">
        <f t="shared" si="7"/>
        <v>347</v>
      </c>
      <c r="O15" s="13">
        <f t="shared" si="8"/>
        <v>3.8</v>
      </c>
      <c r="P15" s="13" t="str">
        <f t="shared" si="9"/>
        <v>2 степень обученности</v>
      </c>
      <c r="Q15" s="14">
        <f>IF(OR(RIGHT(C15,1)="П",O15&lt;4),0,
IF(AND(O15&gt;4,O15&lt;5),3500,IF(O15=4,2000,5000)))</f>
        <v>0</v>
      </c>
    </row>
    <row r="16" spans="1:24" ht="15.6" thickTop="1" thickBot="1" x14ac:dyDescent="0.35">
      <c r="A16" s="12">
        <v>14</v>
      </c>
      <c r="B16" s="6" t="s">
        <v>17</v>
      </c>
      <c r="C16" s="6" t="s">
        <v>37</v>
      </c>
      <c r="D16" s="13">
        <f t="shared" si="0"/>
        <v>15</v>
      </c>
      <c r="E16" s="13">
        <f t="shared" si="1"/>
        <v>75</v>
      </c>
      <c r="F16" s="13">
        <f t="shared" si="2"/>
        <v>100</v>
      </c>
      <c r="G16" s="13">
        <f t="shared" si="3"/>
        <v>92</v>
      </c>
      <c r="H16" s="13">
        <f t="shared" si="4"/>
        <v>90</v>
      </c>
      <c r="I16" s="13">
        <f t="shared" si="6"/>
        <v>2</v>
      </c>
      <c r="J16" s="13">
        <f t="shared" si="5"/>
        <v>4</v>
      </c>
      <c r="K16" s="13">
        <f t="shared" si="5"/>
        <v>5</v>
      </c>
      <c r="L16" s="13">
        <f t="shared" si="5"/>
        <v>5</v>
      </c>
      <c r="M16" s="13">
        <f t="shared" si="5"/>
        <v>5</v>
      </c>
      <c r="N16" s="13">
        <f t="shared" si="7"/>
        <v>372</v>
      </c>
      <c r="O16" s="13">
        <f t="shared" si="8"/>
        <v>4.2</v>
      </c>
      <c r="P16" s="13" t="str">
        <f t="shared" si="9"/>
        <v>2 степень обученности</v>
      </c>
      <c r="Q16" s="14">
        <f t="shared" si="10"/>
        <v>3500</v>
      </c>
    </row>
    <row r="17" spans="1:17" ht="15.6" thickTop="1" thickBot="1" x14ac:dyDescent="0.35">
      <c r="A17" s="12">
        <v>15</v>
      </c>
      <c r="B17" s="6" t="s">
        <v>18</v>
      </c>
      <c r="C17" s="6" t="s">
        <v>38</v>
      </c>
      <c r="D17" s="13">
        <f t="shared" si="0"/>
        <v>67</v>
      </c>
      <c r="E17" s="13">
        <f t="shared" si="1"/>
        <v>78</v>
      </c>
      <c r="F17" s="13">
        <f t="shared" si="2"/>
        <v>76</v>
      </c>
      <c r="G17" s="13">
        <f t="shared" si="3"/>
        <v>85</v>
      </c>
      <c r="H17" s="13">
        <f t="shared" si="4"/>
        <v>93</v>
      </c>
      <c r="I17" s="13">
        <f t="shared" si="6"/>
        <v>4</v>
      </c>
      <c r="J17" s="13">
        <f t="shared" si="5"/>
        <v>4</v>
      </c>
      <c r="K17" s="13">
        <f t="shared" si="5"/>
        <v>4</v>
      </c>
      <c r="L17" s="13">
        <f t="shared" si="5"/>
        <v>5</v>
      </c>
      <c r="M17" s="13">
        <f t="shared" si="5"/>
        <v>5</v>
      </c>
      <c r="N17" s="13">
        <f t="shared" si="7"/>
        <v>399</v>
      </c>
      <c r="O17" s="13">
        <f t="shared" si="8"/>
        <v>4.4000000000000004</v>
      </c>
      <c r="P17" s="13" t="str">
        <f t="shared" si="9"/>
        <v>3 степень обученности</v>
      </c>
      <c r="Q17" s="14">
        <f t="shared" si="10"/>
        <v>3500</v>
      </c>
    </row>
    <row r="18" spans="1:17" ht="15.6" thickTop="1" thickBot="1" x14ac:dyDescent="0.35">
      <c r="A18" s="12">
        <v>16</v>
      </c>
      <c r="B18" s="6" t="s">
        <v>19</v>
      </c>
      <c r="C18" s="6" t="s">
        <v>39</v>
      </c>
      <c r="D18" s="13">
        <f t="shared" si="0"/>
        <v>5</v>
      </c>
      <c r="E18" s="13">
        <f t="shared" si="1"/>
        <v>95</v>
      </c>
      <c r="F18" s="13">
        <f t="shared" si="2"/>
        <v>78</v>
      </c>
      <c r="G18" s="13">
        <f t="shared" si="3"/>
        <v>88</v>
      </c>
      <c r="H18" s="13">
        <f t="shared" si="4"/>
        <v>85</v>
      </c>
      <c r="I18" s="13">
        <f t="shared" si="6"/>
        <v>2</v>
      </c>
      <c r="J18" s="13">
        <f t="shared" si="5"/>
        <v>5</v>
      </c>
      <c r="K18" s="13">
        <f t="shared" si="5"/>
        <v>4</v>
      </c>
      <c r="L18" s="13">
        <f t="shared" si="5"/>
        <v>5</v>
      </c>
      <c r="M18" s="13">
        <f t="shared" si="5"/>
        <v>5</v>
      </c>
      <c r="N18" s="13">
        <f t="shared" si="7"/>
        <v>351</v>
      </c>
      <c r="O18" s="13">
        <f t="shared" si="8"/>
        <v>4.2</v>
      </c>
      <c r="P18" s="13" t="str">
        <f t="shared" si="9"/>
        <v>2 степень обученности</v>
      </c>
      <c r="Q18" s="14">
        <f t="shared" si="10"/>
        <v>0</v>
      </c>
    </row>
    <row r="19" spans="1:17" ht="15.6" thickTop="1" thickBot="1" x14ac:dyDescent="0.35">
      <c r="A19" s="12">
        <v>17</v>
      </c>
      <c r="B19" s="6" t="s">
        <v>20</v>
      </c>
      <c r="C19" s="6" t="s">
        <v>40</v>
      </c>
      <c r="D19" s="13">
        <f t="shared" si="0"/>
        <v>87</v>
      </c>
      <c r="E19" s="13">
        <f t="shared" si="1"/>
        <v>100</v>
      </c>
      <c r="F19" s="13">
        <f t="shared" si="2"/>
        <v>95</v>
      </c>
      <c r="G19" s="13">
        <f t="shared" si="3"/>
        <v>95</v>
      </c>
      <c r="H19" s="13" t="str">
        <f t="shared" si="4"/>
        <v>н/я</v>
      </c>
      <c r="I19" s="13">
        <f t="shared" si="6"/>
        <v>5</v>
      </c>
      <c r="J19" s="13">
        <f t="shared" ref="J19:J22" si="11">IF(E19="н/я",0,IF(E19&lt;42,2,IF(AND(E19&gt;=42,E19&lt;=64),3,
IF(AND(E19&gt;=65,E19&lt;=79),4,5))))</f>
        <v>5</v>
      </c>
      <c r="K19" s="13">
        <f t="shared" ref="K19:K22" si="12">IF(F19="н/я",0,IF(F19&lt;42,2,IF(AND(F19&gt;=42,F19&lt;=64),3,
IF(AND(F19&gt;=65,F19&lt;=79),4,5))))</f>
        <v>5</v>
      </c>
      <c r="L19" s="13">
        <f t="shared" ref="L19:L22" si="13">IF(G19="н/я",0,IF(G19&lt;42,2,IF(AND(G19&gt;=42,G19&lt;=64),3,
IF(AND(G19&gt;=65,G19&lt;=79),4,5))))</f>
        <v>5</v>
      </c>
      <c r="M19" s="13">
        <f t="shared" ref="M19:M22" si="14">IF(H19="н/я",0,IF(H19&lt;42,2,IF(AND(H19&gt;=42,H19&lt;=64),3,
IF(AND(H19&gt;=65,H19&lt;=79),4,5))))</f>
        <v>0</v>
      </c>
      <c r="N19" s="13">
        <f t="shared" si="7"/>
        <v>377</v>
      </c>
      <c r="O19" s="13">
        <f t="shared" si="8"/>
        <v>4</v>
      </c>
      <c r="P19" s="13" t="str">
        <f t="shared" si="9"/>
        <v>2 степень обученности</v>
      </c>
      <c r="Q19" s="14">
        <f t="shared" si="10"/>
        <v>0</v>
      </c>
    </row>
    <row r="20" spans="1:17" ht="15.6" thickTop="1" thickBot="1" x14ac:dyDescent="0.35">
      <c r="A20" s="12">
        <v>18</v>
      </c>
      <c r="B20" s="6" t="s">
        <v>21</v>
      </c>
      <c r="C20" s="6" t="s">
        <v>41</v>
      </c>
      <c r="D20" s="13">
        <f t="shared" si="0"/>
        <v>98</v>
      </c>
      <c r="E20" s="13">
        <f t="shared" si="1"/>
        <v>92</v>
      </c>
      <c r="F20" s="13">
        <f t="shared" si="2"/>
        <v>71</v>
      </c>
      <c r="G20" s="13">
        <f t="shared" si="3"/>
        <v>100</v>
      </c>
      <c r="H20" s="13">
        <f t="shared" si="4"/>
        <v>95</v>
      </c>
      <c r="I20" s="13">
        <f t="shared" si="6"/>
        <v>5</v>
      </c>
      <c r="J20" s="13">
        <f t="shared" si="11"/>
        <v>5</v>
      </c>
      <c r="K20" s="13">
        <f t="shared" si="12"/>
        <v>4</v>
      </c>
      <c r="L20" s="13">
        <f t="shared" si="13"/>
        <v>5</v>
      </c>
      <c r="M20" s="13">
        <f t="shared" si="14"/>
        <v>5</v>
      </c>
      <c r="N20" s="13">
        <f t="shared" si="7"/>
        <v>456</v>
      </c>
      <c r="O20" s="13">
        <f t="shared" si="8"/>
        <v>4.8</v>
      </c>
      <c r="P20" s="13" t="str">
        <f t="shared" si="9"/>
        <v>3 степень обученности</v>
      </c>
      <c r="Q20" s="14">
        <f t="shared" si="10"/>
        <v>0</v>
      </c>
    </row>
    <row r="21" spans="1:17" ht="15.6" thickTop="1" thickBot="1" x14ac:dyDescent="0.35">
      <c r="A21" s="12">
        <v>19</v>
      </c>
      <c r="B21" s="6" t="s">
        <v>22</v>
      </c>
      <c r="C21" s="6" t="s">
        <v>42</v>
      </c>
      <c r="D21" s="13">
        <f t="shared" si="0"/>
        <v>100</v>
      </c>
      <c r="E21" s="13">
        <f t="shared" si="1"/>
        <v>84</v>
      </c>
      <c r="F21" s="13" t="str">
        <f t="shared" si="2"/>
        <v>н/я</v>
      </c>
      <c r="G21" s="13">
        <f t="shared" si="3"/>
        <v>75</v>
      </c>
      <c r="H21" s="13">
        <f t="shared" si="4"/>
        <v>78</v>
      </c>
      <c r="I21" s="13">
        <f t="shared" si="6"/>
        <v>5</v>
      </c>
      <c r="J21" s="13">
        <f t="shared" si="11"/>
        <v>5</v>
      </c>
      <c r="K21" s="13">
        <f t="shared" si="12"/>
        <v>0</v>
      </c>
      <c r="L21" s="13">
        <f t="shared" si="13"/>
        <v>4</v>
      </c>
      <c r="M21" s="13">
        <f t="shared" si="14"/>
        <v>4</v>
      </c>
      <c r="N21" s="13">
        <f t="shared" si="7"/>
        <v>337</v>
      </c>
      <c r="O21" s="13">
        <f t="shared" si="8"/>
        <v>3.6</v>
      </c>
      <c r="P21" s="13" t="str">
        <f t="shared" si="9"/>
        <v>2 степень обученности</v>
      </c>
      <c r="Q21" s="14">
        <f t="shared" si="10"/>
        <v>0</v>
      </c>
    </row>
    <row r="22" spans="1:17" ht="15.6" thickTop="1" thickBot="1" x14ac:dyDescent="0.35">
      <c r="A22" s="12">
        <v>20</v>
      </c>
      <c r="B22" s="6" t="s">
        <v>23</v>
      </c>
      <c r="C22" s="6" t="s">
        <v>43</v>
      </c>
      <c r="D22" s="13" t="str">
        <f t="shared" si="0"/>
        <v>н/я</v>
      </c>
      <c r="E22" s="13">
        <f t="shared" si="1"/>
        <v>97</v>
      </c>
      <c r="F22" s="13">
        <f t="shared" si="2"/>
        <v>16</v>
      </c>
      <c r="G22" s="13">
        <f t="shared" si="3"/>
        <v>78</v>
      </c>
      <c r="H22" s="13">
        <f t="shared" si="4"/>
        <v>83</v>
      </c>
      <c r="I22" s="13">
        <f t="shared" si="6"/>
        <v>0</v>
      </c>
      <c r="J22" s="13">
        <f t="shared" si="11"/>
        <v>5</v>
      </c>
      <c r="K22" s="13">
        <f t="shared" si="12"/>
        <v>2</v>
      </c>
      <c r="L22" s="13">
        <f t="shared" si="13"/>
        <v>4</v>
      </c>
      <c r="M22" s="13">
        <f t="shared" si="14"/>
        <v>5</v>
      </c>
      <c r="N22" s="13">
        <f t="shared" si="7"/>
        <v>274</v>
      </c>
      <c r="O22" s="13">
        <f t="shared" si="8"/>
        <v>3.2</v>
      </c>
      <c r="P22" s="13" t="str">
        <f t="shared" si="9"/>
        <v>2 степень обученности</v>
      </c>
      <c r="Q22" s="14">
        <f t="shared" si="10"/>
        <v>0</v>
      </c>
    </row>
    <row r="23" spans="1:17" ht="15.6" thickTop="1" thickBot="1" x14ac:dyDescent="0.35">
      <c r="A23" s="36" t="s">
        <v>57</v>
      </c>
      <c r="B23" s="37"/>
      <c r="C23" s="37"/>
      <c r="D23" s="15">
        <f>AVERAGE(D3:D22)</f>
        <v>61.222222222222221</v>
      </c>
      <c r="E23" s="15">
        <f t="shared" ref="E23:M23" si="15">AVERAGE(E3:E22)</f>
        <v>77.111111111111114</v>
      </c>
      <c r="F23" s="15">
        <f t="shared" si="15"/>
        <v>55.705882352941174</v>
      </c>
      <c r="G23" s="15">
        <f t="shared" si="15"/>
        <v>76.526315789473685</v>
      </c>
      <c r="H23" s="15">
        <f t="shared" si="15"/>
        <v>84.421052631578945</v>
      </c>
      <c r="I23" s="15">
        <f t="shared" si="15"/>
        <v>3.35</v>
      </c>
      <c r="J23" s="15">
        <f t="shared" si="15"/>
        <v>3.8</v>
      </c>
      <c r="K23" s="15">
        <f t="shared" si="15"/>
        <v>2.9</v>
      </c>
      <c r="L23" s="15">
        <f t="shared" si="15"/>
        <v>4</v>
      </c>
      <c r="M23" s="15">
        <f t="shared" si="15"/>
        <v>4.4000000000000004</v>
      </c>
      <c r="N23" s="37"/>
      <c r="O23" s="37"/>
      <c r="P23" s="37"/>
      <c r="Q23" s="40"/>
    </row>
    <row r="24" spans="1:17" ht="15.6" thickTop="1" thickBot="1" x14ac:dyDescent="0.35">
      <c r="A24" s="36" t="s">
        <v>58</v>
      </c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18">
        <f>COUNTIF($P$3:$P$22,"1 степень обученности")</f>
        <v>3</v>
      </c>
      <c r="Q24" s="16">
        <f>P24/20</f>
        <v>0.15</v>
      </c>
    </row>
    <row r="25" spans="1:17" ht="15.6" thickTop="1" thickBot="1" x14ac:dyDescent="0.35">
      <c r="A25" s="36" t="s">
        <v>59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6">
        <f>COUNTIF($P$3:$P$22,"2 степень обученности")</f>
        <v>14</v>
      </c>
      <c r="Q25" s="16">
        <f t="shared" ref="Q25:Q26" si="16">P25/20</f>
        <v>0.7</v>
      </c>
    </row>
    <row r="26" spans="1:17" ht="15.6" thickTop="1" thickBot="1" x14ac:dyDescent="0.35">
      <c r="A26" s="38" t="s">
        <v>60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19">
        <f>COUNTIF($P$3:$P$22,"3 степень обученности")</f>
        <v>3</v>
      </c>
      <c r="Q26" s="17">
        <f t="shared" si="16"/>
        <v>0.15</v>
      </c>
    </row>
    <row r="27" spans="1:17" ht="15" thickTop="1" x14ac:dyDescent="0.3"/>
    <row r="44" spans="2:14" ht="15" thickBot="1" x14ac:dyDescent="0.35"/>
    <row r="45" spans="2:14" ht="15" thickBot="1" x14ac:dyDescent="0.35">
      <c r="F45" s="55" t="s">
        <v>74</v>
      </c>
      <c r="G45" s="56"/>
      <c r="H45" s="56"/>
      <c r="I45" s="56"/>
      <c r="J45" s="56"/>
      <c r="K45" s="56"/>
      <c r="L45" s="56"/>
      <c r="M45" s="56"/>
      <c r="N45" s="57"/>
    </row>
    <row r="46" spans="2:14" ht="15.6" thickTop="1" thickBot="1" x14ac:dyDescent="0.35">
      <c r="B46" s="32" t="s">
        <v>68</v>
      </c>
      <c r="C46" s="33"/>
      <c r="F46" s="62"/>
      <c r="G46" s="63"/>
      <c r="H46" s="63"/>
      <c r="I46" s="63"/>
      <c r="J46" s="63"/>
      <c r="K46" s="64"/>
      <c r="L46" s="53">
        <v>2021</v>
      </c>
      <c r="M46" s="53">
        <v>2022</v>
      </c>
      <c r="N46" s="58">
        <v>2023</v>
      </c>
    </row>
    <row r="47" spans="2:14" ht="30" customHeight="1" thickTop="1" thickBot="1" x14ac:dyDescent="0.35">
      <c r="B47" s="12" t="s">
        <v>69</v>
      </c>
      <c r="C47" s="50" t="s">
        <v>70</v>
      </c>
      <c r="F47" s="59" t="s">
        <v>72</v>
      </c>
      <c r="G47" s="54"/>
      <c r="H47" s="54"/>
      <c r="I47" s="54"/>
      <c r="J47" s="54"/>
      <c r="K47" s="54"/>
      <c r="L47" s="65">
        <v>0.06</v>
      </c>
      <c r="M47" s="65">
        <v>0.06</v>
      </c>
      <c r="N47" s="66">
        <v>0.04</v>
      </c>
    </row>
    <row r="48" spans="2:14" ht="15.6" thickTop="1" thickBot="1" x14ac:dyDescent="0.35">
      <c r="B48" s="51">
        <v>235</v>
      </c>
      <c r="C48" s="52">
        <v>68</v>
      </c>
      <c r="F48" s="59" t="s">
        <v>71</v>
      </c>
      <c r="G48" s="54"/>
      <c r="H48" s="54"/>
      <c r="I48" s="54"/>
      <c r="J48" s="54"/>
      <c r="K48" s="54"/>
      <c r="L48" s="65">
        <v>0.03</v>
      </c>
      <c r="M48" s="65">
        <v>0.03</v>
      </c>
      <c r="N48" s="66">
        <v>0.03</v>
      </c>
    </row>
    <row r="49" spans="6:14" ht="15.6" thickTop="1" thickBot="1" x14ac:dyDescent="0.35">
      <c r="F49" s="60" t="s">
        <v>73</v>
      </c>
      <c r="G49" s="61"/>
      <c r="H49" s="61"/>
      <c r="I49" s="61"/>
      <c r="J49" s="61"/>
      <c r="K49" s="61"/>
      <c r="L49" s="67">
        <v>0.91</v>
      </c>
      <c r="M49" s="67">
        <v>0.91</v>
      </c>
      <c r="N49" s="68">
        <v>0.93</v>
      </c>
    </row>
  </sheetData>
  <mergeCells count="22">
    <mergeCell ref="B46:C46"/>
    <mergeCell ref="F48:K48"/>
    <mergeCell ref="F47:K47"/>
    <mergeCell ref="F49:K49"/>
    <mergeCell ref="F45:N45"/>
    <mergeCell ref="F46:K46"/>
    <mergeCell ref="S1:T1"/>
    <mergeCell ref="W1:X1"/>
    <mergeCell ref="A24:O24"/>
    <mergeCell ref="A25:O25"/>
    <mergeCell ref="A26:O26"/>
    <mergeCell ref="N23:Q23"/>
    <mergeCell ref="Q1:Q2"/>
    <mergeCell ref="B1:B2"/>
    <mergeCell ref="A1:A2"/>
    <mergeCell ref="A23:C23"/>
    <mergeCell ref="C1:C2"/>
    <mergeCell ref="D1:H1"/>
    <mergeCell ref="I1:M1"/>
    <mergeCell ref="N1:N2"/>
    <mergeCell ref="O1:O2"/>
    <mergeCell ref="P1:P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B4A42-3232-4B2B-BEE8-912930F912ED}">
  <dimension ref="A1:D22"/>
  <sheetViews>
    <sheetView workbookViewId="0">
      <selection activeCell="D10" sqref="D10"/>
    </sheetView>
  </sheetViews>
  <sheetFormatPr defaultRowHeight="14.4" x14ac:dyDescent="0.3"/>
  <cols>
    <col min="1" max="1" width="6.5546875" style="1" bestFit="1" customWidth="1"/>
    <col min="2" max="2" width="30.44140625" style="1" bestFit="1" customWidth="1"/>
    <col min="3" max="3" width="22.21875" style="1" bestFit="1" customWidth="1"/>
    <col min="4" max="4" width="15.77734375" style="1" bestFit="1" customWidth="1"/>
  </cols>
  <sheetData>
    <row r="1" spans="1:4" ht="15.6" thickTop="1" thickBot="1" x14ac:dyDescent="0.35">
      <c r="A1" s="2" t="s">
        <v>0</v>
      </c>
      <c r="B1" s="3" t="s">
        <v>1</v>
      </c>
      <c r="C1" s="3" t="s">
        <v>2</v>
      </c>
      <c r="D1" s="4" t="s">
        <v>3</v>
      </c>
    </row>
    <row r="2" spans="1:4" ht="15.6" thickTop="1" thickBot="1" x14ac:dyDescent="0.35">
      <c r="A2" s="5">
        <v>1</v>
      </c>
      <c r="B2" s="6" t="s">
        <v>4</v>
      </c>
      <c r="C2" s="6" t="s">
        <v>24</v>
      </c>
      <c r="D2" s="7">
        <v>89</v>
      </c>
    </row>
    <row r="3" spans="1:4" ht="15.6" thickTop="1" thickBot="1" x14ac:dyDescent="0.35">
      <c r="A3" s="5">
        <v>2</v>
      </c>
      <c r="B3" s="6" t="s">
        <v>5</v>
      </c>
      <c r="C3" s="6" t="s">
        <v>25</v>
      </c>
      <c r="D3" s="7">
        <v>97</v>
      </c>
    </row>
    <row r="4" spans="1:4" ht="15.6" thickTop="1" thickBot="1" x14ac:dyDescent="0.35">
      <c r="A4" s="5">
        <v>3</v>
      </c>
      <c r="B4" s="6" t="s">
        <v>6</v>
      </c>
      <c r="C4" s="6" t="s">
        <v>26</v>
      </c>
      <c r="D4" s="7">
        <v>13</v>
      </c>
    </row>
    <row r="5" spans="1:4" ht="15.6" thickTop="1" thickBot="1" x14ac:dyDescent="0.35">
      <c r="A5" s="5">
        <v>4</v>
      </c>
      <c r="B5" s="6" t="s">
        <v>7</v>
      </c>
      <c r="C5" s="6" t="s">
        <v>27</v>
      </c>
      <c r="D5" s="7">
        <v>100</v>
      </c>
    </row>
    <row r="6" spans="1:4" ht="15.6" thickTop="1" thickBot="1" x14ac:dyDescent="0.35">
      <c r="A6" s="5">
        <v>5</v>
      </c>
      <c r="B6" s="6" t="s">
        <v>8</v>
      </c>
      <c r="C6" s="6" t="s">
        <v>28</v>
      </c>
      <c r="D6" s="7">
        <v>88</v>
      </c>
    </row>
    <row r="7" spans="1:4" ht="15.6" thickTop="1" thickBot="1" x14ac:dyDescent="0.35">
      <c r="A7" s="5">
        <v>6</v>
      </c>
      <c r="B7" s="6" t="s">
        <v>9</v>
      </c>
      <c r="C7" s="6" t="s">
        <v>29</v>
      </c>
      <c r="D7" s="7">
        <v>15</v>
      </c>
    </row>
    <row r="8" spans="1:4" ht="15.6" thickTop="1" thickBot="1" x14ac:dyDescent="0.35">
      <c r="A8" s="5">
        <v>7</v>
      </c>
      <c r="B8" s="6" t="s">
        <v>10</v>
      </c>
      <c r="C8" s="6" t="s">
        <v>30</v>
      </c>
      <c r="D8" s="7">
        <v>26</v>
      </c>
    </row>
    <row r="9" spans="1:4" ht="15.6" thickTop="1" thickBot="1" x14ac:dyDescent="0.35">
      <c r="A9" s="5">
        <v>8</v>
      </c>
      <c r="B9" s="6" t="s">
        <v>11</v>
      </c>
      <c r="C9" s="6" t="s">
        <v>31</v>
      </c>
      <c r="D9" s="7">
        <v>45</v>
      </c>
    </row>
    <row r="10" spans="1:4" ht="15.6" thickTop="1" thickBot="1" x14ac:dyDescent="0.35">
      <c r="A10" s="5">
        <v>9</v>
      </c>
      <c r="B10" s="6" t="s">
        <v>12</v>
      </c>
      <c r="C10" s="6" t="s">
        <v>32</v>
      </c>
      <c r="D10" s="7" t="s">
        <v>44</v>
      </c>
    </row>
    <row r="11" spans="1:4" ht="15.6" thickTop="1" thickBot="1" x14ac:dyDescent="0.35">
      <c r="A11" s="5">
        <v>10</v>
      </c>
      <c r="B11" s="6" t="s">
        <v>13</v>
      </c>
      <c r="C11" s="6" t="s">
        <v>33</v>
      </c>
      <c r="D11" s="7">
        <v>89</v>
      </c>
    </row>
    <row r="12" spans="1:4" ht="15.6" thickTop="1" thickBot="1" x14ac:dyDescent="0.35">
      <c r="A12" s="5">
        <v>11</v>
      </c>
      <c r="B12" s="6" t="s">
        <v>14</v>
      </c>
      <c r="C12" s="6" t="s">
        <v>34</v>
      </c>
      <c r="D12" s="7">
        <v>44</v>
      </c>
    </row>
    <row r="13" spans="1:4" ht="15.6" thickTop="1" thickBot="1" x14ac:dyDescent="0.35">
      <c r="A13" s="5">
        <v>12</v>
      </c>
      <c r="B13" s="6" t="s">
        <v>15</v>
      </c>
      <c r="C13" s="6" t="s">
        <v>35</v>
      </c>
      <c r="D13" s="7">
        <v>29</v>
      </c>
    </row>
    <row r="14" spans="1:4" ht="15.6" thickTop="1" thickBot="1" x14ac:dyDescent="0.35">
      <c r="A14" s="5">
        <v>13</v>
      </c>
      <c r="B14" s="6" t="s">
        <v>16</v>
      </c>
      <c r="C14" s="6" t="s">
        <v>36</v>
      </c>
      <c r="D14" s="7">
        <v>95</v>
      </c>
    </row>
    <row r="15" spans="1:4" ht="15.6" thickTop="1" thickBot="1" x14ac:dyDescent="0.35">
      <c r="A15" s="5">
        <v>14</v>
      </c>
      <c r="B15" s="6" t="s">
        <v>17</v>
      </c>
      <c r="C15" s="6" t="s">
        <v>37</v>
      </c>
      <c r="D15" s="7">
        <v>15</v>
      </c>
    </row>
    <row r="16" spans="1:4" ht="15.6" thickTop="1" thickBot="1" x14ac:dyDescent="0.35">
      <c r="A16" s="5">
        <v>15</v>
      </c>
      <c r="B16" s="6" t="s">
        <v>18</v>
      </c>
      <c r="C16" s="6" t="s">
        <v>38</v>
      </c>
      <c r="D16" s="7">
        <v>67</v>
      </c>
    </row>
    <row r="17" spans="1:4" ht="15.6" thickTop="1" thickBot="1" x14ac:dyDescent="0.35">
      <c r="A17" s="5">
        <v>16</v>
      </c>
      <c r="B17" s="6" t="s">
        <v>19</v>
      </c>
      <c r="C17" s="6" t="s">
        <v>39</v>
      </c>
      <c r="D17" s="7">
        <v>5</v>
      </c>
    </row>
    <row r="18" spans="1:4" ht="15.6" thickTop="1" thickBot="1" x14ac:dyDescent="0.35">
      <c r="A18" s="5">
        <v>17</v>
      </c>
      <c r="B18" s="6" t="s">
        <v>20</v>
      </c>
      <c r="C18" s="6" t="s">
        <v>40</v>
      </c>
      <c r="D18" s="7">
        <v>87</v>
      </c>
    </row>
    <row r="19" spans="1:4" ht="15.6" thickTop="1" thickBot="1" x14ac:dyDescent="0.35">
      <c r="A19" s="5">
        <v>18</v>
      </c>
      <c r="B19" s="6" t="s">
        <v>21</v>
      </c>
      <c r="C19" s="6" t="s">
        <v>41</v>
      </c>
      <c r="D19" s="7">
        <v>98</v>
      </c>
    </row>
    <row r="20" spans="1:4" ht="15.6" thickTop="1" thickBot="1" x14ac:dyDescent="0.35">
      <c r="A20" s="5">
        <v>19</v>
      </c>
      <c r="B20" s="6" t="s">
        <v>22</v>
      </c>
      <c r="C20" s="6" t="s">
        <v>42</v>
      </c>
      <c r="D20" s="7">
        <v>100</v>
      </c>
    </row>
    <row r="21" spans="1:4" ht="15.6" thickTop="1" thickBot="1" x14ac:dyDescent="0.35">
      <c r="A21" s="8">
        <v>20</v>
      </c>
      <c r="B21" s="9" t="s">
        <v>23</v>
      </c>
      <c r="C21" s="9" t="s">
        <v>43</v>
      </c>
      <c r="D21" s="10" t="s">
        <v>44</v>
      </c>
    </row>
    <row r="22" spans="1:4" ht="15" thickTop="1" x14ac:dyDescent="0.3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05C3-DE79-42A1-B7A0-702A818D316A}">
  <dimension ref="A1:D22"/>
  <sheetViews>
    <sheetView workbookViewId="0">
      <selection activeCell="D11" sqref="D11"/>
    </sheetView>
  </sheetViews>
  <sheetFormatPr defaultRowHeight="14.4" x14ac:dyDescent="0.3"/>
  <cols>
    <col min="1" max="1" width="6.5546875" style="1" bestFit="1" customWidth="1"/>
    <col min="2" max="2" width="30.44140625" style="1" bestFit="1" customWidth="1"/>
    <col min="3" max="3" width="22.21875" style="1" bestFit="1" customWidth="1"/>
    <col min="4" max="4" width="15.77734375" style="1" bestFit="1" customWidth="1"/>
  </cols>
  <sheetData>
    <row r="1" spans="1:4" ht="15.6" thickTop="1" thickBot="1" x14ac:dyDescent="0.35">
      <c r="A1" s="2" t="s">
        <v>0</v>
      </c>
      <c r="B1" s="3" t="s">
        <v>1</v>
      </c>
      <c r="C1" s="3" t="s">
        <v>2</v>
      </c>
      <c r="D1" s="4" t="s">
        <v>3</v>
      </c>
    </row>
    <row r="2" spans="1:4" ht="15.6" thickTop="1" thickBot="1" x14ac:dyDescent="0.35">
      <c r="A2" s="5">
        <v>1</v>
      </c>
      <c r="B2" s="6" t="s">
        <v>4</v>
      </c>
      <c r="C2" s="6" t="s">
        <v>24</v>
      </c>
      <c r="D2" s="7">
        <v>69</v>
      </c>
    </row>
    <row r="3" spans="1:4" ht="15.6" thickTop="1" thickBot="1" x14ac:dyDescent="0.35">
      <c r="A3" s="5">
        <v>2</v>
      </c>
      <c r="B3" s="6" t="s">
        <v>5</v>
      </c>
      <c r="C3" s="6" t="s">
        <v>25</v>
      </c>
      <c r="D3" s="7">
        <v>100</v>
      </c>
    </row>
    <row r="4" spans="1:4" ht="15.6" thickTop="1" thickBot="1" x14ac:dyDescent="0.35">
      <c r="A4" s="5">
        <v>3</v>
      </c>
      <c r="B4" s="6" t="s">
        <v>6</v>
      </c>
      <c r="C4" s="6" t="s">
        <v>26</v>
      </c>
      <c r="D4" s="7" t="s">
        <v>44</v>
      </c>
    </row>
    <row r="5" spans="1:4" ht="15.6" thickTop="1" thickBot="1" x14ac:dyDescent="0.35">
      <c r="A5" s="5">
        <v>4</v>
      </c>
      <c r="B5" s="6" t="s">
        <v>7</v>
      </c>
      <c r="C5" s="6" t="s">
        <v>27</v>
      </c>
      <c r="D5" s="7">
        <v>99</v>
      </c>
    </row>
    <row r="6" spans="1:4" ht="15.6" thickTop="1" thickBot="1" x14ac:dyDescent="0.35">
      <c r="A6" s="5">
        <v>5</v>
      </c>
      <c r="B6" s="6" t="s">
        <v>8</v>
      </c>
      <c r="C6" s="6" t="s">
        <v>28</v>
      </c>
      <c r="D6" s="7">
        <v>75</v>
      </c>
    </row>
    <row r="7" spans="1:4" ht="15.6" thickTop="1" thickBot="1" x14ac:dyDescent="0.35">
      <c r="A7" s="5">
        <v>6</v>
      </c>
      <c r="B7" s="6" t="s">
        <v>9</v>
      </c>
      <c r="C7" s="6" t="s">
        <v>29</v>
      </c>
      <c r="D7" s="7">
        <v>45</v>
      </c>
    </row>
    <row r="8" spans="1:4" ht="15.6" thickTop="1" thickBot="1" x14ac:dyDescent="0.35">
      <c r="A8" s="5">
        <v>7</v>
      </c>
      <c r="B8" s="6" t="s">
        <v>10</v>
      </c>
      <c r="C8" s="6" t="s">
        <v>30</v>
      </c>
      <c r="D8" s="7">
        <v>56</v>
      </c>
    </row>
    <row r="9" spans="1:4" ht="15.6" thickTop="1" thickBot="1" x14ac:dyDescent="0.35">
      <c r="A9" s="5">
        <v>8</v>
      </c>
      <c r="B9" s="6" t="s">
        <v>11</v>
      </c>
      <c r="C9" s="6" t="s">
        <v>31</v>
      </c>
      <c r="D9" s="7">
        <v>15</v>
      </c>
    </row>
    <row r="10" spans="1:4" ht="15.6" thickTop="1" thickBot="1" x14ac:dyDescent="0.35">
      <c r="A10" s="5">
        <v>9</v>
      </c>
      <c r="B10" s="6" t="s">
        <v>12</v>
      </c>
      <c r="C10" s="6" t="s">
        <v>32</v>
      </c>
      <c r="D10" s="7">
        <v>29</v>
      </c>
    </row>
    <row r="11" spans="1:4" ht="15.6" thickTop="1" thickBot="1" x14ac:dyDescent="0.35">
      <c r="A11" s="5">
        <v>10</v>
      </c>
      <c r="B11" s="6" t="s">
        <v>13</v>
      </c>
      <c r="C11" s="6" t="s">
        <v>33</v>
      </c>
      <c r="D11" s="7">
        <v>95</v>
      </c>
    </row>
    <row r="12" spans="1:4" ht="15.6" thickTop="1" thickBot="1" x14ac:dyDescent="0.35">
      <c r="A12" s="5">
        <v>11</v>
      </c>
      <c r="B12" s="6" t="s">
        <v>14</v>
      </c>
      <c r="C12" s="6" t="s">
        <v>34</v>
      </c>
      <c r="D12" s="7">
        <v>99</v>
      </c>
    </row>
    <row r="13" spans="1:4" ht="15.6" thickTop="1" thickBot="1" x14ac:dyDescent="0.35">
      <c r="A13" s="5">
        <v>12</v>
      </c>
      <c r="B13" s="6" t="s">
        <v>15</v>
      </c>
      <c r="C13" s="6" t="s">
        <v>35</v>
      </c>
      <c r="D13" s="7" t="s">
        <v>44</v>
      </c>
    </row>
    <row r="14" spans="1:4" ht="15.6" thickTop="1" thickBot="1" x14ac:dyDescent="0.35">
      <c r="A14" s="5">
        <v>13</v>
      </c>
      <c r="B14" s="6" t="s">
        <v>16</v>
      </c>
      <c r="C14" s="6" t="s">
        <v>36</v>
      </c>
      <c r="D14" s="7">
        <v>85</v>
      </c>
    </row>
    <row r="15" spans="1:4" ht="15.6" thickTop="1" thickBot="1" x14ac:dyDescent="0.35">
      <c r="A15" s="5">
        <v>14</v>
      </c>
      <c r="B15" s="6" t="s">
        <v>17</v>
      </c>
      <c r="C15" s="6" t="s">
        <v>37</v>
      </c>
      <c r="D15" s="7">
        <v>75</v>
      </c>
    </row>
    <row r="16" spans="1:4" ht="15.6" thickTop="1" thickBot="1" x14ac:dyDescent="0.35">
      <c r="A16" s="5">
        <v>15</v>
      </c>
      <c r="B16" s="6" t="s">
        <v>18</v>
      </c>
      <c r="C16" s="6" t="s">
        <v>38</v>
      </c>
      <c r="D16" s="7">
        <v>78</v>
      </c>
    </row>
    <row r="17" spans="1:4" ht="15.6" thickTop="1" thickBot="1" x14ac:dyDescent="0.35">
      <c r="A17" s="5">
        <v>16</v>
      </c>
      <c r="B17" s="6" t="s">
        <v>19</v>
      </c>
      <c r="C17" s="6" t="s">
        <v>39</v>
      </c>
      <c r="D17" s="7">
        <v>95</v>
      </c>
    </row>
    <row r="18" spans="1:4" ht="15.6" thickTop="1" thickBot="1" x14ac:dyDescent="0.35">
      <c r="A18" s="5">
        <v>17</v>
      </c>
      <c r="B18" s="6" t="s">
        <v>20</v>
      </c>
      <c r="C18" s="6" t="s">
        <v>40</v>
      </c>
      <c r="D18" s="7">
        <v>100</v>
      </c>
    </row>
    <row r="19" spans="1:4" ht="15.6" thickTop="1" thickBot="1" x14ac:dyDescent="0.35">
      <c r="A19" s="5">
        <v>18</v>
      </c>
      <c r="B19" s="6" t="s">
        <v>21</v>
      </c>
      <c r="C19" s="6" t="s">
        <v>41</v>
      </c>
      <c r="D19" s="7">
        <v>92</v>
      </c>
    </row>
    <row r="20" spans="1:4" ht="15.6" thickTop="1" thickBot="1" x14ac:dyDescent="0.35">
      <c r="A20" s="5">
        <v>19</v>
      </c>
      <c r="B20" s="6" t="s">
        <v>22</v>
      </c>
      <c r="C20" s="6" t="s">
        <v>42</v>
      </c>
      <c r="D20" s="7">
        <v>84</v>
      </c>
    </row>
    <row r="21" spans="1:4" ht="15.6" thickTop="1" thickBot="1" x14ac:dyDescent="0.35">
      <c r="A21" s="8">
        <v>20</v>
      </c>
      <c r="B21" s="9" t="s">
        <v>23</v>
      </c>
      <c r="C21" s="9" t="s">
        <v>43</v>
      </c>
      <c r="D21" s="10">
        <v>97</v>
      </c>
    </row>
    <row r="22" spans="1:4" ht="15" thickTop="1" x14ac:dyDescent="0.3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A7877-E9F4-4520-AD1D-5130B986D2DE}">
  <dimension ref="A1:D22"/>
  <sheetViews>
    <sheetView workbookViewId="0">
      <selection activeCell="D11" sqref="D11"/>
    </sheetView>
  </sheetViews>
  <sheetFormatPr defaultRowHeight="14.4" x14ac:dyDescent="0.3"/>
  <cols>
    <col min="1" max="1" width="6.5546875" style="1" bestFit="1" customWidth="1"/>
    <col min="2" max="2" width="30.44140625" style="1" bestFit="1" customWidth="1"/>
    <col min="3" max="3" width="22.21875" style="1" bestFit="1" customWidth="1"/>
    <col min="4" max="4" width="15.77734375" style="1" bestFit="1" customWidth="1"/>
  </cols>
  <sheetData>
    <row r="1" spans="1:4" ht="15.6" thickTop="1" thickBot="1" x14ac:dyDescent="0.35">
      <c r="A1" s="2" t="s">
        <v>0</v>
      </c>
      <c r="B1" s="3" t="s">
        <v>1</v>
      </c>
      <c r="C1" s="3" t="s">
        <v>2</v>
      </c>
      <c r="D1" s="4" t="s">
        <v>3</v>
      </c>
    </row>
    <row r="2" spans="1:4" ht="15.6" thickTop="1" thickBot="1" x14ac:dyDescent="0.35">
      <c r="A2" s="5">
        <v>1</v>
      </c>
      <c r="B2" s="6" t="s">
        <v>4</v>
      </c>
      <c r="C2" s="6" t="s">
        <v>24</v>
      </c>
      <c r="D2" s="7">
        <v>15</v>
      </c>
    </row>
    <row r="3" spans="1:4" ht="15.6" thickTop="1" thickBot="1" x14ac:dyDescent="0.35">
      <c r="A3" s="5">
        <v>2</v>
      </c>
      <c r="B3" s="6" t="s">
        <v>5</v>
      </c>
      <c r="C3" s="6" t="s">
        <v>25</v>
      </c>
      <c r="D3" s="7" t="s">
        <v>44</v>
      </c>
    </row>
    <row r="4" spans="1:4" ht="15.6" thickTop="1" thickBot="1" x14ac:dyDescent="0.35">
      <c r="A4" s="5">
        <v>3</v>
      </c>
      <c r="B4" s="6" t="s">
        <v>6</v>
      </c>
      <c r="C4" s="6" t="s">
        <v>26</v>
      </c>
      <c r="D4" s="7">
        <v>94</v>
      </c>
    </row>
    <row r="5" spans="1:4" ht="15.6" thickTop="1" thickBot="1" x14ac:dyDescent="0.35">
      <c r="A5" s="5">
        <v>4</v>
      </c>
      <c r="B5" s="6" t="s">
        <v>7</v>
      </c>
      <c r="C5" s="6" t="s">
        <v>27</v>
      </c>
      <c r="D5" s="7">
        <v>85</v>
      </c>
    </row>
    <row r="6" spans="1:4" ht="15.6" thickTop="1" thickBot="1" x14ac:dyDescent="0.35">
      <c r="A6" s="5">
        <v>5</v>
      </c>
      <c r="B6" s="6" t="s">
        <v>8</v>
      </c>
      <c r="C6" s="6" t="s">
        <v>28</v>
      </c>
      <c r="D6" s="7">
        <v>78</v>
      </c>
    </row>
    <row r="7" spans="1:4" ht="15.6" thickTop="1" thickBot="1" x14ac:dyDescent="0.35">
      <c r="A7" s="5">
        <v>6</v>
      </c>
      <c r="B7" s="6" t="s">
        <v>9</v>
      </c>
      <c r="C7" s="6" t="s">
        <v>29</v>
      </c>
      <c r="D7" s="7">
        <v>25</v>
      </c>
    </row>
    <row r="8" spans="1:4" ht="15.6" thickTop="1" thickBot="1" x14ac:dyDescent="0.35">
      <c r="A8" s="5">
        <v>7</v>
      </c>
      <c r="B8" s="6" t="s">
        <v>10</v>
      </c>
      <c r="C8" s="6" t="s">
        <v>30</v>
      </c>
      <c r="D8" s="7">
        <v>10</v>
      </c>
    </row>
    <row r="9" spans="1:4" ht="15.6" thickTop="1" thickBot="1" x14ac:dyDescent="0.35">
      <c r="A9" s="5">
        <v>8</v>
      </c>
      <c r="B9" s="6" t="s">
        <v>11</v>
      </c>
      <c r="C9" s="6" t="s">
        <v>31</v>
      </c>
      <c r="D9" s="7">
        <v>15</v>
      </c>
    </row>
    <row r="10" spans="1:4" ht="15.6" thickTop="1" thickBot="1" x14ac:dyDescent="0.35">
      <c r="A10" s="5">
        <v>9</v>
      </c>
      <c r="B10" s="6" t="s">
        <v>12</v>
      </c>
      <c r="C10" s="6" t="s">
        <v>32</v>
      </c>
      <c r="D10" s="7">
        <v>25</v>
      </c>
    </row>
    <row r="11" spans="1:4" ht="15.6" thickTop="1" thickBot="1" x14ac:dyDescent="0.35">
      <c r="A11" s="5">
        <v>10</v>
      </c>
      <c r="B11" s="6" t="s">
        <v>13</v>
      </c>
      <c r="C11" s="6" t="s">
        <v>33</v>
      </c>
      <c r="D11" s="7">
        <v>55</v>
      </c>
    </row>
    <row r="12" spans="1:4" ht="15.6" thickTop="1" thickBot="1" x14ac:dyDescent="0.35">
      <c r="A12" s="5">
        <v>11</v>
      </c>
      <c r="B12" s="6" t="s">
        <v>14</v>
      </c>
      <c r="C12" s="6" t="s">
        <v>34</v>
      </c>
      <c r="D12" s="7">
        <v>24</v>
      </c>
    </row>
    <row r="13" spans="1:4" ht="15.6" thickTop="1" thickBot="1" x14ac:dyDescent="0.35">
      <c r="A13" s="5">
        <v>12</v>
      </c>
      <c r="B13" s="6" t="s">
        <v>15</v>
      </c>
      <c r="C13" s="6" t="s">
        <v>35</v>
      </c>
      <c r="D13" s="7">
        <v>85</v>
      </c>
    </row>
    <row r="14" spans="1:4" ht="15.6" thickTop="1" thickBot="1" x14ac:dyDescent="0.35">
      <c r="A14" s="5">
        <v>13</v>
      </c>
      <c r="B14" s="6" t="s">
        <v>16</v>
      </c>
      <c r="C14" s="6" t="s">
        <v>36</v>
      </c>
      <c r="D14" s="7" t="s">
        <v>44</v>
      </c>
    </row>
    <row r="15" spans="1:4" ht="15.6" thickTop="1" thickBot="1" x14ac:dyDescent="0.35">
      <c r="A15" s="5">
        <v>14</v>
      </c>
      <c r="B15" s="6" t="s">
        <v>17</v>
      </c>
      <c r="C15" s="6" t="s">
        <v>37</v>
      </c>
      <c r="D15" s="7">
        <v>100</v>
      </c>
    </row>
    <row r="16" spans="1:4" ht="15.6" thickTop="1" thickBot="1" x14ac:dyDescent="0.35">
      <c r="A16" s="5">
        <v>15</v>
      </c>
      <c r="B16" s="6" t="s">
        <v>18</v>
      </c>
      <c r="C16" s="6" t="s">
        <v>38</v>
      </c>
      <c r="D16" s="7">
        <v>76</v>
      </c>
    </row>
    <row r="17" spans="1:4" ht="15.6" thickTop="1" thickBot="1" x14ac:dyDescent="0.35">
      <c r="A17" s="5">
        <v>16</v>
      </c>
      <c r="B17" s="6" t="s">
        <v>19</v>
      </c>
      <c r="C17" s="6" t="s">
        <v>39</v>
      </c>
      <c r="D17" s="7">
        <v>78</v>
      </c>
    </row>
    <row r="18" spans="1:4" ht="15.6" thickTop="1" thickBot="1" x14ac:dyDescent="0.35">
      <c r="A18" s="5">
        <v>17</v>
      </c>
      <c r="B18" s="6" t="s">
        <v>20</v>
      </c>
      <c r="C18" s="6" t="s">
        <v>40</v>
      </c>
      <c r="D18" s="7">
        <v>95</v>
      </c>
    </row>
    <row r="19" spans="1:4" ht="15.6" thickTop="1" thickBot="1" x14ac:dyDescent="0.35">
      <c r="A19" s="5">
        <v>18</v>
      </c>
      <c r="B19" s="6" t="s">
        <v>21</v>
      </c>
      <c r="C19" s="6" t="s">
        <v>41</v>
      </c>
      <c r="D19" s="7">
        <v>71</v>
      </c>
    </row>
    <row r="20" spans="1:4" ht="15.6" thickTop="1" thickBot="1" x14ac:dyDescent="0.35">
      <c r="A20" s="5">
        <v>19</v>
      </c>
      <c r="B20" s="6" t="s">
        <v>22</v>
      </c>
      <c r="C20" s="6" t="s">
        <v>42</v>
      </c>
      <c r="D20" s="7" t="s">
        <v>44</v>
      </c>
    </row>
    <row r="21" spans="1:4" ht="15.6" thickTop="1" thickBot="1" x14ac:dyDescent="0.35">
      <c r="A21" s="8">
        <v>20</v>
      </c>
      <c r="B21" s="9" t="s">
        <v>23</v>
      </c>
      <c r="C21" s="9" t="s">
        <v>43</v>
      </c>
      <c r="D21" s="10">
        <v>16</v>
      </c>
    </row>
    <row r="22" spans="1:4" ht="15" thickTop="1" x14ac:dyDescent="0.3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143AF-F8E6-4D38-B2ED-FDF4133534EF}">
  <dimension ref="A1:D22"/>
  <sheetViews>
    <sheetView workbookViewId="0">
      <selection activeCell="D10" sqref="D10"/>
    </sheetView>
  </sheetViews>
  <sheetFormatPr defaultRowHeight="14.4" x14ac:dyDescent="0.3"/>
  <cols>
    <col min="1" max="1" width="6.5546875" style="1" bestFit="1" customWidth="1"/>
    <col min="2" max="2" width="30.44140625" style="1" bestFit="1" customWidth="1"/>
    <col min="3" max="3" width="22.21875" style="1" bestFit="1" customWidth="1"/>
    <col min="4" max="4" width="15.77734375" style="1" bestFit="1" customWidth="1"/>
  </cols>
  <sheetData>
    <row r="1" spans="1:4" ht="15.6" thickTop="1" thickBot="1" x14ac:dyDescent="0.35">
      <c r="A1" s="2" t="s">
        <v>0</v>
      </c>
      <c r="B1" s="3" t="s">
        <v>1</v>
      </c>
      <c r="C1" s="3" t="s">
        <v>2</v>
      </c>
      <c r="D1" s="4" t="s">
        <v>3</v>
      </c>
    </row>
    <row r="2" spans="1:4" ht="15.6" thickTop="1" thickBot="1" x14ac:dyDescent="0.35">
      <c r="A2" s="5">
        <v>1</v>
      </c>
      <c r="B2" s="6" t="s">
        <v>4</v>
      </c>
      <c r="C2" s="6" t="s">
        <v>24</v>
      </c>
      <c r="D2" s="7">
        <v>75</v>
      </c>
    </row>
    <row r="3" spans="1:4" ht="15.6" thickTop="1" thickBot="1" x14ac:dyDescent="0.35">
      <c r="A3" s="5">
        <v>2</v>
      </c>
      <c r="B3" s="6" t="s">
        <v>5</v>
      </c>
      <c r="C3" s="6" t="s">
        <v>25</v>
      </c>
      <c r="D3" s="7">
        <v>74</v>
      </c>
    </row>
    <row r="4" spans="1:4" ht="15.6" thickTop="1" thickBot="1" x14ac:dyDescent="0.35">
      <c r="A4" s="5">
        <v>3</v>
      </c>
      <c r="B4" s="6" t="s">
        <v>6</v>
      </c>
      <c r="C4" s="6" t="s">
        <v>26</v>
      </c>
      <c r="D4" s="7">
        <v>52</v>
      </c>
    </row>
    <row r="5" spans="1:4" ht="15.6" thickTop="1" thickBot="1" x14ac:dyDescent="0.35">
      <c r="A5" s="5">
        <v>4</v>
      </c>
      <c r="B5" s="6" t="s">
        <v>7</v>
      </c>
      <c r="C5" s="6" t="s">
        <v>27</v>
      </c>
      <c r="D5" s="7" t="s">
        <v>44</v>
      </c>
    </row>
    <row r="6" spans="1:4" ht="15.6" thickTop="1" thickBot="1" x14ac:dyDescent="0.35">
      <c r="A6" s="5">
        <v>5</v>
      </c>
      <c r="B6" s="6" t="s">
        <v>8</v>
      </c>
      <c r="C6" s="6" t="s">
        <v>28</v>
      </c>
      <c r="D6" s="7">
        <v>99</v>
      </c>
    </row>
    <row r="7" spans="1:4" ht="15.6" thickTop="1" thickBot="1" x14ac:dyDescent="0.35">
      <c r="A7" s="5">
        <v>6</v>
      </c>
      <c r="B7" s="6" t="s">
        <v>9</v>
      </c>
      <c r="C7" s="6" t="s">
        <v>29</v>
      </c>
      <c r="D7" s="7">
        <v>25</v>
      </c>
    </row>
    <row r="8" spans="1:4" ht="15.6" thickTop="1" thickBot="1" x14ac:dyDescent="0.35">
      <c r="A8" s="5">
        <v>7</v>
      </c>
      <c r="B8" s="6" t="s">
        <v>10</v>
      </c>
      <c r="C8" s="6" t="s">
        <v>30</v>
      </c>
      <c r="D8" s="7">
        <v>15</v>
      </c>
    </row>
    <row r="9" spans="1:4" ht="15.6" thickTop="1" thickBot="1" x14ac:dyDescent="0.35">
      <c r="A9" s="5">
        <v>8</v>
      </c>
      <c r="B9" s="6" t="s">
        <v>11</v>
      </c>
      <c r="C9" s="6" t="s">
        <v>31</v>
      </c>
      <c r="D9" s="7">
        <v>45</v>
      </c>
    </row>
    <row r="10" spans="1:4" ht="15.6" thickTop="1" thickBot="1" x14ac:dyDescent="0.35">
      <c r="A10" s="5">
        <v>9</v>
      </c>
      <c r="B10" s="6" t="s">
        <v>12</v>
      </c>
      <c r="C10" s="6" t="s">
        <v>32</v>
      </c>
      <c r="D10" s="7">
        <v>89</v>
      </c>
    </row>
    <row r="11" spans="1:4" ht="15.6" thickTop="1" thickBot="1" x14ac:dyDescent="0.35">
      <c r="A11" s="5">
        <v>10</v>
      </c>
      <c r="B11" s="6" t="s">
        <v>13</v>
      </c>
      <c r="C11" s="6" t="s">
        <v>33</v>
      </c>
      <c r="D11" s="7">
        <v>77</v>
      </c>
    </row>
    <row r="12" spans="1:4" ht="15.6" thickTop="1" thickBot="1" x14ac:dyDescent="0.35">
      <c r="A12" s="5">
        <v>11</v>
      </c>
      <c r="B12" s="6" t="s">
        <v>14</v>
      </c>
      <c r="C12" s="6" t="s">
        <v>34</v>
      </c>
      <c r="D12" s="7">
        <v>95</v>
      </c>
    </row>
    <row r="13" spans="1:4" ht="15.6" thickTop="1" thickBot="1" x14ac:dyDescent="0.35">
      <c r="A13" s="5">
        <v>12</v>
      </c>
      <c r="B13" s="6" t="s">
        <v>15</v>
      </c>
      <c r="C13" s="6" t="s">
        <v>35</v>
      </c>
      <c r="D13" s="7">
        <v>99</v>
      </c>
    </row>
    <row r="14" spans="1:4" ht="15.6" thickTop="1" thickBot="1" x14ac:dyDescent="0.35">
      <c r="A14" s="5">
        <v>13</v>
      </c>
      <c r="B14" s="6" t="s">
        <v>16</v>
      </c>
      <c r="C14" s="6" t="s">
        <v>36</v>
      </c>
      <c r="D14" s="7">
        <v>96</v>
      </c>
    </row>
    <row r="15" spans="1:4" ht="15.6" thickTop="1" thickBot="1" x14ac:dyDescent="0.35">
      <c r="A15" s="5">
        <v>14</v>
      </c>
      <c r="B15" s="6" t="s">
        <v>17</v>
      </c>
      <c r="C15" s="6" t="s">
        <v>37</v>
      </c>
      <c r="D15" s="7">
        <v>92</v>
      </c>
    </row>
    <row r="16" spans="1:4" ht="15.6" thickTop="1" thickBot="1" x14ac:dyDescent="0.35">
      <c r="A16" s="5">
        <v>15</v>
      </c>
      <c r="B16" s="6" t="s">
        <v>18</v>
      </c>
      <c r="C16" s="6" t="s">
        <v>38</v>
      </c>
      <c r="D16" s="7">
        <v>85</v>
      </c>
    </row>
    <row r="17" spans="1:4" ht="15.6" thickTop="1" thickBot="1" x14ac:dyDescent="0.35">
      <c r="A17" s="5">
        <v>16</v>
      </c>
      <c r="B17" s="6" t="s">
        <v>19</v>
      </c>
      <c r="C17" s="6" t="s">
        <v>39</v>
      </c>
      <c r="D17" s="7">
        <v>88</v>
      </c>
    </row>
    <row r="18" spans="1:4" ht="15.6" thickTop="1" thickBot="1" x14ac:dyDescent="0.35">
      <c r="A18" s="5">
        <v>17</v>
      </c>
      <c r="B18" s="6" t="s">
        <v>20</v>
      </c>
      <c r="C18" s="6" t="s">
        <v>40</v>
      </c>
      <c r="D18" s="7">
        <v>95</v>
      </c>
    </row>
    <row r="19" spans="1:4" ht="15.6" thickTop="1" thickBot="1" x14ac:dyDescent="0.35">
      <c r="A19" s="5">
        <v>18</v>
      </c>
      <c r="B19" s="6" t="s">
        <v>21</v>
      </c>
      <c r="C19" s="6" t="s">
        <v>41</v>
      </c>
      <c r="D19" s="7">
        <v>100</v>
      </c>
    </row>
    <row r="20" spans="1:4" ht="15.6" thickTop="1" thickBot="1" x14ac:dyDescent="0.35">
      <c r="A20" s="5">
        <v>19</v>
      </c>
      <c r="B20" s="6" t="s">
        <v>22</v>
      </c>
      <c r="C20" s="6" t="s">
        <v>42</v>
      </c>
      <c r="D20" s="7">
        <v>75</v>
      </c>
    </row>
    <row r="21" spans="1:4" ht="15.6" thickTop="1" thickBot="1" x14ac:dyDescent="0.35">
      <c r="A21" s="8">
        <v>20</v>
      </c>
      <c r="B21" s="9" t="s">
        <v>23</v>
      </c>
      <c r="C21" s="9" t="s">
        <v>43</v>
      </c>
      <c r="D21" s="10">
        <v>78</v>
      </c>
    </row>
    <row r="22" spans="1:4" ht="15" thickTop="1" x14ac:dyDescent="0.3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7B93F-F082-4DA2-929B-C7656E1B63BD}">
  <dimension ref="A1:D22"/>
  <sheetViews>
    <sheetView workbookViewId="0">
      <selection activeCell="D19" sqref="D19"/>
    </sheetView>
  </sheetViews>
  <sheetFormatPr defaultRowHeight="14.4" x14ac:dyDescent="0.3"/>
  <cols>
    <col min="1" max="1" width="6.5546875" style="1" bestFit="1" customWidth="1"/>
    <col min="2" max="2" width="30.44140625" style="1" bestFit="1" customWidth="1"/>
    <col min="3" max="3" width="22.21875" style="1" bestFit="1" customWidth="1"/>
    <col min="4" max="4" width="15.77734375" style="1" bestFit="1" customWidth="1"/>
  </cols>
  <sheetData>
    <row r="1" spans="1:4" ht="15.6" thickTop="1" thickBot="1" x14ac:dyDescent="0.35">
      <c r="A1" s="2" t="s">
        <v>0</v>
      </c>
      <c r="B1" s="3" t="s">
        <v>1</v>
      </c>
      <c r="C1" s="3" t="s">
        <v>2</v>
      </c>
      <c r="D1" s="4" t="s">
        <v>3</v>
      </c>
    </row>
    <row r="2" spans="1:4" ht="15.6" thickTop="1" thickBot="1" x14ac:dyDescent="0.35">
      <c r="A2" s="5">
        <v>1</v>
      </c>
      <c r="B2" s="6" t="s">
        <v>4</v>
      </c>
      <c r="C2" s="6" t="s">
        <v>24</v>
      </c>
      <c r="D2" s="7">
        <v>65</v>
      </c>
    </row>
    <row r="3" spans="1:4" ht="15.6" thickTop="1" thickBot="1" x14ac:dyDescent="0.35">
      <c r="A3" s="5">
        <v>2</v>
      </c>
      <c r="B3" s="6" t="s">
        <v>5</v>
      </c>
      <c r="C3" s="6" t="s">
        <v>25</v>
      </c>
      <c r="D3" s="7">
        <v>100</v>
      </c>
    </row>
    <row r="4" spans="1:4" ht="15.6" thickTop="1" thickBot="1" x14ac:dyDescent="0.35">
      <c r="A4" s="5">
        <v>3</v>
      </c>
      <c r="B4" s="6" t="s">
        <v>6</v>
      </c>
      <c r="C4" s="6" t="s">
        <v>26</v>
      </c>
      <c r="D4" s="7">
        <v>99</v>
      </c>
    </row>
    <row r="5" spans="1:4" ht="15.6" thickTop="1" thickBot="1" x14ac:dyDescent="0.35">
      <c r="A5" s="5">
        <v>4</v>
      </c>
      <c r="B5" s="6" t="s">
        <v>7</v>
      </c>
      <c r="C5" s="6" t="s">
        <v>27</v>
      </c>
      <c r="D5" s="7">
        <v>79</v>
      </c>
    </row>
    <row r="6" spans="1:4" ht="15.6" thickTop="1" thickBot="1" x14ac:dyDescent="0.35">
      <c r="A6" s="5">
        <v>5</v>
      </c>
      <c r="B6" s="6" t="s">
        <v>8</v>
      </c>
      <c r="C6" s="6" t="s">
        <v>28</v>
      </c>
      <c r="D6" s="7">
        <v>88</v>
      </c>
    </row>
    <row r="7" spans="1:4" ht="15.6" thickTop="1" thickBot="1" x14ac:dyDescent="0.35">
      <c r="A7" s="5">
        <v>6</v>
      </c>
      <c r="B7" s="6" t="s">
        <v>9</v>
      </c>
      <c r="C7" s="6" t="s">
        <v>29</v>
      </c>
      <c r="D7" s="7">
        <v>86</v>
      </c>
    </row>
    <row r="8" spans="1:4" ht="15.6" thickTop="1" thickBot="1" x14ac:dyDescent="0.35">
      <c r="A8" s="5">
        <v>7</v>
      </c>
      <c r="B8" s="6" t="s">
        <v>10</v>
      </c>
      <c r="C8" s="6" t="s">
        <v>30</v>
      </c>
      <c r="D8" s="7">
        <v>71</v>
      </c>
    </row>
    <row r="9" spans="1:4" ht="15.6" thickTop="1" thickBot="1" x14ac:dyDescent="0.35">
      <c r="A9" s="5">
        <v>8</v>
      </c>
      <c r="B9" s="6" t="s">
        <v>11</v>
      </c>
      <c r="C9" s="6" t="s">
        <v>31</v>
      </c>
      <c r="D9" s="7">
        <v>100</v>
      </c>
    </row>
    <row r="10" spans="1:4" ht="15.6" thickTop="1" thickBot="1" x14ac:dyDescent="0.35">
      <c r="A10" s="5">
        <v>9</v>
      </c>
      <c r="B10" s="6" t="s">
        <v>12</v>
      </c>
      <c r="C10" s="6" t="s">
        <v>32</v>
      </c>
      <c r="D10" s="7">
        <v>89</v>
      </c>
    </row>
    <row r="11" spans="1:4" ht="15.6" thickTop="1" thickBot="1" x14ac:dyDescent="0.35">
      <c r="A11" s="5">
        <v>10</v>
      </c>
      <c r="B11" s="6" t="s">
        <v>13</v>
      </c>
      <c r="C11" s="6" t="s">
        <v>33</v>
      </c>
      <c r="D11" s="7">
        <v>71</v>
      </c>
    </row>
    <row r="12" spans="1:4" ht="15.6" thickTop="1" thickBot="1" x14ac:dyDescent="0.35">
      <c r="A12" s="5">
        <v>11</v>
      </c>
      <c r="B12" s="6" t="s">
        <v>14</v>
      </c>
      <c r="C12" s="6" t="s">
        <v>34</v>
      </c>
      <c r="D12" s="7">
        <v>72</v>
      </c>
    </row>
    <row r="13" spans="1:4" ht="15.6" thickTop="1" thickBot="1" x14ac:dyDescent="0.35">
      <c r="A13" s="5">
        <v>12</v>
      </c>
      <c r="B13" s="6" t="s">
        <v>15</v>
      </c>
      <c r="C13" s="6" t="s">
        <v>35</v>
      </c>
      <c r="D13" s="7">
        <v>89</v>
      </c>
    </row>
    <row r="14" spans="1:4" ht="15.6" thickTop="1" thickBot="1" x14ac:dyDescent="0.35">
      <c r="A14" s="5">
        <v>13</v>
      </c>
      <c r="B14" s="6" t="s">
        <v>16</v>
      </c>
      <c r="C14" s="6" t="s">
        <v>36</v>
      </c>
      <c r="D14" s="7">
        <v>71</v>
      </c>
    </row>
    <row r="15" spans="1:4" ht="15.6" thickTop="1" thickBot="1" x14ac:dyDescent="0.35">
      <c r="A15" s="5">
        <v>14</v>
      </c>
      <c r="B15" s="6" t="s">
        <v>17</v>
      </c>
      <c r="C15" s="6" t="s">
        <v>37</v>
      </c>
      <c r="D15" s="7">
        <v>90</v>
      </c>
    </row>
    <row r="16" spans="1:4" ht="15.6" thickTop="1" thickBot="1" x14ac:dyDescent="0.35">
      <c r="A16" s="5">
        <v>15</v>
      </c>
      <c r="B16" s="6" t="s">
        <v>18</v>
      </c>
      <c r="C16" s="6" t="s">
        <v>38</v>
      </c>
      <c r="D16" s="7">
        <v>93</v>
      </c>
    </row>
    <row r="17" spans="1:4" ht="15.6" thickTop="1" thickBot="1" x14ac:dyDescent="0.35">
      <c r="A17" s="5">
        <v>16</v>
      </c>
      <c r="B17" s="6" t="s">
        <v>19</v>
      </c>
      <c r="C17" s="6" t="s">
        <v>39</v>
      </c>
      <c r="D17" s="7">
        <v>85</v>
      </c>
    </row>
    <row r="18" spans="1:4" ht="15.6" thickTop="1" thickBot="1" x14ac:dyDescent="0.35">
      <c r="A18" s="5">
        <v>17</v>
      </c>
      <c r="B18" s="6" t="s">
        <v>20</v>
      </c>
      <c r="C18" s="6" t="s">
        <v>40</v>
      </c>
      <c r="D18" s="7" t="s">
        <v>44</v>
      </c>
    </row>
    <row r="19" spans="1:4" ht="15.6" thickTop="1" thickBot="1" x14ac:dyDescent="0.35">
      <c r="A19" s="5">
        <v>18</v>
      </c>
      <c r="B19" s="6" t="s">
        <v>21</v>
      </c>
      <c r="C19" s="6" t="s">
        <v>41</v>
      </c>
      <c r="D19" s="7">
        <v>95</v>
      </c>
    </row>
    <row r="20" spans="1:4" ht="15.6" thickTop="1" thickBot="1" x14ac:dyDescent="0.35">
      <c r="A20" s="5">
        <v>19</v>
      </c>
      <c r="B20" s="6" t="s">
        <v>22</v>
      </c>
      <c r="C20" s="6" t="s">
        <v>42</v>
      </c>
      <c r="D20" s="7">
        <v>78</v>
      </c>
    </row>
    <row r="21" spans="1:4" ht="15.6" thickTop="1" thickBot="1" x14ac:dyDescent="0.35">
      <c r="A21" s="8">
        <v>20</v>
      </c>
      <c r="B21" s="9" t="s">
        <v>23</v>
      </c>
      <c r="C21" s="9" t="s">
        <v>43</v>
      </c>
      <c r="D21" s="10">
        <v>83</v>
      </c>
    </row>
    <row r="22" spans="1:4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5</vt:i4>
      </vt:variant>
    </vt:vector>
  </HeadingPairs>
  <TitlesOfParts>
    <vt:vector size="11" baseType="lpstr">
      <vt:lpstr>Итоговая таблица</vt:lpstr>
      <vt:lpstr>Ведомость История</vt:lpstr>
      <vt:lpstr>Ведомость Математика</vt:lpstr>
      <vt:lpstr>Ведомость Информатика</vt:lpstr>
      <vt:lpstr>Ведомость Физика</vt:lpstr>
      <vt:lpstr>Ведомость Черчение</vt:lpstr>
      <vt:lpstr>Информатика</vt:lpstr>
      <vt:lpstr>История</vt:lpstr>
      <vt:lpstr>Математика</vt:lpstr>
      <vt:lpstr>Физика</vt:lpstr>
      <vt:lpstr>Черчение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2024-11-24T09:47:05Z</dcterms:modified>
</cp:coreProperties>
</file>