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ndy\Desktop\GT-ATL-DATA-PT-09-2020-U-C-2-master\01-Excel\Homework\Solved\"/>
    </mc:Choice>
  </mc:AlternateContent>
  <xr:revisionPtr revIDLastSave="0" documentId="13_ncr:1_{5B14E37C-AE5C-463E-836B-5E65875FE84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ategoryStats" sheetId="5" r:id="rId2"/>
    <sheet name="SubCategoryStats" sheetId="6" r:id="rId3"/>
    <sheet name="LaunchDateOutcomes" sheetId="7" r:id="rId4"/>
    <sheet name="GoalOutcomes" sheetId="8" r:id="rId5"/>
    <sheet name="Backers" sheetId="9" r:id="rId6"/>
  </sheets>
  <definedNames>
    <definedName name="_xlnm._FilterDatabase" localSheetId="5" hidden="1">Backers!$A$1:$G$2190</definedName>
    <definedName name="_xlnm._FilterDatabase" localSheetId="0" hidden="1">Sheet1!$A$1:$T$4115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92" i="9" l="1"/>
  <c r="B2191" i="9"/>
  <c r="B2190" i="9"/>
  <c r="B2189" i="9"/>
  <c r="G1537" i="9"/>
  <c r="G1536" i="9"/>
  <c r="G1535" i="9"/>
  <c r="G1534" i="9"/>
  <c r="G1533" i="9"/>
  <c r="G1532" i="9"/>
  <c r="B2188" i="9"/>
  <c r="B2187" i="9"/>
  <c r="D13" i="8"/>
  <c r="C13" i="8"/>
  <c r="D12" i="8"/>
  <c r="C12" i="8"/>
  <c r="D11" i="8"/>
  <c r="C11" i="8"/>
  <c r="D10" i="8"/>
  <c r="C10" i="8"/>
  <c r="D9" i="8"/>
  <c r="C9" i="8"/>
  <c r="D8" i="8"/>
  <c r="C8" i="8"/>
  <c r="D7" i="8"/>
  <c r="C7" i="8"/>
  <c r="D6" i="8"/>
  <c r="C6" i="8"/>
  <c r="D5" i="8"/>
  <c r="C5" i="8"/>
  <c r="D4" i="8"/>
  <c r="C4" i="8"/>
  <c r="D3" i="8"/>
  <c r="C3" i="8"/>
  <c r="B13" i="8"/>
  <c r="B12" i="8"/>
  <c r="B11" i="8"/>
  <c r="E11" i="8" s="1"/>
  <c r="B10" i="8"/>
  <c r="B9" i="8"/>
  <c r="E9" i="8" s="1"/>
  <c r="B8" i="8"/>
  <c r="B6" i="8"/>
  <c r="B7" i="8"/>
  <c r="B4" i="8"/>
  <c r="B3" i="8"/>
  <c r="B5" i="8"/>
  <c r="D2" i="8"/>
  <c r="C2" i="8"/>
  <c r="B2" i="8"/>
  <c r="E2" i="8" s="1"/>
  <c r="E4" i="8" l="1"/>
  <c r="F4" i="8" s="1"/>
  <c r="E3" i="8"/>
  <c r="G3" i="8" s="1"/>
  <c r="E12" i="8"/>
  <c r="F12" i="8" s="1"/>
  <c r="E10" i="8"/>
  <c r="H10" i="8" s="1"/>
  <c r="G9" i="8"/>
  <c r="H9" i="8"/>
  <c r="G11" i="8"/>
  <c r="G4" i="8"/>
  <c r="H11" i="8"/>
  <c r="E8" i="8"/>
  <c r="F8" i="8" s="1"/>
  <c r="F11" i="8"/>
  <c r="E7" i="8"/>
  <c r="G7" i="8" s="1"/>
  <c r="E6" i="8"/>
  <c r="F6" i="8" s="1"/>
  <c r="F9" i="8"/>
  <c r="G2" i="8"/>
  <c r="H2" i="8"/>
  <c r="E13" i="8"/>
  <c r="G13" i="8" s="1"/>
  <c r="E5" i="8"/>
  <c r="G5" i="8" s="1"/>
  <c r="F2" i="8"/>
  <c r="Q124" i="1"/>
  <c r="Q2723" i="1"/>
  <c r="H3" i="8" l="1"/>
  <c r="F3" i="8"/>
  <c r="H12" i="8"/>
  <c r="H4" i="8"/>
  <c r="F7" i="8"/>
  <c r="G12" i="8"/>
  <c r="F10" i="8"/>
  <c r="F5" i="8"/>
  <c r="H6" i="8"/>
  <c r="G10" i="8"/>
  <c r="H5" i="8"/>
  <c r="G6" i="8"/>
  <c r="G8" i="8"/>
  <c r="H8" i="8"/>
  <c r="F13" i="8"/>
  <c r="H13" i="8"/>
  <c r="H7" i="8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<sst xmlns="http://schemas.openxmlformats.org/spreadsheetml/2006/main" count="28552" uniqueCount="8411">
  <si>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</si>
  <si>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</si>
  <si>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</si>
  <si>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</si>
  <si>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</si>
  <si>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</si>
  <si>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</si>
  <si>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</si>
  <si>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</si>
  <si>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</si>
  <si>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</si>
  <si>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</si>
  <si>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</si>
  <si>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</si>
  <si>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</si>
  <si>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</si>
  <si>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</si>
  <si>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</si>
  <si>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</si>
  <si>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</si>
  <si>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</si>
  <si>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</si>
  <si>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</si>
  <si>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</si>
  <si>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</si>
  <si>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</si>
  <si>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</si>
  <si>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</si>
  <si>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</si>
  <si>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</si>
  <si>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</si>
  <si>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</si>
  <si>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</si>
  <si>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</si>
  <si>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</si>
  <si>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</si>
  <si>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</si>
  <si>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</si>
  <si>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</si>
  <si>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</si>
  <si>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</si>
  <si>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</si>
  <si>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</si>
  <si>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</si>
  <si>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</si>
  <si>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</si>
  <si>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</si>
  <si>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</si>
  <si>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</si>
  <si>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</si>
  <si>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</si>
  <si>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</si>
  <si>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</si>
  <si>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</si>
  <si>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</si>
  <si>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</si>
  <si>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</si>
  <si>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</si>
  <si>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</si>
  <si>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</si>
  <si>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</si>
  <si>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</si>
  <si>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</si>
  <si>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</si>
  <si>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</si>
  <si>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</si>
  <si>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</si>
  <si>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</si>
  <si>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</si>
  <si>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</si>
  <si>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</si>
  <si>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</si>
  <si>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</si>
  <si>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</si>
  <si>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</si>
  <si>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</si>
  <si>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</si>
  <si>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</si>
  <si>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</si>
  <si>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</si>
  <si>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</si>
  <si>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</si>
  <si>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</si>
  <si>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</si>
  <si>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</si>
  <si>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</si>
  <si>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</si>
  <si>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</si>
  <si>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</si>
  <si>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</si>
  <si>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</si>
  <si>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</si>
  <si>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</si>
  <si>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</si>
  <si>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</si>
  <si>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</si>
  <si>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</si>
  <si>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</si>
  <si>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</si>
  <si>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</si>
  <si>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</si>
  <si>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</si>
  <si>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</si>
  <si>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</si>
  <si>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</si>
  <si>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</si>
  <si>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</si>
  <si>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</si>
  <si>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</si>
  <si>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</si>
  <si>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</si>
  <si>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</si>
  <si>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</si>
  <si>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</si>
  <si>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</si>
  <si>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</si>
  <si>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</si>
  <si>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</si>
  <si>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</si>
  <si>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</si>
  <si>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</si>
  <si>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</si>
  <si>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</si>
  <si>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</si>
  <si>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</si>
  <si>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</si>
  <si>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</si>
  <si>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</si>
  <si>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</si>
  <si>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</si>
  <si>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</si>
  <si>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</si>
  <si>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</si>
  <si>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</si>
  <si>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</si>
  <si>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</si>
  <si>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</si>
  <si>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</si>
  <si>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</si>
  <si>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</si>
  <si>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</si>
  <si>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</si>
  <si>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</si>
  <si>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</si>
  <si>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</si>
  <si>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</si>
  <si>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</si>
  <si>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</si>
  <si>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</si>
  <si>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</si>
  <si>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</si>
  <si>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</si>
  <si>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</si>
  <si>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</si>
  <si>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</si>
  <si>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</si>
  <si>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</si>
  <si>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</si>
  <si>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</si>
  <si>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</si>
  <si>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</si>
  <si>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</si>
  <si>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</si>
  <si>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</si>
  <si>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</si>
  <si>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</si>
  <si>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</si>
  <si>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</si>
  <si>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</si>
  <si>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</si>
  <si>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</si>
  <si>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</si>
  <si>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</si>
  <si>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</si>
  <si>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</si>
  <si>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</si>
  <si>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</si>
  <si>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</si>
  <si>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</si>
  <si>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</si>
  <si>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</si>
  <si>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</si>
  <si>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</si>
  <si>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</si>
  <si>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</si>
  <si>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</si>
  <si>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</si>
  <si>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</si>
  <si>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</si>
  <si>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</si>
  <si>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</si>
  <si>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</si>
  <si>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</si>
  <si>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</si>
  <si>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</si>
  <si>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</si>
  <si>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</si>
  <si>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</si>
  <si>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</si>
  <si>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</si>
  <si>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</si>
  <si>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</si>
  <si>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</si>
  <si>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</si>
  <si>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</si>
  <si>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</si>
  <si>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</si>
  <si>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</si>
  <si>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</si>
  <si>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</si>
  <si>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</si>
  <si>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</si>
  <si>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</si>
  <si>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</si>
  <si>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</si>
  <si>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</si>
  <si>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</si>
  <si>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</si>
  <si>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</si>
  <si>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</si>
  <si>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</si>
  <si>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</si>
  <si>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</si>
  <si>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</si>
  <si>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</si>
  <si>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</si>
  <si>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</si>
  <si>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</si>
  <si>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</si>
  <si>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</si>
  <si>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</si>
  <si>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</si>
  <si>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</si>
  <si>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</si>
  <si>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</si>
  <si>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</si>
  <si>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</si>
  <si>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</si>
  <si>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</si>
  <si>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</si>
  <si>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</si>
  <si>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</si>
  <si>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</si>
  <si>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</si>
  <si>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</si>
  <si>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</si>
  <si>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</si>
  <si>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</si>
  <si>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</si>
  <si>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</si>
  <si>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</si>
  <si>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</si>
  <si>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</si>
  <si>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</si>
  <si>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</si>
  <si>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</si>
  <si>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</si>
  <si>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</si>
  <si>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</si>
  <si>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</si>
  <si>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</si>
  <si>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</si>
  <si>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</si>
  <si>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</si>
  <si>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</si>
  <si>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</si>
  <si>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</si>
  <si>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</si>
  <si>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</si>
  <si>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</si>
  <si>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</si>
  <si>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</si>
  <si>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</si>
  <si>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</si>
  <si>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</si>
  <si>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</si>
  <si>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</si>
  <si>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</si>
  <si>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</si>
  <si>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</si>
  <si>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</si>
  <si>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</si>
  <si>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</si>
  <si>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</si>
  <si>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</si>
  <si>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</si>
  <si>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</si>
  <si>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</si>
  <si>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</si>
  <si>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</si>
  <si>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</si>
  <si>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</si>
  <si>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</si>
  <si>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</si>
  <si>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</si>
  <si>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</si>
  <si>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</si>
  <si>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</si>
  <si>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</si>
  <si>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</si>
  <si>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</si>
  <si>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</si>
  <si>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</si>
  <si>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</si>
  <si>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</si>
  <si>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</si>
  <si>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</si>
  <si>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</si>
  <si>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</si>
  <si>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</si>
  <si>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</si>
  <si>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</si>
  <si>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</si>
  <si>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</si>
  <si>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</si>
  <si>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</si>
  <si>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</si>
  <si>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</si>
  <si>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</si>
  <si>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</si>
  <si>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</si>
  <si>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</si>
  <si>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</si>
  <si>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</si>
  <si>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</si>
  <si>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</si>
  <si>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</si>
  <si>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</si>
  <si>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</si>
  <si>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</si>
  <si>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</si>
  <si>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</si>
  <si>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</si>
  <si>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</si>
  <si>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</si>
  <si>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</si>
  <si>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</si>
  <si>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</si>
  <si>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</si>
  <si>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</si>
  <si>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</si>
  <si>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</si>
  <si>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</si>
  <si>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</si>
  <si>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</si>
  <si>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</si>
  <si>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</si>
  <si>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</si>
  <si>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</si>
  <si>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</si>
  <si>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</si>
  <si>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</si>
  <si>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</si>
  <si>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</si>
  <si>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</si>
  <si>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</si>
  <si>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</si>
  <si>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</si>
  <si>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</si>
  <si>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</si>
  <si>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</si>
  <si>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</si>
  <si>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</si>
  <si>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</si>
  <si>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</si>
  <si>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</si>
  <si>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</si>
  <si>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</si>
  <si>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</si>
  <si>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</si>
  <si>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</si>
  <si>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</si>
  <si>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</si>
  <si>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</si>
  <si>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</si>
  <si>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</si>
  <si>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</si>
  <si>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</si>
  <si>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</si>
  <si>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</si>
  <si>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</si>
  <si>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</si>
  <si>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</si>
  <si>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</si>
  <si>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</si>
  <si>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</si>
  <si>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</si>
  <si>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</si>
  <si>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</si>
  <si>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</si>
  <si>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</si>
  <si>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</si>
  <si>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</si>
  <si>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</si>
  <si>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</si>
  <si>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</si>
  <si>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</si>
  <si>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</si>
  <si>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</si>
  <si>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</si>
  <si>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</si>
  <si>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</si>
  <si>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</si>
  <si>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</si>
  <si>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</si>
  <si>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</si>
  <si>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</si>
  <si>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</si>
  <si>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</si>
  <si>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</si>
  <si>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</si>
  <si>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</si>
  <si>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</si>
  <si>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</si>
  <si>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</si>
  <si>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</si>
  <si>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</si>
  <si>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</si>
  <si>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</si>
  <si>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</si>
  <si>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</si>
  <si>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</si>
  <si>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</si>
  <si>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</si>
  <si>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</si>
  <si>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</si>
  <si>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</si>
  <si>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</si>
  <si>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</si>
  <si>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</si>
  <si>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</si>
  <si>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</si>
  <si>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</si>
  <si>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</si>
  <si>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</si>
  <si>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</si>
  <si>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</si>
  <si>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</si>
  <si>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</si>
  <si>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</si>
  <si>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</si>
  <si>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</si>
  <si>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</si>
  <si>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</si>
  <si>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</si>
  <si>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</si>
  <si>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</si>
  <si>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</si>
  <si>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</si>
  <si>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</si>
  <si>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</si>
  <si>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</si>
  <si>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</si>
  <si>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</si>
  <si>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</si>
  <si>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</si>
  <si>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</si>
  <si>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</si>
  <si>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</si>
  <si>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</si>
  <si>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</si>
  <si>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</si>
  <si>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</si>
  <si>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</si>
  <si>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</si>
  <si>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</si>
  <si>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</si>
  <si>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</si>
  <si>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</si>
  <si>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</si>
  <si>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</si>
  <si>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</si>
  <si>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</si>
  <si>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</si>
  <si>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</si>
  <si>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</si>
  <si>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</si>
  <si>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</si>
  <si>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</si>
  <si>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</si>
  <si>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</si>
  <si>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</si>
  <si>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</si>
  <si>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</si>
  <si>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</si>
  <si>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</si>
  <si>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</si>
  <si>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</si>
  <si>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</si>
  <si>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</si>
  <si>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</si>
  <si>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</si>
  <si>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</si>
  <si>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</si>
  <si>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</si>
  <si>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</si>
  <si>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</si>
  <si>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</si>
  <si>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</si>
  <si>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</si>
  <si>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</si>
  <si>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</si>
  <si>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</si>
  <si>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</si>
  <si>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</si>
  <si>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</si>
  <si>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</si>
  <si>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</si>
  <si>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</si>
  <si>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</si>
  <si>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</si>
  <si>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</si>
  <si>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</si>
  <si>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</si>
  <si>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</si>
  <si>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</si>
  <si>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</si>
  <si>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</si>
  <si>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</si>
  <si>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</si>
  <si>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</si>
  <si>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</si>
  <si>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</si>
  <si>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</si>
  <si>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</si>
  <si>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</si>
  <si>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</si>
  <si>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</si>
  <si>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</si>
  <si>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</si>
  <si>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</si>
  <si>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</si>
  <si>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</si>
  <si>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</si>
  <si>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</si>
  <si>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</si>
  <si>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</si>
  <si>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</si>
  <si>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</si>
  <si>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</si>
  <si>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</si>
  <si>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</si>
  <si>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</si>
  <si>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</si>
  <si>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</si>
  <si>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</si>
  <si>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</si>
  <si>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</si>
  <si>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</si>
  <si>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</si>
  <si>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</si>
  <si>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</si>
  <si>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</si>
  <si>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</si>
  <si>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</si>
  <si>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</si>
  <si>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</si>
  <si>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</si>
  <si>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</si>
  <si>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</si>
  <si>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</si>
  <si>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</si>
  <si>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</si>
  <si>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</si>
  <si>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</si>
  <si>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</si>
  <si>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</si>
  <si>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</si>
  <si>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</si>
  <si>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</si>
  <si>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</si>
  <si>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</si>
  <si>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</si>
  <si>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</si>
  <si>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</si>
  <si>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</si>
  <si>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</si>
  <si>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</si>
  <si>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</si>
  <si>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</si>
  <si>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</si>
  <si>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</si>
  <si>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</si>
  <si>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</si>
  <si>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</si>
  <si>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</si>
  <si>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</si>
  <si>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</si>
  <si>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</si>
  <si>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</si>
  <si>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</si>
  <si>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</si>
  <si>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</si>
  <si>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</si>
  <si>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</si>
  <si>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</si>
  <si>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</si>
  <si>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</si>
  <si>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</si>
  <si>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</si>
  <si>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</si>
  <si>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</si>
  <si>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</si>
  <si>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</si>
  <si>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</si>
  <si>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</si>
  <si>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</si>
  <si>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</si>
  <si>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</si>
  <si>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</si>
  <si>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</si>
  <si>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</si>
  <si>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</si>
  <si>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</si>
  <si>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</si>
  <si>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</si>
  <si>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</si>
  <si>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</si>
  <si>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</si>
  <si>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</si>
  <si>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</si>
  <si>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</si>
  <si>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</si>
  <si>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</si>
  <si>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</si>
  <si>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</si>
  <si>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</si>
  <si>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</si>
  <si>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</si>
  <si>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</si>
  <si>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</si>
  <si>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</si>
  <si>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</si>
  <si>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</si>
  <si>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</si>
  <si>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</si>
  <si>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</si>
  <si>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</si>
  <si>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</si>
  <si>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</si>
  <si>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</si>
  <si>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</si>
  <si>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</si>
  <si>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</si>
  <si>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</si>
  <si>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</si>
  <si>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</si>
  <si>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</si>
  <si>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</si>
  <si>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</si>
  <si>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</si>
  <si>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</si>
  <si>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</si>
  <si>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</si>
  <si>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</si>
  <si>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</si>
  <si>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</si>
  <si>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</si>
  <si>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</si>
  <si>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</si>
  <si>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</si>
  <si>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</si>
  <si>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</si>
  <si>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</si>
  <si>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</si>
  <si>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</si>
  <si>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</si>
  <si>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</si>
  <si>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</si>
  <si>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</si>
  <si>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</si>
  <si>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</si>
  <si>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</si>
  <si>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</si>
  <si>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</si>
  <si>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</si>
  <si>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</si>
  <si>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</si>
  <si>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</si>
  <si>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</si>
  <si>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</si>
  <si>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</si>
  <si>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</si>
  <si>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</si>
  <si>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</si>
  <si>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</si>
  <si>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</si>
  <si>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</si>
  <si>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</si>
  <si>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</si>
  <si>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</si>
  <si>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</si>
  <si>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</si>
  <si>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</si>
  <si>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</si>
  <si>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</si>
  <si>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</si>
  <si>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</si>
  <si>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</si>
  <si>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</si>
  <si>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</si>
  <si>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</si>
  <si>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</si>
  <si>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</si>
  <si>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</si>
  <si>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</si>
  <si>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</si>
  <si>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</si>
  <si>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</si>
  <si>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</si>
  <si>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</si>
  <si>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</si>
  <si>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</si>
  <si>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</si>
  <si>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</si>
  <si>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</si>
  <si>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</si>
  <si>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</si>
  <si>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</si>
  <si>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</si>
  <si>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</si>
  <si>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</si>
  <si>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</si>
  <si>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</si>
  <si>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</si>
  <si>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</si>
  <si>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</si>
  <si>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</si>
  <si>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</si>
  <si>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</si>
  <si>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</si>
  <si>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</si>
  <si>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</si>
  <si>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</si>
  <si>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</si>
  <si>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</si>
  <si>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</si>
  <si>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</si>
  <si>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</si>
  <si>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</si>
  <si>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</si>
  <si>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</si>
  <si>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</si>
  <si>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</si>
  <si>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</si>
  <si>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</si>
  <si>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</si>
  <si>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</si>
  <si>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</si>
  <si>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</si>
  <si>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</si>
  <si>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</si>
  <si>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</si>
  <si>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</si>
  <si>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</si>
  <si>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</si>
  <si>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</si>
  <si>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</si>
  <si>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</si>
  <si>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</si>
  <si>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</si>
  <si>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</si>
  <si>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</si>
  <si>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</si>
  <si>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</si>
  <si>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</si>
  <si>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</si>
  <si>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</si>
  <si>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</si>
  <si>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</si>
  <si>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</si>
  <si>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</si>
  <si>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</si>
  <si>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</si>
  <si>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</si>
  <si>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</si>
  <si>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</si>
  <si>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</si>
  <si>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</si>
  <si>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</si>
  <si>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</si>
  <si>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</si>
  <si>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</si>
  <si>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</si>
  <si>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</si>
  <si>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</si>
  <si>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</si>
  <si>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</si>
  <si>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</si>
  <si>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</si>
  <si>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</si>
  <si>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</si>
  <si>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</si>
  <si>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</si>
  <si>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</si>
  <si>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</si>
  <si>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</si>
  <si>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</si>
  <si>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</si>
  <si>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</si>
  <si>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</si>
  <si>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</si>
  <si>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</si>
  <si>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</si>
  <si>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</si>
  <si>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</si>
  <si>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</si>
  <si>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</si>
  <si>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</si>
  <si>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</si>
  <si>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</si>
  <si>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</si>
  <si>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</si>
  <si>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</si>
  <si>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</si>
  <si>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</si>
  <si>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</si>
  <si>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</si>
  <si>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</si>
  <si>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</si>
  <si>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</si>
  <si>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</si>
  <si>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</si>
  <si>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</si>
  <si>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</si>
  <si>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</si>
  <si>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</si>
  <si>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</si>
  <si>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</si>
  <si>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</si>
  <si>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</si>
  <si>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</si>
  <si>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</si>
  <si>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</si>
  <si>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</si>
  <si>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</si>
  <si>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</si>
  <si>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</si>
  <si>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</si>
  <si>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</si>
  <si>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</si>
  <si>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</si>
  <si>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</si>
  <si>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</si>
  <si>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</si>
  <si>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</si>
  <si>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</si>
  <si>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</si>
  <si>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</si>
  <si>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</si>
  <si>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</si>
  <si>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</si>
  <si>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</si>
  <si>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</si>
  <si>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</si>
  <si>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</si>
  <si>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</si>
  <si>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</si>
  <si>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</si>
  <si>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</si>
  <si>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</si>
  <si>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</si>
  <si>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</si>
  <si>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</si>
  <si>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</si>
  <si>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</si>
  <si>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</si>
  <si>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</si>
  <si>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</si>
  <si>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</si>
  <si>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</si>
  <si>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</si>
  <si>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</si>
  <si>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</si>
  <si>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</si>
  <si>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</si>
  <si>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</si>
  <si>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</si>
  <si>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</si>
  <si>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</si>
  <si>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</si>
  <si>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</si>
  <si>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</si>
  <si>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</si>
  <si>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</si>
  <si>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</si>
  <si>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</si>
  <si>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</si>
  <si>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</si>
  <si>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</si>
  <si>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</si>
  <si>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</si>
  <si>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</si>
  <si>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</si>
  <si>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</si>
  <si>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</si>
  <si>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</si>
  <si>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</si>
  <si>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</si>
  <si>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</si>
  <si>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</si>
  <si>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</si>
  <si>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</si>
  <si>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</si>
  <si>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</si>
  <si>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</si>
  <si>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</si>
  <si>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</si>
  <si>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</si>
  <si>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</si>
  <si>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</si>
  <si>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</si>
  <si>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</si>
  <si>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</si>
  <si>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</si>
  <si>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</si>
  <si>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</si>
  <si>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</si>
  <si>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</si>
  <si>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</si>
  <si>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</si>
  <si>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</si>
  <si>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</si>
  <si>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</si>
  <si>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</si>
  <si>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</si>
  <si>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</si>
  <si>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</si>
  <si>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</si>
  <si>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</si>
  <si>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</si>
  <si>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</si>
  <si>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</si>
  <si>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</si>
  <si>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</si>
  <si>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</si>
  <si>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</si>
  <si>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</si>
  <si>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</si>
  <si>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</si>
  <si>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</si>
  <si>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</si>
  <si>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</si>
  <si>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</si>
  <si>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</si>
  <si>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</si>
  <si>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</si>
  <si>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</si>
  <si>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</si>
  <si>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</si>
  <si>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</si>
  <si>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</si>
  <si>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</si>
  <si>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</si>
  <si>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</si>
  <si>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</si>
  <si>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</si>
  <si>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</si>
  <si>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</si>
  <si>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</si>
  <si>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</si>
  <si>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</si>
  <si>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</si>
  <si>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</si>
  <si>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</si>
  <si>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</si>
  <si>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</si>
  <si>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</si>
  <si>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</si>
  <si>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</si>
  <si>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</si>
  <si>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</si>
  <si>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</si>
  <si>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</si>
  <si>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</si>
  <si>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</si>
  <si>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</si>
  <si>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</si>
  <si>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</si>
  <si>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</si>
  <si>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</si>
  <si>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</si>
  <si>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</si>
  <si>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</si>
  <si>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</si>
  <si>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</si>
  <si>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</si>
  <si>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</si>
  <si>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</si>
  <si>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</si>
  <si>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</si>
  <si>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</si>
  <si>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</si>
  <si>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</si>
  <si>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</si>
  <si>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</si>
  <si>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</si>
  <si>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</si>
  <si>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</si>
  <si>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</si>
  <si>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</si>
  <si>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</si>
  <si>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</si>
  <si>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</si>
  <si>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</si>
  <si>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</si>
  <si>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</si>
  <si>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</si>
  <si>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</si>
  <si>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</si>
  <si>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</si>
  <si>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</si>
  <si>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</si>
  <si>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</si>
  <si>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</si>
  <si>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</si>
  <si>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</si>
  <si>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</si>
  <si>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</si>
  <si>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</si>
  <si>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</si>
  <si>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</si>
  <si>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</si>
  <si>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</si>
  <si>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</si>
  <si>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</si>
  <si>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</si>
  <si>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</si>
  <si>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</si>
  <si>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</si>
  <si>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</si>
  <si>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</si>
  <si>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</si>
  <si>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</si>
  <si>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</si>
  <si>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</si>
  <si>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</si>
  <si>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</si>
  <si>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</si>
  <si>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</si>
  <si>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</si>
  <si>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</si>
  <si>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</si>
  <si>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</si>
  <si>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</si>
  <si>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</si>
  <si>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</si>
  <si>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</si>
  <si>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</si>
  <si>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</si>
  <si>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</si>
  <si>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</si>
  <si>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</si>
  <si>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</si>
  <si>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</si>
  <si>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</si>
  <si>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</si>
  <si>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</si>
  <si>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</si>
  <si>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</si>
  <si>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</si>
  <si>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</si>
  <si>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</si>
  <si>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</si>
  <si>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</si>
  <si>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</si>
  <si>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</si>
  <si>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</si>
  <si>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</si>
  <si>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</si>
  <si>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</si>
  <si>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</si>
  <si>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</si>
  <si>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</si>
  <si>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</si>
  <si>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</si>
  <si>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</si>
  <si>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</si>
  <si>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</si>
  <si>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</si>
  <si>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</si>
  <si>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</si>
  <si>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</si>
  <si>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</si>
  <si>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</si>
  <si>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</si>
  <si>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</si>
  <si>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</si>
  <si>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</si>
  <si>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</si>
  <si>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</si>
  <si>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</si>
  <si>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</si>
  <si>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</si>
  <si>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</si>
  <si>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</si>
  <si>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</si>
  <si>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</si>
  <si>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</si>
  <si>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</si>
  <si>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</si>
  <si>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</si>
  <si>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</si>
  <si>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</si>
  <si>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</si>
  <si>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</si>
  <si>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</si>
  <si>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</si>
  <si>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</si>
  <si>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</si>
  <si>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</si>
  <si>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</si>
  <si>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</si>
  <si>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</si>
  <si>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</si>
  <si>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</si>
  <si>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</si>
  <si>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</si>
  <si>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</si>
  <si>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</si>
  <si>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</si>
  <si>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</si>
  <si>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</si>
  <si>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</si>
  <si>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</si>
  <si>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</si>
  <si>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</si>
  <si>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</si>
  <si>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</si>
  <si>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</si>
  <si>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</si>
  <si>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</si>
  <si>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</si>
  <si>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</si>
  <si>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</si>
  <si>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</si>
  <si>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</si>
  <si>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</si>
  <si>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</si>
  <si>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</si>
  <si>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</si>
  <si>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</si>
  <si>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</si>
  <si>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</si>
  <si>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</si>
  <si>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</si>
  <si>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</si>
  <si>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</si>
  <si>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</si>
  <si>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</si>
  <si>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</si>
  <si>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</si>
  <si>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</si>
  <si>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</si>
  <si>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</si>
  <si>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</si>
  <si>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</si>
  <si>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</si>
  <si>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</si>
  <si>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</si>
  <si>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</si>
  <si>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</si>
  <si>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</si>
  <si>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</si>
  <si>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</si>
  <si>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</si>
  <si>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</si>
  <si>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</si>
  <si>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</si>
  <si>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</si>
  <si>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</si>
  <si>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</si>
  <si>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</si>
  <si>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</si>
  <si>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</si>
  <si>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</si>
  <si>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</si>
  <si>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</si>
  <si>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</si>
  <si>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</si>
  <si>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</si>
  <si>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</si>
  <si>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</si>
  <si>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</si>
  <si>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</si>
  <si>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</si>
  <si>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</si>
  <si>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</si>
  <si>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</si>
  <si>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</si>
  <si>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</si>
  <si>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</si>
  <si>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</si>
  <si>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</si>
  <si>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</si>
  <si>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</si>
  <si>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</si>
  <si>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</si>
  <si>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</si>
  <si>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</si>
  <si>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</si>
  <si>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</si>
  <si>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</si>
  <si>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</si>
  <si>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</si>
  <si>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</si>
  <si>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</si>
  <si>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</si>
  <si>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</si>
  <si>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</si>
  <si>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</si>
  <si>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</si>
  <si>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</si>
  <si>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</si>
  <si>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</si>
  <si>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</si>
  <si>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</si>
  <si>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</si>
  <si>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</si>
  <si>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</si>
  <si>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</si>
  <si>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</si>
  <si>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</si>
  <si>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</si>
  <si>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</si>
  <si>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</si>
  <si>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</si>
  <si>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</si>
  <si>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</si>
  <si>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</si>
  <si>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</si>
  <si>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</si>
  <si>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</si>
  <si>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</si>
  <si>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</si>
  <si>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</si>
  <si>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</si>
  <si>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</si>
  <si>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</si>
  <si>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</si>
  <si>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</si>
  <si>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</si>
  <si>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</si>
  <si>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</si>
  <si>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</si>
  <si>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</si>
  <si>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</si>
  <si>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</si>
  <si>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</si>
  <si>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</si>
  <si>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</si>
  <si>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</si>
  <si>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</si>
  <si>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</si>
  <si>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</si>
  <si>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</si>
  <si>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</si>
  <si>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</si>
  <si>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</si>
  <si>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</si>
  <si>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</si>
  <si>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</si>
  <si>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</si>
  <si>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</si>
  <si>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</si>
  <si>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</si>
  <si>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</si>
  <si>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</si>
  <si>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</si>
  <si>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</si>
  <si>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</si>
  <si>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</si>
  <si>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</si>
  <si>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</si>
  <si>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</si>
  <si>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</si>
  <si>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</si>
  <si>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</si>
  <si>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</si>
  <si>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</si>
  <si>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</si>
  <si>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</si>
  <si>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</si>
  <si>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</si>
  <si>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</si>
  <si>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</si>
  <si>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</si>
  <si>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</si>
  <si>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</si>
  <si>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</si>
  <si>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</si>
  <si>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</si>
  <si>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</si>
  <si>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</si>
  <si>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</si>
  <si>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</si>
  <si>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</si>
  <si>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</si>
  <si>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</si>
  <si>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</si>
  <si>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</si>
  <si>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</si>
  <si>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</si>
  <si>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</si>
  <si>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</si>
  <si>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</si>
  <si>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</si>
  <si>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</si>
  <si>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</si>
  <si>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</si>
  <si>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</si>
  <si>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</si>
  <si>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</si>
  <si>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</si>
  <si>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</si>
  <si>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</si>
  <si>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</si>
  <si>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</si>
  <si>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</si>
  <si>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</si>
  <si>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</si>
  <si>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</si>
  <si>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</si>
  <si>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</si>
  <si>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</si>
  <si>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</si>
  <si>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</si>
  <si>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</si>
  <si>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</si>
  <si>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</si>
  <si>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</si>
  <si>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</si>
  <si>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</si>
  <si>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</si>
  <si>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</si>
  <si>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</si>
  <si>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</si>
  <si>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</si>
  <si>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</si>
  <si>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</si>
  <si>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</si>
  <si>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</si>
  <si>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</si>
  <si>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</si>
  <si>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</si>
  <si>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</si>
  <si>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</si>
  <si>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</si>
  <si>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</si>
  <si>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</si>
  <si>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</si>
  <si>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</si>
  <si>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</si>
  <si>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</si>
  <si>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</si>
  <si>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</si>
  <si>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</si>
  <si>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</si>
  <si>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</si>
  <si>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</si>
  <si>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</si>
  <si>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</si>
  <si>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</si>
  <si>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</si>
  <si>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</si>
  <si>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</si>
  <si>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</si>
  <si>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</si>
  <si>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</si>
  <si>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</si>
  <si>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</si>
  <si>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</si>
  <si>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</si>
  <si>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</si>
  <si>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</si>
  <si>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</si>
  <si>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</si>
  <si>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</si>
  <si>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</si>
  <si>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</si>
  <si>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</si>
  <si>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</si>
  <si>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</si>
  <si>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</si>
  <si>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</si>
  <si>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</si>
  <si>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</si>
  <si>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</si>
  <si>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</si>
  <si>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</si>
  <si>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</si>
  <si>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</si>
  <si>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</si>
  <si>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</si>
  <si>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</si>
  <si>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</si>
  <si>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</si>
  <si>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</si>
  <si>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</si>
  <si>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</si>
  <si>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</si>
  <si>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</si>
  <si>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</si>
  <si>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</si>
  <si>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</si>
  <si>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</si>
  <si>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</si>
  <si>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</si>
  <si>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</si>
  <si>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</si>
  <si>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</si>
  <si>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</si>
  <si>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</si>
  <si>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</si>
  <si>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</si>
  <si>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</si>
  <si>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</si>
  <si>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</si>
  <si>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</si>
  <si>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</si>
  <si>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</si>
  <si>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</si>
  <si>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</si>
  <si>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</si>
  <si>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</si>
  <si>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</si>
  <si>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</si>
  <si>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</si>
  <si>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</si>
  <si>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</si>
  <si>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</si>
  <si>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</si>
  <si>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</si>
  <si>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</si>
  <si>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</si>
  <si>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</si>
  <si>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</si>
  <si>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</si>
  <si>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</si>
  <si>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</si>
  <si>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</si>
  <si>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</si>
  <si>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</si>
  <si>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</si>
  <si>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</si>
  <si>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</si>
  <si>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</si>
  <si>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</si>
  <si>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</si>
  <si>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</si>
  <si>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</si>
  <si>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</si>
  <si>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</si>
  <si>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</si>
  <si>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</si>
  <si>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</si>
  <si>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</si>
  <si>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</si>
  <si>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</si>
  <si>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</si>
  <si>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</si>
  <si>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</si>
  <si>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</si>
  <si>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</si>
  <si>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</si>
  <si>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</si>
  <si>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</si>
  <si>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</si>
  <si>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</si>
  <si>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</si>
  <si>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</si>
  <si>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</si>
  <si>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</si>
  <si>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</si>
  <si>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</si>
  <si>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</si>
  <si>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</si>
  <si>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</si>
  <si>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</si>
  <si>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</si>
  <si>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</si>
  <si>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</si>
  <si>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</si>
  <si>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</si>
  <si>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</si>
  <si>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</si>
  <si>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</si>
  <si>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</si>
  <si>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</si>
  <si>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</si>
  <si>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</si>
  <si>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</si>
  <si>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</si>
  <si>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</si>
  <si>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</si>
  <si>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</si>
  <si>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</si>
  <si>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</si>
  <si>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</si>
  <si>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</si>
  <si>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</si>
  <si>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</si>
  <si>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</si>
  <si>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</si>
  <si>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</si>
  <si>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</si>
  <si>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</si>
  <si>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</si>
  <si>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</si>
  <si>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</si>
  <si>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</si>
  <si>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</si>
  <si>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</si>
  <si>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</si>
  <si>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</si>
  <si>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</si>
  <si>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</si>
  <si>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</si>
  <si>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</si>
  <si>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</si>
  <si>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</si>
  <si>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</si>
  <si>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</si>
  <si>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</si>
  <si>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</si>
  <si>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</si>
  <si>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</si>
  <si>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</si>
  <si>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</si>
  <si>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</si>
  <si>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</si>
  <si>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</si>
  <si>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</si>
  <si>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</si>
  <si>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</si>
  <si>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</si>
  <si>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</si>
  <si>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</si>
  <si>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</si>
  <si>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</si>
  <si>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</si>
  <si>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</si>
  <si>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</si>
  <si>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</si>
  <si>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</si>
  <si>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</si>
  <si>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</si>
  <si>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</si>
  <si>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</si>
  <si>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</si>
  <si>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</si>
  <si>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</si>
  <si>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</si>
  <si>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</si>
  <si>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</si>
  <si>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</si>
  <si>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</si>
  <si>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</si>
  <si>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</si>
  <si>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</si>
  <si>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</si>
  <si>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</si>
  <si>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</si>
  <si>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</si>
  <si>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</si>
  <si>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</si>
  <si>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</si>
  <si>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</si>
  <si>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</si>
  <si>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</si>
  <si>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</si>
  <si>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</si>
  <si>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</si>
  <si>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</si>
  <si>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</si>
  <si>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</si>
  <si>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</si>
  <si>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</si>
  <si>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</si>
  <si>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</si>
  <si>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</si>
  <si>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</si>
  <si>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</si>
  <si>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</si>
  <si>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</si>
  <si>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</si>
  <si>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</si>
  <si>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</si>
  <si>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</si>
  <si>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</si>
  <si>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</si>
  <si>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</si>
  <si>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</si>
  <si>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</si>
  <si>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</si>
  <si>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</si>
  <si>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</si>
  <si>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</si>
  <si>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</si>
  <si>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</si>
  <si>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</si>
  <si>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</si>
  <si>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</si>
  <si>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</si>
  <si>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</si>
  <si>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</si>
  <si>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</si>
  <si>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</si>
  <si>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</si>
  <si>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</si>
  <si>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</si>
  <si>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</si>
  <si>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</si>
  <si>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</si>
  <si>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</si>
  <si>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</si>
  <si>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</si>
  <si>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</si>
  <si>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</si>
  <si>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</si>
  <si>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</si>
  <si>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</si>
  <si>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</si>
  <si>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</si>
  <si>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</si>
  <si>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</si>
  <si>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</si>
  <si>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</si>
  <si>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</si>
  <si>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</si>
  <si>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</si>
  <si>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</si>
  <si>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</si>
  <si>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</si>
  <si>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</si>
  <si>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</si>
  <si>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</si>
  <si>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</si>
  <si>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</si>
  <si>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</si>
  <si>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</si>
  <si>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</si>
  <si>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</si>
  <si>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</si>
  <si>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</si>
  <si>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</si>
  <si>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</si>
  <si>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</si>
  <si>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</si>
  <si>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</si>
  <si>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</si>
  <si>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</si>
  <si>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</si>
  <si>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</si>
  <si>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</si>
  <si>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</si>
  <si>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</si>
  <si>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</si>
  <si>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</si>
  <si>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</si>
  <si>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</si>
  <si>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</si>
  <si>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</si>
  <si>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</si>
  <si>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</si>
  <si>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</si>
  <si>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</si>
  <si>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</si>
  <si>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</si>
  <si>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</si>
  <si>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</si>
  <si>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</si>
  <si>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</si>
  <si>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</si>
  <si>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</si>
  <si>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</si>
  <si>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</si>
  <si>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</si>
  <si>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</si>
  <si>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</si>
  <si>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</si>
  <si>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</si>
  <si>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</si>
  <si>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</si>
  <si>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</si>
  <si>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</si>
  <si>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</si>
  <si>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</si>
  <si>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</si>
  <si>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</si>
  <si>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</si>
  <si>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</si>
  <si>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</si>
  <si>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</si>
  <si>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</si>
  <si>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</si>
  <si>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</si>
  <si>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</si>
  <si>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</si>
  <si>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</si>
  <si>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</si>
  <si>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</si>
  <si>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</si>
  <si>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</si>
  <si>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</si>
  <si>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</si>
  <si>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</si>
  <si>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</si>
  <si>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</si>
  <si>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</si>
  <si>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</si>
  <si>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</si>
  <si>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</si>
  <si>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</si>
  <si>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</si>
  <si>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</si>
  <si>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</si>
  <si>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</si>
  <si>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</si>
  <si>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</si>
  <si>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</si>
  <si>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</si>
  <si>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</si>
  <si>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</si>
  <si>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</si>
  <si>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</si>
  <si>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</si>
  <si>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</si>
  <si>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</si>
  <si>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</si>
  <si>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</si>
  <si>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</si>
  <si>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</si>
  <si>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</si>
  <si>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</si>
  <si>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</si>
  <si>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</si>
  <si>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</si>
  <si>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</si>
  <si>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</si>
  <si>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</si>
  <si>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</si>
  <si>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</si>
  <si>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</si>
  <si>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</si>
  <si>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</si>
  <si>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</si>
  <si>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</si>
  <si>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</si>
  <si>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</si>
  <si>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</si>
  <si>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</si>
  <si>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</si>
  <si>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</si>
  <si>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</si>
  <si>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</si>
  <si>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</si>
  <si>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</si>
  <si>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</si>
  <si>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</si>
  <si>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</si>
  <si>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</si>
  <si>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</si>
  <si>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</si>
  <si>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</si>
  <si>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</si>
  <si>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</si>
  <si>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</si>
  <si>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</si>
  <si>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</si>
  <si>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</si>
  <si>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</si>
  <si>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</si>
  <si>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</si>
  <si>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</si>
  <si>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</si>
  <si>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</si>
  <si>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</si>
  <si>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</si>
  <si>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</si>
  <si>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</si>
  <si>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</si>
  <si>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</si>
  <si>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</si>
  <si>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</si>
  <si>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</si>
  <si>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</si>
  <si>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</si>
  <si>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</si>
  <si>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</si>
  <si>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</si>
  <si>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</si>
  <si>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</si>
  <si>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</si>
  <si>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</si>
  <si>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</si>
  <si>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</si>
  <si>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</si>
  <si>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</si>
  <si>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</si>
  <si>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</si>
  <si>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</si>
  <si>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</si>
  <si>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</si>
  <si>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</si>
  <si>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</si>
  <si>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</si>
  <si>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</si>
  <si>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</si>
  <si>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</si>
  <si>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</si>
  <si>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</si>
  <si>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</si>
  <si>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</si>
  <si>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</si>
  <si>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</si>
  <si>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</si>
  <si>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</si>
  <si>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</si>
  <si>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</si>
  <si>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</si>
  <si>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</si>
  <si>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</si>
  <si>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</si>
  <si>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</si>
  <si>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</si>
  <si>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</si>
  <si>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</si>
  <si>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</si>
  <si>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</si>
  <si>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</si>
  <si>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</si>
  <si>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</si>
  <si>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</si>
  <si>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</si>
  <si>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</si>
  <si>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</si>
  <si>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</si>
  <si>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</si>
  <si>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</si>
  <si>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</si>
  <si>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</si>
  <si>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</si>
  <si>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</si>
  <si>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</si>
  <si>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</si>
  <si>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</si>
  <si>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</si>
  <si>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</si>
  <si>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</si>
  <si>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</si>
  <si>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</si>
  <si>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</si>
  <si>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</si>
  <si>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</si>
  <si>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</si>
  <si>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</si>
  <si>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</si>
  <si>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</si>
  <si>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</si>
  <si>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</si>
  <si>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</si>
  <si>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</si>
  <si>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</si>
  <si>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</si>
  <si>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</si>
  <si>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</si>
  <si>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</si>
  <si>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</si>
  <si>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</si>
  <si>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</si>
  <si>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</si>
  <si>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</si>
  <si>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</si>
  <si>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</si>
  <si>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</si>
  <si>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</si>
  <si>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</si>
  <si>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</si>
  <si>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</si>
  <si>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</si>
  <si>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</si>
  <si>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</si>
  <si>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</si>
  <si>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</si>
  <si>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</si>
  <si>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</si>
  <si>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</si>
  <si>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</si>
  <si>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</si>
  <si>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</si>
  <si>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</si>
  <si>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</si>
  <si>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</si>
  <si>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</si>
  <si>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</si>
  <si>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</si>
  <si>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</si>
  <si>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</si>
  <si>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</si>
  <si>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</si>
  <si>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</si>
  <si>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</si>
  <si>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</si>
  <si>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</si>
  <si>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</si>
  <si>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</si>
  <si>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</si>
  <si>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</si>
  <si>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</si>
  <si>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</si>
  <si>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</si>
  <si>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</si>
  <si>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</si>
  <si>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</si>
  <si>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</si>
  <si>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</si>
  <si>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</si>
  <si>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</si>
  <si>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</si>
  <si>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</si>
  <si>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</si>
  <si>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</si>
  <si>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</si>
  <si>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</si>
  <si>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</si>
  <si>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</si>
  <si>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</si>
  <si>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</si>
  <si>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</si>
  <si>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</si>
  <si>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</si>
  <si>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</si>
  <si>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</si>
  <si>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</si>
  <si>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</si>
  <si>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</si>
  <si>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</si>
  <si>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</si>
  <si>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</si>
  <si>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</si>
  <si>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</si>
  <si>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</si>
  <si>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</si>
  <si>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</si>
  <si>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</si>
  <si>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</si>
  <si>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</si>
  <si>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</si>
  <si>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</si>
  <si>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</si>
  <si>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</si>
  <si>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</si>
  <si>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</si>
  <si>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</si>
  <si>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</si>
  <si>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</si>
  <si>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</si>
  <si>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</si>
  <si>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</si>
  <si>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</si>
  <si>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</si>
  <si>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</si>
  <si>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</si>
  <si>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</si>
  <si>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</si>
  <si>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</si>
  <si>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</si>
  <si>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</si>
  <si>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</si>
  <si>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</si>
  <si>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</si>
  <si>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</si>
  <si>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</si>
  <si>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</si>
  <si>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</si>
  <si>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</si>
  <si>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</si>
  <si>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</si>
  <si>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</si>
  <si>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</si>
  <si>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</si>
  <si>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</si>
  <si>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</si>
  <si>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</si>
  <si>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</si>
  <si>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</si>
  <si>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</si>
  <si>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</si>
  <si>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</si>
  <si>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</si>
  <si>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</si>
  <si>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</si>
  <si>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</si>
  <si>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</si>
  <si>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</si>
  <si>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</si>
  <si>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</si>
  <si>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</si>
  <si>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</si>
  <si>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</si>
  <si>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</si>
  <si>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</si>
  <si>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</si>
  <si>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</si>
  <si>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</si>
  <si>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</si>
  <si>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</si>
  <si>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</si>
  <si>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</si>
  <si>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</si>
  <si>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</si>
  <si>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</si>
  <si>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</si>
  <si>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</si>
  <si>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</si>
  <si>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</si>
  <si>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</si>
  <si>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</si>
  <si>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</si>
  <si>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</si>
  <si>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</si>
  <si>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</si>
  <si>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</si>
  <si>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</si>
  <si>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</si>
  <si>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</si>
  <si>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</si>
  <si>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</si>
  <si>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</si>
  <si>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</si>
  <si>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</si>
  <si>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</si>
  <si>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</si>
  <si>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</si>
  <si>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</si>
  <si>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</si>
  <si>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</si>
  <si>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</si>
  <si>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</si>
  <si>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</si>
  <si>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</si>
  <si>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</si>
  <si>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</si>
  <si>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</si>
  <si>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</si>
  <si>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</si>
  <si>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</si>
  <si>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</si>
  <si>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</si>
  <si>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</si>
  <si>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</si>
  <si>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</si>
  <si>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</si>
  <si>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</si>
  <si>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</si>
  <si>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</si>
  <si>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</si>
  <si>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</si>
  <si>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</si>
  <si>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</si>
  <si>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</si>
  <si>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</si>
  <si>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</si>
  <si>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</si>
  <si>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</si>
  <si>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</si>
  <si>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</si>
  <si>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</si>
  <si>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</si>
  <si>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</si>
  <si>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</si>
  <si>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</si>
  <si>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</si>
  <si>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</si>
  <si>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</si>
  <si>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</si>
  <si>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</si>
  <si>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</si>
  <si>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</si>
  <si>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</si>
  <si>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</si>
  <si>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</si>
  <si>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</si>
  <si>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</si>
  <si>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</si>
  <si>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</si>
  <si>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</si>
  <si>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</si>
  <si>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</si>
  <si>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</si>
  <si>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</si>
  <si>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</si>
  <si>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</si>
  <si>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</si>
  <si>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</si>
  <si>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</si>
  <si>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</si>
  <si>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</si>
  <si>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</si>
  <si>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</si>
  <si>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</si>
  <si>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</si>
  <si>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</si>
  <si>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</si>
  <si>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</si>
  <si>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</si>
  <si>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</si>
  <si>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</si>
  <si>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</si>
  <si>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</si>
  <si>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</si>
  <si>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</si>
  <si>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</si>
  <si>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</si>
  <si>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</si>
  <si>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</si>
  <si>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</si>
  <si>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</si>
  <si>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</si>
  <si>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</si>
  <si>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</si>
  <si>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</si>
  <si>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</si>
  <si>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</si>
  <si>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</si>
  <si>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</si>
  <si>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</si>
  <si>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</si>
  <si>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</si>
  <si>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</si>
  <si>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</si>
  <si>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</si>
  <si>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</si>
  <si>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</si>
  <si>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</si>
  <si>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</si>
  <si>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</si>
  <si>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</si>
  <si>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</si>
  <si>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</si>
  <si>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</si>
  <si>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</si>
  <si>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</si>
  <si>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</si>
  <si>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</si>
  <si>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</si>
  <si>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</si>
  <si>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</si>
  <si>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</si>
  <si>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</si>
  <si>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</si>
  <si>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</si>
  <si>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</si>
  <si>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</si>
  <si>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</si>
  <si>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</si>
  <si>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</si>
  <si>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</si>
  <si>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</si>
  <si>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</si>
  <si>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</si>
  <si>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</si>
  <si>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</si>
  <si>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</si>
  <si>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</si>
  <si>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</si>
  <si>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</si>
  <si>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</si>
  <si>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</si>
  <si>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</si>
  <si>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</si>
  <si>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</si>
  <si>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</si>
  <si>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</si>
  <si>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</si>
  <si>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</si>
  <si>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</si>
  <si>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</si>
  <si>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</si>
  <si>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</si>
  <si>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</si>
  <si>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</si>
  <si>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</si>
  <si>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</si>
  <si>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</si>
  <si>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</si>
  <si>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</si>
  <si>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</si>
  <si>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</si>
  <si>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</si>
  <si>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</si>
  <si>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</si>
  <si>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</si>
  <si>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</si>
  <si>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</si>
  <si>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</si>
  <si>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</si>
  <si>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</si>
  <si>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</si>
  <si>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</si>
  <si>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</si>
  <si>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</si>
  <si>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</si>
  <si>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</si>
  <si>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</si>
  <si>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</si>
  <si>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</si>
  <si>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</si>
  <si>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</si>
  <si>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</si>
  <si>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</si>
  <si>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</si>
  <si>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</si>
  <si>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</si>
  <si>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</si>
  <si>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</si>
  <si>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</si>
  <si>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</si>
  <si>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</si>
  <si>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</si>
  <si>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</si>
  <si>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</si>
  <si>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</si>
  <si>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</si>
  <si>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</si>
  <si>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</si>
  <si>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</si>
  <si>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</si>
  <si>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</si>
  <si>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</si>
  <si>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</si>
  <si>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</si>
  <si>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</si>
  <si>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</si>
  <si>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</si>
  <si>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</si>
  <si>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</si>
  <si>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</si>
  <si>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</si>
  <si>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</si>
  <si>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</si>
  <si>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</si>
  <si>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</si>
  <si>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</si>
  <si>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</si>
  <si>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</si>
  <si>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</si>
  <si>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</si>
  <si>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</si>
  <si>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</si>
  <si>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</si>
  <si>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</si>
  <si>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</si>
  <si>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</si>
  <si>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</si>
  <si>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</si>
  <si>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</si>
  <si>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</si>
  <si>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</si>
  <si>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</si>
  <si>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</si>
  <si>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</si>
  <si>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</si>
  <si>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</si>
  <si>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</si>
  <si>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</si>
  <si>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</si>
  <si>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</si>
  <si>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</si>
  <si>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</si>
  <si>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</si>
  <si>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</si>
  <si>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</si>
  <si>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</si>
  <si>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</si>
  <si>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</si>
  <si>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</si>
  <si>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</si>
  <si>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</si>
  <si>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</si>
  <si>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</si>
  <si>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</si>
  <si>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</si>
  <si>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</si>
  <si>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</si>
  <si>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</si>
  <si>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</si>
  <si>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</si>
  <si>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</si>
  <si>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</si>
  <si>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</si>
  <si>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</si>
  <si>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</si>
  <si>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</si>
  <si>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</si>
  <si>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</si>
  <si>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</si>
  <si>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</si>
  <si>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</si>
  <si>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</si>
  <si>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</si>
  <si>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</si>
  <si>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</si>
  <si>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</si>
  <si>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</si>
  <si>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</si>
  <si>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</si>
  <si>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</si>
  <si>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</si>
  <si>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</si>
  <si>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</si>
  <si>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</si>
  <si>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</si>
  <si>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</si>
  <si>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</si>
  <si>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</si>
  <si>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</si>
  <si>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</si>
  <si>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</si>
  <si>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</si>
  <si>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</si>
  <si>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</si>
  <si>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</si>
  <si>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</si>
  <si>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</si>
  <si>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</si>
  <si>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</si>
  <si>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</si>
  <si>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</si>
  <si>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</si>
  <si>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</si>
  <si>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</si>
  <si>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</si>
  <si>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</si>
  <si>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</si>
  <si>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</si>
  <si>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</si>
  <si>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</si>
  <si>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</si>
  <si>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</si>
  <si>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</si>
  <si>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</si>
  <si>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</si>
  <si>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</si>
  <si>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</si>
  <si>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</si>
  <si>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</si>
  <si>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</si>
  <si>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</si>
  <si>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</si>
  <si>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</si>
  <si>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</si>
  <si>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</si>
  <si>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</si>
  <si>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</si>
  <si>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</si>
  <si>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</si>
  <si>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</si>
  <si>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</si>
  <si>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</si>
  <si>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</si>
  <si>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</si>
  <si>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</si>
  <si>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</si>
  <si>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</si>
  <si>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</si>
  <si>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</si>
  <si>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</si>
  <si>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</si>
  <si>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</si>
  <si>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</si>
  <si>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</si>
  <si>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</si>
  <si>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</si>
  <si>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</si>
  <si>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</si>
  <si>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</si>
  <si>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</si>
  <si>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</si>
  <si>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</si>
  <si>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</si>
  <si>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</si>
  <si>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</si>
  <si>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</si>
  <si>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</si>
  <si>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</si>
  <si>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</si>
  <si>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</si>
  <si>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</si>
  <si>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</si>
  <si>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</si>
  <si>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</si>
  <si>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</si>
  <si>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</si>
  <si>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</si>
  <si>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</si>
  <si>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</si>
  <si>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</si>
  <si>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</si>
  <si>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</si>
  <si>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</si>
  <si>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</si>
  <si>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</si>
  <si>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</si>
  <si>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</si>
  <si>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</si>
  <si>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</si>
  <si>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</si>
  <si>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</si>
  <si>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</si>
  <si>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</si>
  <si>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</si>
  <si>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</si>
  <si>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</si>
  <si>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</si>
  <si>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</si>
  <si>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</si>
  <si>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</si>
  <si>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</si>
  <si>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</si>
  <si>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</si>
  <si>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</si>
  <si>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</si>
  <si>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</si>
  <si>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</si>
  <si>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</si>
  <si>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</si>
  <si>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</si>
  <si>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</si>
  <si>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</si>
  <si>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</si>
  <si>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</si>
  <si>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</si>
  <si>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</si>
  <si>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</si>
  <si>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</si>
  <si>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</si>
  <si>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</si>
  <si>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</si>
  <si>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</si>
  <si>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</si>
  <si>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</si>
  <si>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</si>
  <si>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</si>
  <si>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</si>
  <si>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</si>
  <si>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</si>
  <si>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</si>
  <si>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</si>
  <si>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</si>
  <si>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</si>
  <si>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</si>
  <si>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</si>
  <si>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</si>
  <si>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</si>
  <si>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</si>
  <si>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</si>
  <si>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</si>
  <si>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</si>
  <si>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</si>
  <si>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</si>
  <si>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</si>
  <si>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</si>
  <si>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</si>
  <si>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</si>
  <si>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</si>
  <si>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</si>
  <si>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</si>
  <si>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</si>
  <si>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</si>
  <si>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</si>
  <si>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</si>
  <si>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</si>
  <si>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</si>
  <si>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</si>
  <si>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</si>
  <si>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</si>
  <si>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</si>
  <si>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</si>
  <si>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</si>
  <si>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</si>
  <si>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</si>
  <si>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</si>
  <si>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</si>
  <si>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</si>
  <si>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</si>
  <si>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</si>
  <si>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</si>
  <si>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</si>
  <si>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</si>
  <si>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</si>
  <si>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</si>
  <si>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</si>
  <si>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</si>
  <si>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</si>
  <si>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</si>
  <si>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</si>
  <si>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</si>
  <si>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</si>
  <si>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</si>
  <si>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</si>
  <si>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</si>
  <si>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</si>
  <si>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</si>
  <si>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</si>
  <si>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</si>
  <si>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</si>
  <si>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</si>
  <si>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</si>
  <si>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</si>
  <si>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</si>
  <si>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</si>
  <si>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</si>
  <si>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</si>
  <si>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</si>
  <si>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</si>
  <si>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</si>
  <si>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</si>
  <si>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</si>
  <si>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</si>
  <si>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</si>
  <si>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</si>
  <si>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</si>
  <si>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</si>
  <si>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</si>
  <si>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</si>
  <si>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</si>
  <si>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</si>
  <si>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</si>
  <si>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</si>
  <si>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</si>
  <si>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</si>
  <si>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</si>
  <si>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</si>
  <si>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</si>
  <si>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</si>
  <si>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</si>
  <si>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</si>
  <si>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</si>
  <si>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</si>
  <si>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</si>
  <si>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</si>
  <si>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</si>
  <si>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</si>
  <si>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</si>
  <si>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</si>
  <si>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</si>
  <si>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</si>
  <si>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</si>
  <si>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</si>
  <si>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</si>
  <si>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</si>
  <si>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</si>
  <si>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</si>
  <si>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</si>
  <si>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</si>
  <si>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</si>
  <si>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</si>
  <si>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</si>
  <si>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</si>
  <si>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</si>
  <si>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</si>
  <si>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</si>
  <si>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</si>
  <si>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</si>
  <si>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</si>
  <si>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</si>
  <si>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</si>
  <si>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</si>
  <si>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</si>
  <si>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</si>
  <si>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</si>
  <si>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</si>
  <si>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</si>
  <si>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</si>
  <si>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</si>
  <si>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</si>
  <si>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</si>
  <si>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</si>
  <si>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</si>
  <si>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</si>
  <si>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</si>
  <si>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</si>
  <si>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</si>
  <si>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</si>
  <si>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</si>
  <si>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</si>
  <si>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</si>
  <si>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</si>
  <si>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</si>
  <si>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</si>
  <si>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</si>
  <si>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</si>
  <si>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</si>
  <si>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</si>
  <si>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</si>
  <si>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</si>
  <si>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</si>
  <si>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</si>
  <si>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</si>
  <si>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</si>
  <si>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</si>
  <si>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</si>
  <si>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</si>
  <si>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</si>
  <si>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</si>
  <si>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</si>
  <si>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</si>
  <si>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</si>
  <si>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</si>
  <si>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</si>
  <si>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</si>
  <si>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</si>
  <si>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</si>
  <si>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</si>
  <si>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</si>
  <si>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</si>
  <si>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</si>
  <si>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</si>
  <si>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</si>
  <si>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</si>
  <si>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</si>
  <si>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</si>
  <si>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</si>
  <si>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</si>
  <si>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</si>
  <si>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</si>
  <si>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</si>
  <si>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</si>
  <si>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</si>
  <si>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</si>
  <si>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</si>
  <si>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</si>
  <si>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</si>
  <si>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</si>
  <si>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</si>
  <si>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</si>
  <si>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</si>
  <si>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</si>
  <si>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</si>
  <si>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</si>
  <si>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</si>
  <si>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</si>
  <si>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</si>
  <si>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</si>
  <si>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</si>
  <si>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</si>
  <si>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</si>
  <si>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</si>
  <si>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</si>
  <si>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</si>
  <si>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</si>
  <si>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</si>
  <si>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</si>
  <si>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</si>
  <si>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</si>
  <si>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</si>
  <si>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</si>
  <si>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</si>
  <si>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</si>
  <si>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</si>
  <si>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</si>
  <si>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</si>
  <si>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</si>
  <si>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</si>
  <si>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</si>
  <si>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</si>
  <si>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</si>
  <si>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</si>
  <si>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</si>
  <si>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</si>
  <si>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</si>
  <si>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</si>
  <si>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</si>
  <si>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</si>
  <si>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</si>
  <si>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</si>
  <si>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</si>
  <si>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</si>
  <si>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</si>
  <si>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</si>
  <si>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</si>
  <si>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</si>
  <si>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</si>
  <si>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</si>
  <si>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</si>
  <si>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</si>
  <si>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</si>
  <si>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</si>
  <si>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</si>
  <si>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</si>
  <si>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</si>
  <si>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</si>
  <si>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</si>
  <si>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</si>
  <si>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</si>
  <si>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</si>
  <si>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</si>
  <si>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</si>
  <si>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</si>
  <si>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</si>
  <si>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</si>
  <si>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</si>
  <si>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</si>
  <si>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</si>
  <si>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</si>
  <si>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</si>
  <si>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</si>
  <si>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</si>
  <si>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</si>
  <si>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</si>
  <si>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</si>
  <si>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</si>
  <si>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</si>
  <si>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</si>
  <si>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</si>
  <si>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</si>
  <si>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</si>
  <si>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</si>
  <si>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</si>
  <si>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</si>
  <si>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</si>
  <si>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</si>
  <si>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</si>
  <si>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</si>
  <si>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</si>
  <si>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</si>
  <si>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</si>
  <si>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</si>
  <si>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</si>
  <si>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</si>
  <si>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</si>
  <si>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</si>
  <si>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</si>
  <si>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</si>
  <si>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</si>
  <si>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</si>
  <si>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</si>
  <si>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</si>
  <si>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</si>
  <si>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</si>
  <si>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</si>
  <si>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</si>
  <si>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</si>
  <si>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</si>
  <si>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</si>
  <si>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</si>
  <si>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</si>
  <si>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</si>
  <si>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</si>
  <si>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</si>
  <si>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</si>
  <si>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</si>
  <si>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</si>
  <si>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</si>
  <si>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</si>
  <si>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</si>
  <si>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</si>
  <si>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</si>
  <si>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</si>
  <si>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</si>
  <si>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</si>
  <si>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</si>
  <si>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</si>
  <si>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</si>
  <si>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</si>
  <si>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</si>
  <si>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</si>
  <si>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</si>
  <si>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</si>
  <si>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</si>
  <si>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</si>
  <si>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</si>
  <si>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</si>
  <si>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</si>
  <si>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</si>
  <si>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</si>
  <si>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</si>
  <si>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</si>
  <si>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</si>
  <si>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</si>
  <si>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</si>
  <si>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</si>
  <si>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</si>
  <si>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</si>
  <si>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</si>
  <si>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</si>
  <si>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</si>
  <si>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</si>
  <si>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</si>
  <si>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</si>
  <si>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</si>
  <si>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</si>
  <si>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</si>
  <si>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</si>
  <si>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</si>
  <si>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</si>
  <si>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</si>
  <si>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</si>
  <si>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</si>
  <si>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</si>
  <si>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</si>
  <si>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</si>
  <si>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</si>
  <si>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</si>
  <si>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</si>
  <si>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</si>
  <si>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</si>
  <si>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</si>
  <si>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</si>
  <si>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</si>
  <si>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</si>
  <si>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</si>
  <si>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</si>
  <si>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</si>
  <si>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</si>
  <si>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</si>
  <si>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</si>
  <si>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</si>
  <si>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</si>
  <si>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</si>
  <si>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</si>
  <si>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</si>
  <si>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</si>
  <si>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</si>
  <si>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</si>
  <si>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</si>
  <si>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</si>
  <si>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</si>
  <si>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</si>
  <si>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</si>
  <si>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</si>
  <si>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</si>
  <si>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</si>
  <si>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</si>
  <si>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</si>
  <si>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</si>
  <si>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</si>
  <si>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</si>
  <si>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</si>
  <si>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</si>
  <si>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</si>
  <si>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</si>
  <si>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</si>
  <si>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</si>
  <si>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</si>
  <si>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</si>
  <si>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</si>
  <si>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</si>
  <si>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</si>
  <si>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</si>
  <si>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</si>
  <si>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</si>
  <si>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</si>
  <si>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</si>
  <si>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</si>
  <si>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</si>
  <si>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</si>
  <si>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</si>
  <si>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</si>
  <si>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</si>
  <si>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</si>
  <si>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</si>
  <si>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</si>
  <si>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</si>
  <si>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</si>
  <si>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</si>
  <si>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</si>
  <si>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</si>
  <si>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</si>
  <si>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</si>
  <si>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</si>
  <si>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</si>
  <si>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</si>
  <si>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</si>
  <si>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</si>
  <si>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</si>
  <si>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</si>
  <si>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</si>
  <si>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</si>
  <si>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</si>
  <si>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</si>
  <si>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</si>
  <si>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</si>
  <si>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</si>
  <si>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</si>
  <si>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</si>
  <si>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</si>
  <si>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</si>
  <si>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</si>
  <si>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</si>
  <si>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</si>
  <si>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</si>
  <si>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</si>
  <si>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</si>
  <si>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</si>
  <si>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</si>
  <si>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</si>
  <si>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</si>
  <si>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</si>
  <si>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</si>
  <si>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</si>
  <si>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</si>
  <si>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</si>
  <si>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</si>
  <si>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</si>
  <si>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</si>
  <si>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</si>
  <si>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</si>
  <si>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</si>
  <si>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</si>
  <si>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</si>
  <si>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</si>
  <si>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</si>
  <si>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</si>
  <si>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</si>
  <si>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</si>
  <si>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</si>
  <si>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</si>
  <si>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</si>
  <si>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</si>
  <si>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</si>
  <si>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</si>
  <si>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</si>
  <si>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</si>
  <si>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</si>
  <si>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</si>
  <si>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</si>
  <si>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</si>
  <si>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</si>
  <si>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</si>
  <si>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</si>
  <si>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</si>
  <si>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</si>
  <si>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</si>
  <si>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</si>
  <si>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</si>
  <si>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</si>
  <si>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</si>
  <si>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</si>
  <si>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</si>
  <si>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</si>
  <si>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</si>
  <si>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</si>
  <si>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</si>
  <si>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</si>
  <si>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</si>
  <si>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</si>
  <si>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</si>
  <si>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</si>
  <si>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</si>
  <si>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</si>
  <si>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</si>
  <si>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</si>
  <si>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</si>
  <si>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</si>
  <si>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</si>
  <si>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</si>
  <si>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</si>
  <si>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</si>
  <si>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</si>
  <si>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</si>
  <si>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</si>
  <si>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</si>
  <si>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</si>
  <si>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</si>
  <si>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</si>
  <si>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</si>
  <si>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</si>
  <si>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</si>
  <si>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</si>
  <si>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</si>
  <si>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</si>
  <si>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</si>
  <si>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</si>
  <si>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</si>
  <si>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</si>
  <si>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</si>
  <si>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</si>
  <si>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</si>
  <si>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</si>
  <si>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</si>
  <si>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</si>
  <si>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</si>
  <si>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</si>
  <si>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</si>
  <si>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</si>
  <si>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</si>
  <si>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</si>
  <si>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</si>
  <si>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</si>
  <si>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</si>
  <si>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</si>
  <si>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</si>
  <si>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</si>
  <si>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</si>
  <si>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</si>
  <si>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</si>
  <si>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</si>
  <si>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</si>
  <si>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</si>
  <si>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</si>
  <si>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</si>
  <si>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</si>
  <si>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</si>
  <si>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</si>
  <si>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</si>
  <si>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</si>
  <si>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</si>
  <si>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</si>
  <si>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</si>
  <si>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</si>
  <si>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</si>
  <si>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</si>
  <si>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</si>
  <si>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</si>
  <si>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</si>
  <si>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</si>
  <si>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</si>
  <si>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</si>
  <si>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</si>
  <si>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</si>
  <si>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</si>
  <si>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</si>
  <si>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</si>
  <si>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</si>
  <si>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</si>
  <si>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</si>
  <si>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</si>
  <si>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</si>
  <si>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</si>
  <si>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</si>
  <si>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</si>
  <si>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</si>
  <si>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</si>
  <si>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</si>
  <si>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</si>
  <si>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</si>
  <si>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</si>
  <si>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</si>
  <si>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</si>
  <si>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</si>
  <si>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</si>
  <si>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</si>
  <si>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</si>
  <si>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</si>
  <si>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</si>
  <si>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</si>
  <si>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</si>
  <si>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</si>
  <si>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</si>
  <si>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</si>
  <si>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</si>
  <si>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</si>
  <si>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</si>
  <si>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</si>
  <si>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</si>
  <si>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</si>
  <si>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</si>
  <si>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</si>
  <si>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</si>
  <si>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</si>
  <si>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</si>
  <si>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</si>
  <si>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</si>
  <si>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</si>
  <si>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</si>
  <si>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</si>
  <si>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</si>
  <si>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</si>
  <si>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</si>
  <si>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</si>
  <si>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</si>
  <si>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</si>
  <si>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</si>
  <si>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</si>
  <si>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</si>
  <si>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</si>
  <si>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</si>
  <si>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</si>
  <si>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</si>
  <si>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</si>
  <si>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</si>
  <si>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</si>
  <si>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</si>
  <si>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</si>
  <si>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</si>
  <si>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</si>
  <si>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</si>
  <si>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</si>
  <si>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</si>
  <si>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</si>
  <si>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</si>
  <si>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</si>
  <si>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</si>
  <si>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</si>
  <si>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</si>
  <si>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</si>
  <si>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</si>
  <si>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</si>
  <si>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</si>
  <si>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</si>
  <si>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</si>
  <si>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</si>
  <si>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</si>
  <si>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</si>
  <si>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</si>
  <si>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</si>
  <si>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</si>
  <si>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</si>
  <si>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</si>
  <si>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</si>
  <si>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</si>
  <si>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</si>
  <si>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</si>
  <si>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</si>
  <si>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</si>
  <si>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</si>
  <si>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</si>
  <si>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</si>
  <si>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</si>
  <si>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</si>
  <si>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</si>
  <si>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</si>
  <si>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</si>
  <si>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</si>
  <si>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</si>
  <si>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</si>
  <si>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</si>
  <si>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</si>
  <si>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</si>
  <si>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</si>
  <si>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</si>
  <si>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</si>
  <si>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</si>
  <si>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</si>
  <si>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</si>
  <si>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</si>
  <si>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</si>
  <si>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</si>
  <si>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</si>
  <si>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</si>
  <si>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</si>
  <si>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</si>
  <si>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</si>
  <si>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</si>
  <si>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</si>
  <si>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</si>
  <si>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</si>
  <si>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</si>
  <si>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</si>
  <si>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</si>
  <si>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</si>
  <si>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</si>
  <si>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</si>
  <si>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</si>
  <si>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</si>
  <si>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</si>
  <si>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</si>
  <si>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</si>
  <si>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</si>
  <si>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</si>
  <si>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</si>
  <si>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</si>
  <si>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</si>
  <si>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</si>
  <si>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</si>
  <si>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</si>
  <si>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</si>
  <si>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</si>
  <si>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</si>
  <si>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</si>
  <si>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</si>
  <si>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</si>
  <si>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</si>
  <si>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</si>
  <si>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</si>
  <si>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</si>
  <si>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</si>
  <si>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</si>
  <si>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</si>
  <si>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</si>
  <si>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</si>
  <si>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</si>
  <si>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</si>
  <si>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</si>
  <si>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</si>
  <si>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</si>
  <si>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</si>
  <si>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</si>
  <si>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</si>
  <si>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</si>
  <si>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</si>
  <si>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</si>
  <si>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</si>
  <si>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</si>
  <si>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</si>
  <si>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</si>
  <si>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</si>
  <si>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</si>
  <si>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</si>
  <si>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</si>
  <si>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</si>
  <si>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</si>
  <si>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</si>
  <si>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</si>
  <si>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</si>
  <si>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</si>
  <si>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</si>
  <si>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</si>
  <si>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</si>
  <si>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</si>
  <si>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</si>
  <si>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</si>
  <si>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</si>
  <si>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</si>
  <si>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</si>
  <si>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</si>
  <si>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</si>
  <si>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</si>
  <si>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</si>
  <si>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</si>
  <si>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</si>
  <si>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</si>
  <si>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</si>
  <si>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</si>
  <si>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</si>
  <si>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</si>
  <si>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</si>
  <si>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</si>
  <si>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</si>
  <si>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</si>
  <si>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</si>
  <si>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</si>
  <si>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</si>
  <si>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</si>
  <si>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</si>
  <si>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</si>
  <si>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</si>
  <si>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</si>
  <si>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</si>
  <si>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</si>
  <si>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</si>
  <si>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</si>
  <si>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</si>
  <si>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</si>
  <si>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</si>
  <si>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</si>
  <si>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</si>
  <si>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</si>
  <si>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</si>
  <si>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</si>
  <si>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</si>
  <si>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</si>
  <si>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</si>
  <si>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</si>
  <si>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</si>
  <si>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</si>
  <si>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</si>
  <si>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</si>
  <si>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</si>
  <si>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</si>
  <si>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</si>
  <si>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</si>
  <si>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</si>
  <si>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</si>
  <si>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</si>
  <si>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</si>
  <si>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</si>
  <si>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</si>
  <si>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</si>
  <si>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</si>
  <si>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</si>
  <si>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</si>
  <si>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</si>
  <si>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</si>
  <si>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</si>
  <si>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</si>
  <si>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</si>
  <si>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</si>
  <si>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</si>
  <si>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</si>
  <si>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</si>
  <si>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</si>
  <si>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</si>
  <si>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</si>
  <si>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</si>
  <si>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</si>
  <si>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</si>
  <si>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</si>
  <si>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</si>
  <si>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</si>
  <si>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</si>
  <si>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</si>
  <si>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</si>
  <si>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</si>
  <si>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</si>
  <si>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</si>
  <si>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</si>
  <si>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</si>
  <si>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</si>
  <si>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</si>
  <si>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</si>
  <si>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</si>
  <si>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</si>
  <si>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</si>
  <si>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</si>
  <si>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</si>
  <si>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</si>
  <si>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</si>
  <si>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</si>
  <si>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</si>
  <si>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</si>
  <si>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</si>
  <si>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</si>
  <si>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</si>
  <si>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</si>
  <si>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</si>
  <si>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</si>
  <si>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</si>
  <si>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</si>
  <si>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</si>
  <si>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</si>
  <si>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</si>
  <si>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</si>
  <si>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</si>
  <si>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</si>
  <si>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</si>
  <si>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</si>
  <si>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</si>
  <si>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</si>
  <si>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</si>
  <si>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</si>
  <si>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</si>
  <si>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</si>
  <si>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</si>
  <si>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</si>
  <si>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</si>
  <si>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</si>
  <si>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</si>
  <si>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</si>
  <si>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</si>
  <si>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</si>
  <si>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</si>
  <si>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</si>
  <si>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</si>
  <si>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</si>
  <si>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</si>
  <si>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</si>
  <si>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</si>
  <si>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</si>
  <si>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</si>
  <si>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</si>
  <si>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</si>
  <si>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</si>
  <si>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</si>
  <si>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</si>
  <si>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</si>
  <si>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</si>
  <si>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</si>
  <si>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</si>
  <si>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</si>
  <si>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</si>
  <si>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</si>
  <si>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</si>
  <si>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</si>
  <si>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</si>
  <si>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</si>
  <si>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</si>
  <si>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</si>
  <si>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</si>
  <si>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</si>
  <si>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</si>
  <si>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</si>
  <si>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</si>
  <si>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</si>
  <si>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</si>
  <si>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</si>
  <si>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</si>
  <si>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</si>
  <si>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</si>
  <si>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</si>
  <si>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</si>
  <si>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</si>
  <si>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</si>
  <si>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</si>
  <si>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</si>
  <si>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</si>
  <si>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</si>
  <si>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</si>
  <si>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</si>
  <si>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</si>
  <si>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</si>
  <si>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</si>
  <si>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</si>
  <si>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</si>
  <si>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</si>
  <si>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</si>
  <si>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</si>
  <si>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</si>
  <si>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</si>
  <si>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</si>
  <si>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</si>
  <si>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</si>
  <si>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</si>
  <si>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</si>
  <si>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</si>
  <si>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</si>
  <si>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</si>
  <si>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</si>
  <si>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</si>
  <si>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</si>
  <si>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</si>
  <si>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</si>
  <si>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</si>
  <si>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</si>
  <si>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</si>
  <si>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</si>
  <si>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</si>
  <si>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</si>
  <si>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</si>
  <si>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</si>
  <si>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</si>
  <si>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</si>
  <si>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</si>
  <si>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</si>
  <si>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</si>
  <si>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</si>
  <si>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</si>
  <si>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</si>
  <si>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</si>
  <si>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</si>
  <si>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</si>
  <si>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</si>
  <si>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</si>
  <si>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</si>
  <si>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</si>
  <si>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</si>
  <si>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</si>
  <si>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</si>
  <si>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</si>
  <si>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</si>
  <si>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</si>
  <si>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</si>
  <si>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</si>
  <si>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</si>
  <si>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</si>
  <si>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</si>
  <si>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</si>
  <si>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</si>
  <si>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</si>
  <si>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</si>
  <si>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</si>
  <si>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</si>
  <si>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</si>
  <si>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</si>
  <si>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</si>
  <si>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</si>
  <si>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</si>
  <si>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</si>
  <si>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</si>
  <si>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</si>
  <si>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</si>
  <si>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</si>
  <si>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</si>
  <si>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</si>
  <si>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</si>
  <si>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</si>
  <si>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</si>
  <si>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</si>
  <si>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</si>
  <si>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</si>
  <si>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</si>
  <si>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</si>
  <si>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</si>
  <si>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</si>
  <si>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</si>
  <si>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</si>
  <si>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</si>
  <si>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</si>
  <si>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</si>
  <si>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</si>
  <si>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</si>
  <si>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</si>
  <si>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</si>
  <si>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</si>
  <si>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</si>
  <si>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</si>
  <si>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</si>
  <si>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</si>
  <si>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</si>
  <si>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</si>
  <si>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</si>
  <si>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</si>
  <si>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</si>
  <si>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</si>
  <si>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</si>
  <si>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</si>
  <si>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</si>
  <si>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</si>
  <si>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</si>
  <si>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</si>
  <si>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</si>
  <si>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</si>
  <si>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</si>
  <si>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</si>
  <si>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</si>
  <si>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</si>
  <si>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</si>
  <si>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</si>
  <si>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</si>
  <si>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</si>
  <si>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</si>
  <si>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</si>
  <si>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</si>
  <si>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</si>
  <si>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</si>
  <si>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</si>
  <si>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</si>
  <si>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</si>
  <si>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</si>
  <si>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</si>
  <si>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</si>
  <si>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</si>
  <si>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</si>
  <si>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</si>
  <si>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</si>
  <si>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</si>
  <si>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</si>
  <si>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</si>
  <si>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</si>
  <si>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</si>
  <si>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</si>
  <si>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</si>
  <si>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</si>
  <si>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</si>
  <si>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</si>
  <si>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</si>
  <si>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</si>
  <si>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</si>
  <si>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</si>
  <si>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</si>
  <si>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</si>
  <si>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</si>
  <si>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</si>
  <si>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</si>
  <si>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</si>
  <si>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</si>
  <si>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</si>
  <si>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</si>
  <si>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</si>
  <si>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</si>
  <si>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</si>
  <si>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</si>
  <si>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</si>
  <si>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</si>
  <si>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</si>
  <si>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</si>
  <si>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</si>
  <si>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</si>
  <si>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</si>
  <si>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</si>
  <si>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</si>
  <si>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</si>
  <si>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</si>
  <si>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</si>
  <si>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</si>
  <si>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</si>
  <si>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</si>
  <si>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</si>
  <si>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</si>
  <si>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</si>
  <si>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</si>
  <si>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</si>
  <si>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</si>
  <si>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</si>
  <si>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</si>
  <si>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</si>
  <si>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</si>
  <si>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</si>
  <si>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</si>
  <si>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</si>
  <si>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</si>
  <si>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</si>
  <si>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</si>
  <si>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</si>
  <si>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</si>
  <si>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</si>
  <si>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</si>
  <si>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</si>
  <si>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</si>
  <si>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</si>
  <si>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</si>
  <si>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</si>
  <si>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</si>
  <si>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</si>
  <si>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</si>
  <si>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</si>
  <si>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</si>
  <si>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</si>
  <si>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</si>
  <si>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</si>
  <si>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</si>
  <si>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</si>
  <si>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</si>
  <si>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</si>
  <si>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</si>
  <si>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</si>
  <si>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</si>
  <si>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</si>
  <si>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</si>
  <si>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</si>
  <si>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</si>
  <si>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</si>
  <si>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</si>
  <si>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</si>
  <si>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</si>
  <si>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</si>
  <si>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</si>
  <si>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</si>
  <si>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</si>
  <si>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</si>
  <si>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</si>
  <si>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</si>
  <si>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</si>
  <si>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</si>
  <si>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</si>
  <si>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</si>
  <si>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</si>
  <si>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</si>
  <si>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</si>
  <si>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</si>
  <si>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</si>
  <si>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</si>
  <si>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</si>
  <si>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</si>
  <si>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</si>
  <si>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</si>
  <si>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</si>
  <si>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</si>
  <si>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</si>
  <si>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</si>
  <si>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</si>
  <si>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</si>
  <si>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</si>
  <si>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</si>
  <si>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</si>
  <si>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</si>
  <si>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</si>
  <si>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</si>
  <si>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</si>
  <si>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</si>
  <si>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</si>
  <si>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</si>
  <si>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</si>
  <si>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</si>
  <si>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</si>
  <si>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</si>
  <si>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</si>
  <si>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</si>
  <si>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</si>
  <si>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</si>
  <si>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</si>
  <si>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</si>
  <si>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</si>
  <si>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</si>
  <si>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</si>
  <si>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</si>
  <si>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</si>
  <si>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</si>
  <si>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</si>
  <si>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</si>
  <si>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</si>
  <si>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</si>
  <si>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</si>
  <si>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</si>
  <si>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</si>
  <si>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</si>
  <si>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</si>
  <si>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</si>
  <si>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</si>
  <si>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</si>
  <si>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</si>
  <si>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</si>
  <si>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</si>
  <si>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</si>
  <si>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</si>
  <si>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</si>
  <si>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</si>
  <si>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</si>
  <si>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</si>
  <si>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</si>
  <si>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</si>
  <si>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</si>
  <si>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</si>
  <si>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</si>
  <si>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</si>
  <si>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</si>
  <si>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</si>
  <si>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</si>
  <si>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</si>
  <si>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</si>
  <si>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</si>
  <si>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</si>
  <si>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</si>
  <si>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</si>
  <si>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</si>
  <si>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</si>
  <si>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</si>
  <si>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</si>
  <si>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</si>
  <si>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</si>
  <si>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</si>
  <si>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</si>
  <si>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</si>
  <si>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</si>
  <si>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</si>
  <si>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</si>
  <si>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</si>
  <si>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</si>
  <si>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</si>
  <si>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</si>
  <si>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</si>
  <si>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</si>
  <si>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</si>
  <si>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</si>
  <si>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</si>
  <si>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</si>
  <si>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</si>
  <si>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</si>
  <si>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</si>
  <si>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</si>
  <si>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</si>
  <si>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</si>
  <si>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</si>
  <si>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</si>
  <si>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</si>
  <si>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</si>
  <si>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</si>
  <si>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</si>
  <si>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</si>
  <si>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</si>
  <si>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</si>
  <si>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</si>
  <si>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</si>
  <si>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</si>
  <si>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</si>
  <si>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</si>
  <si>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</si>
  <si>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</si>
  <si>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</si>
  <si>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</si>
  <si>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</si>
  <si>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</si>
  <si>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</si>
  <si>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</si>
  <si>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</si>
  <si>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</si>
  <si>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</si>
  <si>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</si>
  <si>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</si>
  <si>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</si>
  <si>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</si>
  <si>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</si>
  <si>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</si>
  <si>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</si>
  <si>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</si>
  <si>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</si>
  <si>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</si>
  <si>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</si>
  <si>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</si>
  <si>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</si>
  <si>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</si>
  <si>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</si>
  <si>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</si>
  <si>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</si>
  <si>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</si>
  <si>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</si>
  <si>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</si>
  <si>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</si>
  <si>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</si>
  <si>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</si>
  <si>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</si>
  <si>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</si>
  <si>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</si>
  <si>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</si>
  <si>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</si>
  <si>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</si>
  <si>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</si>
  <si>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</si>
  <si>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</si>
  <si>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</si>
  <si>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</si>
  <si>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</si>
  <si>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</si>
  <si>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</si>
  <si>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</si>
  <si>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</si>
  <si>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</si>
  <si>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</si>
  <si>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</si>
  <si>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</si>
  <si>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</si>
  <si>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</si>
  <si>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</si>
  <si>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</si>
  <si>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</si>
  <si>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</si>
  <si>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</si>
  <si>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</si>
  <si>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</si>
  <si>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</si>
  <si>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</si>
  <si>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</si>
  <si>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</si>
  <si>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</si>
  <si>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</si>
  <si>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</si>
  <si>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</si>
  <si>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</si>
  <si>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</si>
  <si>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</si>
  <si>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</si>
  <si>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</si>
  <si>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</si>
  <si>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</si>
  <si>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</si>
  <si>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</si>
  <si>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</si>
  <si>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</si>
  <si>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</si>
  <si>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</si>
  <si>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</si>
  <si>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</si>
  <si>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</si>
  <si>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</si>
  <si>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</si>
  <si>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</si>
  <si>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</si>
  <si>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</si>
  <si>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</si>
  <si>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</si>
  <si>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</si>
  <si>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</si>
  <si>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</si>
  <si>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</si>
  <si>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</si>
  <si>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</si>
  <si>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</si>
  <si>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</si>
  <si>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</si>
  <si>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</si>
  <si>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</si>
  <si>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</si>
  <si>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</si>
  <si>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</si>
  <si>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</si>
  <si>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</si>
  <si>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</si>
  <si>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</si>
  <si>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</si>
  <si>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</si>
  <si>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</si>
  <si>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</si>
  <si>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</si>
  <si>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</si>
  <si>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</si>
  <si>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</si>
  <si>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</si>
  <si>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</si>
  <si>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</si>
  <si>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</si>
  <si>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</si>
  <si>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</si>
  <si>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</si>
  <si>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</si>
  <si>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</si>
  <si>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</si>
  <si>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</si>
  <si>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</si>
  <si>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</si>
  <si>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</si>
  <si>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</si>
  <si>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</si>
  <si>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</si>
  <si>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</si>
  <si>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</si>
  <si>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</si>
  <si>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</si>
  <si>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</si>
  <si>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</si>
  <si>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</si>
  <si>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</si>
  <si>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</si>
  <si>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</si>
  <si>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</si>
  <si>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</si>
  <si>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</si>
  <si>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</si>
  <si>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</si>
  <si>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</si>
  <si>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</si>
  <si>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</si>
  <si>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</si>
  <si>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</si>
  <si>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</si>
  <si>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</si>
  <si>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</si>
  <si>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</si>
  <si>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</si>
  <si>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</si>
  <si>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</si>
  <si>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</si>
  <si>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</si>
  <si>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</si>
  <si>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</si>
  <si>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</si>
  <si>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</si>
  <si>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</si>
  <si>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</si>
  <si>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</si>
  <si>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</si>
  <si>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</si>
  <si>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</si>
  <si>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</si>
  <si>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</si>
  <si>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</si>
  <si>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</si>
  <si>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</si>
  <si>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</si>
  <si>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</si>
  <si>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</si>
  <si>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</si>
  <si>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</si>
  <si>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</si>
  <si>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</si>
  <si>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</si>
  <si>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</si>
  <si>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</si>
  <si>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</si>
  <si>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</si>
  <si>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</si>
  <si>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</si>
  <si>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</si>
  <si>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</si>
  <si>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</si>
  <si>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</si>
  <si>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</si>
  <si>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</si>
  <si>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</si>
  <si>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</si>
  <si>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</si>
  <si>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</si>
  <si>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</si>
  <si>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</si>
  <si>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</si>
  <si>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</si>
  <si>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</si>
  <si>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</si>
  <si>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</si>
  <si>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</si>
  <si>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</si>
  <si>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</si>
  <si>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</si>
  <si>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</si>
  <si>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</si>
  <si>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</si>
  <si>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</si>
  <si>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</si>
  <si>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</si>
  <si>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</si>
  <si>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</si>
  <si>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</si>
  <si>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</si>
  <si>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</si>
  <si>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</si>
  <si>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</si>
  <si>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</si>
  <si>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</si>
  <si>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</si>
  <si>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</si>
  <si>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</si>
  <si>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</si>
  <si>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</si>
  <si>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</si>
  <si>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</si>
  <si>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</si>
  <si>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</si>
  <si>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</si>
  <si>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</si>
  <si>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</si>
  <si>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</si>
  <si>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</si>
  <si>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</si>
  <si>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</si>
  <si>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</si>
  <si>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</si>
  <si>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</si>
  <si>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</si>
  <si>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</si>
  <si>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</si>
  <si>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</si>
  <si>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</si>
  <si>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</si>
  <si>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</si>
  <si>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</si>
  <si>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</si>
  <si>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</si>
  <si>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</si>
  <si>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</si>
  <si>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</si>
  <si>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</si>
  <si>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</si>
  <si>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</si>
  <si>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</si>
  <si>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</si>
  <si>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</si>
  <si>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</si>
  <si>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</si>
  <si>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</si>
  <si>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</si>
  <si>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</si>
  <si>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</si>
  <si>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</si>
  <si>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</si>
  <si>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</si>
  <si>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</si>
  <si>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</si>
  <si>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</si>
  <si>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</si>
  <si>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</si>
  <si>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</si>
  <si>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</si>
  <si>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</si>
  <si>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</si>
  <si>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</si>
  <si>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</si>
  <si>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</si>
  <si>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</si>
  <si>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</si>
  <si>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</si>
  <si>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</si>
  <si>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</si>
  <si>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</si>
  <si>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</si>
  <si>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</si>
  <si>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</si>
  <si>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</si>
  <si>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</si>
  <si>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</si>
  <si>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</si>
  <si>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</si>
  <si>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</si>
  <si>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</si>
  <si>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</si>
  <si>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</si>
  <si>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</si>
  <si>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</si>
  <si>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</si>
  <si>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</si>
  <si>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</si>
  <si>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</si>
  <si>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</si>
  <si>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</si>
  <si>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</si>
  <si>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</si>
  <si>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</si>
  <si>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</si>
  <si>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</si>
  <si>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</si>
  <si>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</si>
  <si>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</si>
  <si>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</si>
  <si>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</si>
  <si>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</si>
  <si>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</si>
  <si>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</si>
  <si>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</si>
  <si>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</si>
  <si>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</si>
  <si>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</si>
  <si>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</si>
  <si>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</si>
  <si>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</si>
  <si>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</si>
  <si>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</si>
  <si>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</si>
  <si>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</si>
  <si>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</si>
  <si>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</si>
  <si>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</si>
  <si>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</si>
  <si>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</si>
  <si>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</si>
  <si>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</si>
  <si>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</si>
  <si>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</si>
  <si>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</si>
  <si>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</si>
  <si>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</si>
  <si>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</si>
  <si>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</si>
  <si>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</si>
  <si>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</si>
  <si>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</si>
  <si>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</si>
  <si>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</si>
  <si>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</si>
  <si>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</si>
  <si>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</si>
  <si>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</si>
  <si>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</si>
  <si>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</si>
  <si>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</si>
  <si>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</si>
  <si>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</si>
  <si>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</si>
  <si>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</si>
  <si>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</si>
  <si>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</si>
  <si>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</si>
  <si>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</si>
  <si>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</si>
  <si>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</si>
  <si>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</si>
  <si>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</si>
  <si>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</si>
  <si>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</si>
  <si>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</si>
  <si>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</si>
  <si>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</si>
  <si>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</si>
  <si>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</si>
  <si>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</si>
  <si>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</si>
  <si>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</si>
  <si>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</si>
  <si>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</si>
  <si>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</si>
  <si>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</si>
  <si>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</si>
  <si>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</si>
  <si>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</si>
  <si>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</si>
  <si>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</si>
  <si>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</si>
  <si>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</si>
  <si>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</si>
  <si>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</si>
  <si>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</si>
  <si>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</si>
  <si>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</si>
  <si>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</si>
  <si>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</si>
  <si>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</si>
  <si>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</si>
  <si>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</si>
  <si>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</si>
  <si>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</si>
  <si>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</si>
  <si>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</si>
  <si>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</si>
  <si>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</si>
  <si>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</si>
  <si>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</si>
  <si>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</si>
  <si>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</si>
  <si>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</si>
  <si>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</si>
  <si>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</si>
  <si>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</si>
  <si>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</si>
  <si>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</si>
  <si>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</si>
  <si>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</si>
  <si>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</si>
  <si>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</si>
  <si>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</si>
  <si>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</si>
  <si>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</si>
  <si>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</si>
  <si>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</si>
  <si>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</si>
  <si>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</si>
  <si>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</si>
  <si>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</si>
  <si>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</si>
  <si>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</si>
  <si>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</si>
  <si>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</si>
  <si>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</si>
  <si>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</si>
  <si>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</si>
  <si>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</si>
  <si>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</si>
  <si>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</si>
  <si>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</si>
  <si>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</si>
  <si>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</si>
  <si>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</si>
  <si>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</si>
  <si>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</si>
  <si>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</si>
  <si>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</si>
  <si>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</si>
  <si>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</si>
  <si>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</si>
  <si>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</si>
  <si>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</si>
  <si>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</si>
  <si>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</si>
  <si>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</si>
  <si>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</si>
  <si>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</si>
  <si>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</si>
  <si>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</si>
  <si>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</si>
  <si>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</si>
  <si>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</si>
  <si>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</si>
  <si>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</si>
  <si>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</si>
  <si>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</si>
  <si>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</si>
  <si>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</si>
  <si>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</si>
  <si>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</si>
  <si>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</si>
  <si>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</si>
  <si>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</si>
  <si>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</si>
  <si>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</si>
  <si>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</si>
  <si>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</si>
  <si>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</si>
  <si>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</si>
  <si>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</si>
  <si>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</si>
  <si>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</si>
  <si>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</si>
  <si>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</si>
  <si>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</si>
  <si>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</si>
  <si>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</si>
  <si>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</si>
  <si>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</si>
  <si>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</si>
  <si>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</si>
  <si>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</si>
  <si>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</si>
  <si>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</si>
  <si>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</si>
  <si>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</si>
  <si>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</si>
  <si>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</si>
  <si>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</si>
  <si>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</si>
  <si>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</si>
  <si>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</si>
  <si>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</si>
  <si>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</si>
  <si>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</si>
  <si>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</si>
  <si>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</si>
  <si>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</si>
  <si>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</si>
  <si>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</si>
  <si>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</si>
  <si>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</si>
  <si>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</si>
  <si>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</si>
  <si>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</si>
  <si>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</si>
  <si>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</si>
  <si>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</si>
  <si>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</si>
  <si>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</si>
  <si>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</si>
  <si>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</si>
  <si>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</si>
  <si>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</si>
  <si>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</si>
  <si>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</si>
  <si>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</si>
  <si>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</si>
  <si>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</si>
  <si>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</si>
  <si>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</si>
  <si>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</si>
  <si>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</si>
  <si>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</si>
  <si>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</si>
  <si>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</si>
  <si>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</si>
  <si>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</si>
  <si>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</si>
  <si>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</si>
  <si>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</si>
  <si>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</si>
  <si>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</si>
  <si>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</si>
  <si>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</si>
  <si>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</si>
  <si>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</si>
  <si>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</si>
  <si>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</si>
  <si>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</si>
  <si>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</si>
  <si>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</si>
  <si>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</si>
  <si>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</si>
  <si>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</si>
  <si>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</si>
  <si>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</si>
  <si>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</si>
  <si>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</si>
  <si>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</si>
  <si>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</si>
  <si>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</si>
  <si>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</si>
  <si>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</si>
  <si>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</si>
  <si>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</si>
  <si>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</si>
  <si>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</si>
  <si>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</si>
  <si>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</si>
  <si>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</si>
  <si>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</si>
  <si>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</si>
  <si>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</si>
  <si>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</si>
  <si>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</si>
  <si>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</si>
  <si>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</si>
  <si>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</si>
  <si>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</si>
  <si>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</si>
  <si>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</si>
  <si>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</si>
  <si>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</si>
  <si>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</si>
  <si>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</si>
  <si>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</si>
  <si>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</si>
  <si>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</si>
  <si>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</si>
  <si>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</si>
  <si>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</si>
  <si>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</si>
  <si>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</si>
  <si>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</si>
  <si>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</si>
  <si>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</si>
  <si>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</si>
  <si>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</si>
  <si>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</si>
  <si>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</si>
  <si>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</si>
  <si>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</si>
  <si>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</si>
  <si>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</si>
  <si>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</si>
  <si>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</si>
  <si>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</si>
  <si>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</si>
  <si>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</si>
  <si>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</si>
  <si>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</si>
  <si>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</si>
  <si>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</si>
  <si>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</si>
  <si>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</si>
  <si>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</si>
  <si>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</si>
  <si>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</si>
  <si>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</si>
  <si>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</si>
  <si>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</si>
  <si>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</si>
  <si>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</si>
  <si>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</si>
  <si>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</si>
  <si>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</si>
  <si>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</si>
  <si>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</si>
  <si>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</si>
  <si>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</si>
  <si>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</si>
  <si>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</si>
  <si>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</si>
  <si>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</si>
  <si>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</si>
  <si>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</si>
  <si>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</si>
  <si>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</si>
  <si>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</si>
  <si>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</si>
  <si>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</si>
  <si>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</si>
  <si>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</si>
  <si>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</si>
  <si>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</si>
  <si>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</si>
  <si>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</si>
  <si>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</si>
  <si>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</si>
  <si>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</si>
  <si>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</si>
  <si>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</si>
  <si>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</si>
  <si>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</si>
  <si>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</si>
  <si>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</si>
  <si>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</si>
  <si>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</si>
  <si>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</si>
  <si>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</si>
  <si>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</si>
  <si>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</si>
  <si>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</si>
  <si>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</si>
  <si>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</si>
  <si>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</si>
  <si>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</si>
  <si>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</si>
  <si>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</si>
  <si>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</si>
  <si>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</si>
  <si>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</si>
  <si>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</si>
  <si>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</si>
  <si>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</si>
  <si>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</si>
  <si>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</si>
  <si>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</si>
  <si>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</si>
  <si>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</si>
  <si>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</si>
  <si>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</si>
  <si>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</si>
  <si>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</si>
  <si>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</si>
  <si>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</si>
  <si>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</si>
  <si>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</si>
  <si>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</si>
  <si>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</si>
  <si>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</si>
  <si>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</si>
  <si>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</si>
  <si>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</si>
  <si>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</si>
  <si>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</si>
  <si>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</si>
  <si>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</si>
  <si>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</si>
  <si>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</si>
  <si>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</si>
  <si>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</si>
  <si>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</si>
  <si>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</si>
  <si>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</si>
  <si>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</si>
  <si>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</si>
  <si>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</si>
  <si>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</si>
  <si>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</si>
  <si>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</si>
  <si>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</si>
  <si>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</si>
  <si>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</si>
  <si>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</si>
  <si>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</si>
  <si>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</si>
  <si>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</si>
  <si>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</si>
  <si>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</si>
  <si>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</si>
  <si>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</si>
  <si>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</si>
  <si>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</si>
  <si>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</si>
  <si>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</si>
  <si>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</si>
  <si>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</si>
  <si>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</si>
  <si>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</si>
  <si>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</si>
  <si>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</si>
  <si>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</si>
  <si>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</si>
  <si>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</si>
  <si>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</si>
  <si>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</si>
  <si>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</si>
  <si>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</si>
  <si>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</si>
  <si>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</si>
  <si>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</si>
  <si>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</si>
  <si>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</si>
  <si>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</si>
  <si>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</si>
  <si>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</si>
  <si>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</si>
  <si>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</si>
  <si>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</si>
  <si>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</si>
  <si>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</si>
  <si>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</si>
  <si>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</si>
  <si>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</si>
  <si>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</si>
  <si>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</si>
  <si>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</si>
  <si>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</si>
  <si>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</si>
  <si>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</si>
  <si>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</si>
  <si>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</si>
  <si>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</si>
  <si>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</si>
  <si>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</si>
  <si>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</si>
  <si>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</si>
  <si>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</si>
  <si>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</si>
  <si>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</si>
  <si>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</si>
  <si>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</si>
  <si>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</si>
  <si>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</si>
  <si>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</si>
  <si>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</si>
  <si>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</si>
  <si>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</si>
  <si>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</si>
  <si>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</si>
  <si>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</si>
  <si>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</si>
  <si>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</si>
  <si>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</si>
  <si>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</si>
  <si>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</si>
  <si>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</si>
  <si>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</si>
  <si>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</si>
  <si>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</si>
  <si>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</si>
  <si>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</si>
  <si>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</si>
  <si>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</si>
  <si>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</si>
  <si>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</si>
  <si>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</si>
  <si>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</si>
  <si>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</si>
  <si>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</si>
  <si>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</si>
  <si>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</si>
  <si>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</si>
  <si>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</si>
  <si>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</si>
  <si>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</si>
  <si>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</si>
  <si>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</si>
  <si>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</si>
  <si>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</si>
  <si>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</si>
  <si>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</si>
  <si>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</si>
  <si>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</si>
  <si>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</si>
  <si>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</si>
  <si>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</si>
  <si>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</si>
  <si>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</si>
  <si>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</si>
  <si>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</si>
  <si>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</si>
  <si>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</si>
  <si>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</si>
  <si>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</si>
  <si>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</si>
  <si>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</si>
  <si>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</si>
  <si>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</si>
  <si>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</si>
  <si>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</si>
  <si>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</si>
  <si>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</si>
  <si>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</si>
  <si>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</si>
  <si>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</si>
  <si>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</si>
  <si>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</si>
  <si>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</si>
  <si>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</si>
  <si>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</si>
  <si>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</si>
  <si>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</si>
  <si>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</si>
  <si>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</si>
  <si>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</si>
  <si>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</si>
  <si>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</si>
  <si>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</si>
  <si>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</si>
  <si>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</si>
  <si>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</si>
  <si>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</si>
  <si>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</si>
  <si>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</si>
  <si>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</si>
  <si>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</si>
  <si>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</si>
  <si>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</si>
  <si>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</si>
  <si>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</si>
  <si>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</si>
  <si>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</si>
  <si>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</si>
  <si>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</si>
  <si>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</si>
  <si>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</si>
  <si>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</si>
  <si>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</si>
  <si>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</si>
  <si>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</si>
  <si>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</si>
  <si>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</si>
  <si>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</si>
  <si>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</si>
  <si>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</si>
  <si>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</si>
  <si>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</si>
  <si>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</si>
  <si>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</si>
  <si>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</si>
  <si>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</si>
  <si>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</si>
  <si>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</si>
  <si>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</si>
  <si>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</si>
  <si>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</si>
  <si>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</si>
  <si>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</si>
  <si>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</si>
  <si>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</si>
  <si>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</si>
  <si>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</si>
  <si>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</si>
  <si>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</si>
  <si>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</si>
  <si>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</si>
  <si>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</si>
  <si>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</si>
  <si>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</si>
  <si>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</si>
  <si>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</si>
  <si>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</si>
  <si>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</si>
  <si>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</si>
  <si>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</si>
  <si>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</si>
  <si>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</si>
  <si>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</si>
  <si>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</si>
  <si>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</si>
  <si>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</si>
  <si>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</si>
  <si>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</si>
  <si>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</si>
  <si>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</si>
  <si>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</si>
  <si>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</si>
  <si>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</si>
  <si>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</si>
  <si>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</si>
  <si>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</si>
  <si>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</si>
  <si>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</si>
  <si>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</si>
  <si>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</si>
  <si>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</si>
  <si>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</si>
  <si>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</si>
  <si>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</si>
  <si>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</si>
  <si>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</si>
  <si>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</si>
  <si>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</si>
  <si>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</si>
  <si>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</si>
  <si>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</si>
  <si>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</si>
  <si>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</si>
  <si>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</si>
  <si>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</si>
  <si>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</si>
  <si>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</si>
  <si>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</si>
  <si>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</si>
  <si>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</si>
  <si>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</si>
  <si>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</si>
  <si>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</si>
  <si>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</si>
  <si>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</si>
  <si>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</si>
  <si>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</si>
  <si>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</si>
  <si>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</si>
  <si>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</si>
  <si>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</si>
  <si>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</si>
  <si>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</si>
  <si>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</si>
  <si>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</si>
  <si>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</si>
  <si>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</si>
  <si>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</si>
  <si>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</si>
  <si>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</si>
  <si>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</si>
  <si>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</si>
  <si>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</si>
  <si>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</si>
  <si>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</si>
  <si>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</si>
  <si>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</si>
  <si>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</si>
  <si>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</si>
  <si>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</si>
  <si>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</si>
  <si>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</si>
  <si>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</si>
  <si>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</si>
  <si>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</si>
  <si>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</si>
  <si>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</si>
  <si>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</si>
  <si>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</si>
  <si>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</si>
  <si>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</si>
  <si>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</si>
  <si>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</si>
  <si>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</si>
  <si>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</si>
  <si>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</si>
  <si>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</si>
  <si>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</si>
  <si>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</si>
  <si>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</si>
  <si>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</si>
  <si>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</si>
  <si>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</si>
  <si>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</si>
  <si>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</si>
  <si>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</si>
  <si>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</si>
  <si>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</si>
  <si>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</si>
  <si>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</si>
  <si>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</si>
  <si>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</si>
  <si>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</si>
  <si>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</si>
  <si>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</si>
  <si>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</si>
  <si>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</si>
  <si>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</si>
  <si>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</si>
  <si>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</si>
  <si>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</si>
  <si>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</si>
  <si>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</si>
  <si>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</si>
  <si>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</si>
  <si>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</si>
  <si>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</si>
  <si>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</si>
  <si>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</si>
  <si>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</si>
  <si>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</si>
  <si>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</si>
  <si>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</si>
  <si>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</si>
  <si>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</si>
  <si>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</si>
  <si>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</si>
  <si>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</si>
  <si>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</si>
  <si>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</si>
  <si>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</si>
  <si>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</si>
  <si>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</si>
  <si>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</si>
  <si>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</si>
  <si>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</si>
  <si>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</si>
  <si>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</si>
  <si>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</si>
  <si>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</si>
  <si>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</si>
  <si>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</si>
  <si>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</si>
  <si>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</si>
  <si>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</si>
  <si>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</si>
  <si>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</si>
  <si>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</si>
  <si>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</si>
  <si>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</si>
  <si>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</si>
  <si>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</si>
  <si>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</si>
  <si>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</si>
  <si>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</si>
  <si>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</si>
  <si>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</si>
  <si>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</si>
  <si>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</si>
  <si>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</si>
  <si>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</si>
  <si>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</si>
  <si>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</si>
  <si>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</si>
  <si>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</si>
  <si>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</si>
  <si>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</si>
  <si>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</si>
  <si>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</si>
  <si>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</si>
  <si>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</si>
  <si>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</si>
  <si>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</si>
  <si>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</si>
  <si>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</si>
  <si>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</si>
  <si>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</si>
  <si>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</si>
  <si>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</si>
  <si>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</si>
  <si>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</si>
  <si>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</si>
  <si>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</si>
  <si>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</si>
  <si>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</si>
  <si>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</si>
  <si>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</si>
  <si>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</si>
  <si>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</si>
  <si>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</si>
  <si>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</si>
  <si>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</si>
  <si>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</si>
  <si>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</si>
  <si>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</si>
  <si>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</si>
  <si>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</si>
  <si>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</si>
  <si>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</si>
  <si>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</si>
  <si>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</si>
  <si>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</si>
  <si>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</si>
  <si>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</si>
  <si>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</si>
  <si>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</si>
  <si>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</si>
  <si>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</si>
  <si>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</si>
  <si>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</si>
  <si>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</si>
  <si>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</si>
  <si>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</si>
  <si>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</si>
  <si>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</si>
  <si>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</si>
  <si>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</si>
  <si>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</si>
  <si>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</si>
  <si>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</si>
  <si>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</si>
  <si>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</si>
  <si>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</si>
  <si>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</si>
  <si>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</si>
  <si>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</si>
  <si>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</si>
  <si>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</si>
  <si>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</si>
  <si>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</si>
  <si>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</si>
  <si>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</si>
  <si>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</si>
  <si>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</si>
  <si>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</si>
  <si>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</si>
  <si>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</si>
  <si>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</si>
  <si>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</si>
  <si>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</si>
  <si>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</si>
  <si>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</si>
  <si>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</si>
  <si>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</si>
  <si>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</si>
  <si>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</si>
  <si>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</si>
  <si>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</si>
  <si>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</si>
  <si>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</si>
  <si>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</si>
  <si>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</si>
  <si>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</si>
  <si>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</si>
  <si>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</si>
  <si>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</si>
  <si>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</si>
  <si>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</si>
  <si>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</si>
  <si>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</si>
  <si>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</si>
  <si>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</si>
  <si>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</si>
  <si>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</si>
  <si>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</si>
  <si>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</si>
  <si>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</si>
  <si>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</si>
  <si>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</si>
  <si>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</si>
  <si>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</si>
  <si>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</si>
  <si>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</si>
  <si>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</si>
  <si>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</si>
  <si>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</si>
  <si>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</si>
  <si>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</si>
  <si>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</si>
  <si>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</si>
  <si>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</si>
  <si>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</si>
  <si>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</si>
  <si>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</si>
  <si>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</si>
  <si>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</si>
  <si>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</si>
  <si>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</si>
  <si>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</si>
  <si>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</si>
  <si>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</si>
  <si>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</si>
  <si>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</si>
  <si>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</si>
  <si>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</si>
  <si>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</si>
  <si>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</si>
  <si>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</si>
  <si>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</si>
  <si>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</si>
  <si>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</si>
  <si>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</si>
  <si>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</si>
  <si>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</si>
  <si>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</si>
  <si>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</si>
  <si>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</si>
  <si>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</si>
  <si>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</si>
  <si>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</si>
  <si>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</si>
  <si>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</si>
  <si>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</si>
  <si>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</si>
  <si>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</si>
  <si>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</si>
  <si>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</si>
  <si>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</si>
  <si>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</si>
  <si>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</si>
  <si>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</si>
  <si>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</si>
  <si>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</si>
  <si>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</si>
  <si>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</si>
  <si>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</si>
  <si>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</si>
  <si>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</si>
  <si>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</si>
  <si>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</si>
  <si>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</si>
  <si>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</si>
  <si>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</si>
  <si>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</si>
  <si>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</si>
  <si>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</si>
  <si>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</si>
  <si>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</si>
  <si>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</si>
  <si>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</si>
  <si>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</si>
  <si>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</si>
  <si>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</si>
  <si>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</si>
  <si>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</si>
  <si>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</si>
  <si>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</si>
  <si>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</si>
  <si>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</si>
  <si>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</si>
  <si>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</si>
  <si>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</si>
  <si>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</si>
  <si>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</si>
  <si>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</si>
  <si>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</si>
  <si>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</si>
  <si>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</si>
  <si>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</si>
  <si>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</si>
  <si>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</si>
  <si>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</si>
  <si>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</si>
  <si>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</si>
  <si>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</si>
  <si>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</si>
  <si>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</si>
  <si>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</si>
  <si>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</si>
  <si>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</si>
  <si>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</si>
  <si>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</si>
  <si>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</si>
  <si>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</si>
  <si>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</si>
  <si>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</si>
  <si>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</si>
  <si>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</si>
  <si>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</si>
  <si>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</si>
  <si>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</si>
  <si>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</si>
  <si>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</si>
  <si>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</si>
  <si>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</si>
  <si>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</si>
  <si>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</si>
  <si>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</si>
  <si>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</si>
  <si>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</si>
  <si>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</si>
  <si>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</si>
  <si>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</si>
  <si>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</si>
  <si>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</si>
  <si>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</si>
  <si>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</si>
  <si>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</si>
  <si>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</si>
  <si>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</si>
  <si>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</si>
  <si>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</si>
  <si>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</si>
  <si>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</si>
  <si>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</si>
  <si>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</si>
  <si>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</si>
  <si>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</si>
  <si>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</si>
  <si>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</si>
  <si>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</si>
  <si>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</si>
  <si>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</si>
  <si>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</si>
  <si>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</si>
  <si>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</si>
  <si>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</si>
  <si>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</si>
  <si>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</si>
  <si>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</si>
  <si>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</si>
  <si>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</si>
  <si>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</si>
  <si>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</si>
  <si>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</si>
  <si>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</si>
  <si>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</si>
  <si>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</si>
  <si>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</si>
  <si>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</si>
  <si>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</si>
  <si>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</si>
  <si>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</si>
  <si>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</si>
  <si>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</si>
  <si>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</si>
  <si>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</si>
  <si>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</si>
  <si>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</si>
  <si>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</si>
  <si>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</si>
  <si>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</si>
  <si>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</si>
  <si>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</si>
  <si>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</si>
  <si>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</si>
  <si>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</si>
  <si>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</si>
  <si>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</si>
  <si>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</si>
  <si>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</si>
  <si>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</si>
  <si>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</si>
  <si>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</si>
  <si>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</si>
  <si>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</si>
  <si>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</si>
  <si>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</si>
  <si>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</si>
  <si>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</si>
  <si>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</si>
  <si>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</si>
  <si>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</si>
  <si>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</si>
  <si>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</si>
  <si>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</si>
  <si>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</si>
  <si>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</si>
  <si>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</si>
  <si>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</si>
  <si>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</si>
  <si>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</si>
  <si>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</si>
  <si>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</si>
  <si>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</si>
  <si>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</si>
  <si>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</si>
  <si>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</si>
  <si>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</si>
  <si>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</si>
  <si>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</si>
  <si>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</si>
  <si>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</si>
  <si>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</si>
  <si>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</si>
  <si>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</si>
  <si>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</si>
  <si>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</si>
  <si>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</si>
  <si>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</si>
  <si>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</si>
  <si>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</si>
  <si>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</si>
  <si>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</si>
  <si>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</si>
  <si>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</si>
  <si>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</si>
  <si>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</si>
  <si>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</si>
  <si>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</si>
  <si>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</si>
  <si>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</si>
  <si>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</si>
  <si>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</si>
  <si>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</si>
  <si>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</si>
  <si>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</si>
  <si>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</si>
  <si>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</si>
  <si>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</si>
  <si>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</si>
  <si>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</si>
  <si>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</si>
  <si>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</si>
  <si>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</si>
  <si>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</si>
  <si>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</si>
  <si>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</si>
  <si>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</si>
  <si>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</si>
  <si>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</si>
  <si>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</si>
  <si>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</si>
  <si>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</si>
  <si>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</si>
  <si>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</si>
  <si>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</si>
  <si>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</si>
  <si>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</si>
  <si>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</si>
  <si>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</si>
  <si>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</si>
  <si>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</si>
  <si>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</si>
  <si>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</si>
  <si>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</si>
  <si>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</si>
  <si>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</si>
  <si>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</si>
  <si>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</si>
  <si>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</si>
  <si>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</si>
  <si>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</si>
  <si>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</si>
  <si>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</si>
  <si>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</si>
  <si>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</si>
  <si>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</si>
  <si>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</si>
  <si>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</si>
  <si>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</si>
  <si>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</si>
  <si>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</si>
  <si>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</si>
  <si>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</si>
  <si>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</si>
  <si>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</si>
  <si>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</si>
  <si>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</si>
  <si>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</si>
  <si>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</si>
  <si>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</si>
  <si>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</si>
  <si>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</si>
  <si>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</si>
  <si>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</si>
  <si>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</si>
  <si>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</si>
  <si>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</si>
  <si>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</si>
  <si>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</si>
  <si>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</si>
  <si>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</si>
  <si>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</si>
  <si>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</si>
  <si>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</si>
  <si>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</si>
  <si>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</si>
  <si>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</si>
  <si>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</si>
  <si>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</si>
  <si>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</si>
  <si>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</si>
  <si>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</si>
  <si>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</si>
  <si>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</si>
  <si>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</si>
  <si>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</si>
  <si>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</si>
  <si>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</si>
  <si>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</si>
  <si>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</si>
  <si>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</si>
  <si>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</si>
  <si>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</si>
  <si>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</si>
  <si>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</si>
  <si>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</si>
  <si>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</si>
  <si>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</si>
  <si>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</si>
  <si>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</si>
  <si>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</si>
  <si>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</si>
  <si>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</si>
  <si>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</si>
  <si>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</si>
  <si>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</si>
  <si>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</si>
  <si>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</si>
  <si>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</si>
  <si>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</si>
  <si>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</si>
  <si>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</si>
  <si>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</si>
  <si>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</si>
  <si>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</si>
  <si>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</si>
  <si>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</si>
  <si>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</si>
  <si>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</si>
  <si>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</si>
  <si>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</si>
  <si>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</si>
  <si>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</si>
  <si>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</si>
  <si>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</si>
  <si>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</si>
  <si>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</si>
  <si>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</si>
  <si>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</si>
  <si>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</si>
  <si>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</si>
  <si>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</si>
  <si>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</si>
  <si>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</si>
  <si>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</si>
  <si>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</si>
  <si>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</si>
  <si>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</si>
  <si>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</si>
  <si>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</si>
  <si>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</si>
  <si>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</si>
  <si>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</si>
  <si>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</si>
  <si>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</si>
  <si>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</si>
  <si>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</si>
  <si>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</si>
  <si>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</si>
  <si>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</si>
  <si>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</si>
  <si>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</si>
  <si>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</si>
  <si>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</si>
  <si>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</si>
  <si>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</si>
  <si>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</si>
  <si>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</si>
  <si>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</si>
  <si>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</si>
  <si>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</si>
  <si>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</si>
  <si>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</si>
  <si>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</si>
  <si>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</si>
  <si>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</si>
  <si>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</si>
  <si>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</si>
  <si>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</si>
  <si>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</si>
  <si>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</si>
  <si>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</si>
  <si>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</si>
  <si>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</si>
  <si>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</si>
  <si>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</si>
  <si>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</si>
  <si>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</si>
  <si>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</si>
  <si>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</si>
  <si>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</si>
  <si>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</si>
  <si>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</si>
  <si>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</si>
  <si>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</si>
  <si>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</si>
  <si>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</si>
  <si>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</si>
  <si>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</si>
  <si>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</si>
  <si>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</si>
  <si>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</si>
  <si>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</si>
  <si>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</si>
  <si>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</si>
  <si>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</si>
  <si>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</si>
  <si>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</si>
  <si>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</si>
  <si>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</si>
  <si>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</si>
  <si>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</si>
  <si>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</si>
  <si>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</si>
  <si>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</si>
  <si>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</si>
  <si>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</si>
  <si>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</si>
  <si>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</si>
  <si>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</si>
  <si>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</si>
  <si>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</si>
  <si>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</si>
  <si>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</si>
  <si>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</si>
  <si>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</si>
  <si>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</si>
  <si>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</si>
  <si>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</si>
  <si>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</si>
  <si>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</si>
  <si>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</si>
  <si>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</si>
  <si>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</si>
  <si>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</si>
  <si>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</si>
  <si>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</si>
  <si>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</si>
  <si>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</si>
  <si>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</si>
  <si>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</si>
  <si>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</si>
  <si>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</si>
  <si>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</si>
  <si>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</si>
  <si>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</si>
  <si>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</si>
  <si>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</si>
  <si>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</si>
  <si>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</si>
  <si>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</si>
  <si>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</si>
  <si>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</si>
  <si>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</si>
  <si>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</si>
  <si>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</si>
  <si>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</si>
  <si>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</si>
  <si>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</si>
  <si>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</si>
  <si>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</si>
  <si>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</si>
  <si>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</si>
  <si>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</si>
  <si>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</si>
  <si>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</si>
  <si>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</si>
  <si>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</si>
  <si>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</si>
  <si>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</si>
  <si>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</si>
  <si>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</si>
  <si>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</si>
  <si>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</si>
  <si>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</si>
  <si>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</si>
  <si>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</si>
  <si>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</si>
  <si>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</si>
  <si>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</si>
  <si>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</si>
  <si>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</si>
  <si>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</si>
  <si>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</si>
  <si>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</si>
  <si>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</si>
  <si>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</si>
  <si>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</si>
  <si>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</si>
  <si>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</si>
  <si>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</si>
  <si>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</si>
  <si>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</si>
  <si>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</si>
  <si>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</si>
  <si>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</si>
  <si>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</si>
  <si>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</si>
  <si>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</si>
  <si>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</si>
  <si>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</si>
  <si>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</si>
  <si>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</si>
  <si>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</si>
  <si>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</si>
  <si>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</si>
  <si>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</si>
  <si>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</si>
  <si>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</si>
  <si>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</si>
  <si>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</si>
  <si>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</si>
  <si>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</si>
  <si>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</si>
  <si>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</si>
  <si>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</si>
  <si>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</si>
  <si>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</si>
  <si>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</si>
  <si>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</si>
  <si>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</si>
  <si>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</si>
  <si>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</si>
  <si>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</si>
  <si>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</si>
  <si>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</si>
  <si>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</si>
  <si>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</si>
  <si>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</si>
  <si>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</si>
  <si>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</si>
  <si>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</si>
  <si>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</si>
  <si>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</si>
  <si>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</si>
  <si>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</si>
  <si>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</si>
  <si>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</si>
  <si>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</si>
  <si>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</si>
  <si>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</si>
  <si>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</si>
  <si>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</si>
  <si>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</si>
  <si>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</si>
  <si>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</si>
  <si>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</si>
  <si>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</si>
  <si>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</si>
  <si>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</si>
  <si>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</si>
  <si>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</si>
  <si>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</si>
  <si>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</si>
  <si>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</si>
  <si>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</si>
  <si>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</si>
  <si>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</si>
  <si>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</si>
  <si>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</si>
  <si>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</si>
  <si>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</si>
  <si>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</si>
  <si>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</si>
  <si>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</si>
  <si>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</si>
  <si>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</si>
  <si>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</si>
  <si>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</si>
  <si>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</si>
  <si>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</si>
  <si>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</si>
  <si>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</si>
  <si>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</si>
  <si>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</si>
  <si>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</si>
  <si>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</si>
  <si>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</si>
  <si>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</si>
  <si>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</si>
  <si>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</si>
  <si>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</si>
  <si>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</si>
  <si>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</si>
  <si>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</si>
  <si>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</si>
  <si>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</si>
  <si>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</si>
  <si>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</si>
  <si>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</si>
  <si>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</si>
  <si>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</si>
  <si>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</si>
  <si>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</si>
  <si>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</si>
  <si>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</si>
  <si>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</si>
  <si>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</si>
  <si>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</si>
  <si>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</si>
  <si>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</si>
  <si>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</si>
  <si>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</si>
  <si>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</si>
  <si>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</si>
  <si>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</si>
  <si>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</si>
  <si>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</si>
  <si>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</si>
  <si>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</si>
  <si>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</si>
  <si>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</si>
  <si>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</si>
  <si>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</si>
  <si>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</si>
  <si>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</si>
  <si>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</si>
  <si>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</si>
  <si>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</si>
  <si>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</si>
  <si>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</si>
  <si>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</si>
  <si>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</si>
  <si>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</si>
  <si>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</si>
  <si>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</si>
  <si>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</si>
  <si>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</si>
  <si>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</si>
  <si>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</si>
  <si>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</si>
  <si>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</si>
  <si>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</si>
  <si>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</si>
  <si>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</si>
  <si>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</si>
  <si>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</si>
  <si>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</si>
  <si>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</si>
  <si>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</si>
  <si>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</si>
  <si>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</si>
  <si>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</si>
  <si>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</si>
  <si>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</si>
  <si>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</si>
  <si>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</si>
  <si>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</si>
  <si>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</si>
  <si>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</si>
  <si>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</si>
  <si>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</si>
  <si>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</si>
  <si>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</si>
  <si>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</si>
  <si>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</si>
  <si>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</si>
  <si>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</si>
  <si>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</si>
  <si>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</si>
  <si>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</si>
  <si>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</si>
  <si>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</si>
  <si>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</si>
  <si>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</si>
  <si>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</si>
  <si>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</si>
  <si>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</si>
  <si>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</si>
  <si>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</si>
  <si>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</si>
  <si>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</si>
  <si>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</si>
  <si>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</si>
  <si>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</si>
  <si>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</si>
  <si>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</si>
  <si>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</si>
  <si>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</si>
  <si>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</si>
  <si>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</si>
  <si>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</si>
  <si>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</si>
  <si>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</si>
  <si>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</si>
  <si>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</si>
  <si>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</si>
  <si>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</si>
  <si>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</si>
  <si>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</si>
  <si>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</si>
  <si>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</si>
  <si>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</si>
  <si>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</si>
  <si>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</si>
  <si>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</si>
  <si>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</si>
  <si>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</si>
  <si>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</si>
  <si>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</si>
  <si>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</si>
  <si>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</si>
  <si>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</si>
  <si>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</si>
  <si>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</si>
  <si>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</si>
  <si>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</si>
  <si>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</si>
  <si>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</si>
  <si>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</si>
  <si>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</si>
  <si>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</si>
  <si>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</si>
  <si>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</si>
  <si>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</si>
  <si>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</si>
  <si>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</si>
  <si>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</si>
  <si>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</si>
  <si>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</si>
  <si>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</si>
  <si>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</si>
  <si>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</si>
  <si>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</si>
  <si>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</si>
  <si>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</si>
  <si>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</si>
  <si>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</si>
  <si>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</si>
  <si>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</si>
  <si>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</si>
  <si>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</si>
  <si>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</si>
  <si>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</si>
  <si>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</si>
  <si>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</si>
  <si>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</si>
  <si>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</si>
  <si>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</si>
  <si>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</si>
  <si>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</si>
  <si>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</si>
  <si>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</si>
  <si>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</si>
  <si>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</si>
  <si>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</si>
  <si>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</si>
  <si>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</si>
  <si>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</si>
  <si>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</si>
  <si>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</si>
  <si>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</si>
  <si>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</si>
  <si>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</si>
  <si>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</si>
  <si>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</si>
  <si>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</si>
  <si>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</si>
  <si>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</si>
  <si>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</si>
  <si>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</si>
  <si>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</si>
  <si>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</si>
  <si>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</si>
  <si>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</si>
  <si>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</si>
  <si>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</si>
  <si>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</si>
  <si>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</si>
  <si>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</si>
  <si>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</si>
  <si>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</si>
  <si>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</si>
  <si>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</si>
  <si>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</si>
  <si>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</si>
  <si>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</si>
  <si>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</si>
  <si>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</si>
  <si>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</si>
  <si>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</si>
  <si>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</si>
  <si>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</si>
  <si>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</si>
  <si>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</si>
  <si>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</si>
  <si>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</si>
  <si>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</si>
  <si>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</si>
  <si>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</si>
  <si>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</si>
  <si>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</si>
  <si>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</si>
  <si>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</si>
  <si>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</si>
  <si>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</si>
  <si>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</si>
  <si>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</si>
  <si>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</si>
  <si>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</si>
  <si>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</si>
  <si>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</si>
  <si>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</si>
  <si>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</si>
  <si>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</si>
  <si>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</si>
  <si>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</si>
  <si>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</si>
  <si>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</si>
  <si>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</si>
  <si>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</si>
  <si>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</si>
  <si>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</si>
  <si>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</si>
  <si>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</si>
  <si>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</si>
  <si>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</si>
  <si>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</si>
  <si>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</si>
  <si>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</si>
  <si>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</si>
  <si>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</si>
  <si>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</si>
  <si>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</si>
  <si>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</si>
  <si>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</si>
  <si>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</si>
  <si>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</si>
  <si>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</si>
  <si>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</si>
  <si>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</si>
  <si>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</si>
  <si>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</si>
  <si>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</si>
  <si>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</si>
  <si>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</si>
  <si>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</si>
  <si>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</si>
  <si>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</si>
  <si>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</si>
  <si>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</si>
  <si>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</si>
  <si>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</si>
  <si>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</si>
  <si>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</si>
  <si>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</si>
  <si>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</si>
  <si>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</si>
  <si>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</si>
  <si>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</si>
  <si>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</si>
  <si>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</si>
  <si>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</si>
  <si>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</si>
  <si>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</si>
  <si>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</si>
  <si>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</si>
  <si>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</si>
  <si>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</si>
  <si>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</si>
  <si>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</si>
  <si>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</si>
  <si>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</si>
  <si>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</si>
  <si>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</si>
  <si>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</si>
  <si>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</si>
  <si>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</si>
  <si>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</si>
  <si>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</si>
  <si>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</si>
  <si>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</si>
  <si>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</si>
  <si>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</si>
  <si>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</si>
  <si>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</si>
  <si>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</si>
  <si>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</si>
  <si>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</si>
  <si>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</si>
  <si>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</si>
  <si>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</si>
  <si>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</si>
  <si>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</si>
  <si>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</si>
  <si>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</si>
  <si>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</si>
  <si>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</si>
  <si>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</si>
  <si>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</si>
  <si>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</si>
  <si>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</si>
  <si>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</si>
  <si>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</si>
  <si>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</si>
  <si>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</si>
  <si>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</si>
  <si>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</si>
  <si>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</si>
  <si>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</si>
  <si>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</si>
  <si>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</si>
  <si>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</si>
  <si>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</si>
  <si>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</si>
  <si>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</si>
  <si>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</si>
  <si>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</si>
  <si>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</si>
  <si>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</si>
  <si>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</si>
  <si>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</si>
  <si>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</si>
  <si>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</si>
  <si>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</si>
  <si>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</si>
  <si>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</si>
  <si>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</si>
  <si>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</si>
  <si>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</si>
  <si>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</si>
  <si>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</si>
  <si>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</si>
  <si>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</si>
  <si>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</si>
  <si>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</si>
  <si>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</si>
  <si>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</si>
  <si>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</si>
  <si>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</si>
  <si>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</si>
  <si>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</si>
  <si>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</si>
  <si>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</si>
  <si>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</si>
  <si>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</si>
  <si>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</si>
  <si>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</si>
  <si>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</si>
  <si>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</si>
  <si>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</si>
  <si>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</si>
  <si>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</si>
  <si>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</si>
  <si>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</si>
  <si>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</si>
  <si>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</si>
  <si>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</si>
  <si>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</si>
  <si>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</si>
  <si>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</si>
  <si>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</si>
  <si>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</si>
  <si>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</si>
  <si>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</si>
  <si>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</si>
  <si>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</si>
  <si>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</si>
  <si>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</si>
  <si>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</si>
  <si>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</si>
  <si>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</si>
  <si>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</si>
  <si>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</si>
  <si>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</si>
  <si>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</si>
  <si>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</si>
  <si>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</si>
  <si>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</si>
  <si>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</si>
  <si>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</si>
  <si>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</si>
  <si>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</si>
  <si>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</si>
  <si>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</si>
  <si>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</si>
  <si>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</si>
  <si>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</si>
  <si>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</si>
  <si>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</si>
  <si>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</si>
  <si>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</si>
  <si>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</si>
  <si>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</si>
  <si>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</si>
  <si>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</si>
  <si>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</si>
  <si>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</si>
  <si>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</si>
  <si>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</si>
  <si>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</si>
  <si>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</si>
  <si>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</si>
  <si>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</si>
  <si>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</si>
  <si>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</si>
  <si>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</si>
  <si>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</si>
  <si>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</si>
  <si>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</si>
  <si>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</si>
  <si>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</si>
  <si>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</si>
  <si>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</si>
  <si>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</si>
  <si>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</si>
  <si>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</si>
  <si>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</si>
  <si>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</si>
  <si>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</si>
  <si>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</si>
  <si>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</si>
  <si>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</si>
  <si>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</si>
  <si>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</si>
  <si>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</si>
  <si>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</si>
  <si>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</si>
  <si>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</si>
  <si>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</si>
  <si>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</si>
  <si>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</si>
  <si>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</si>
  <si>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</si>
  <si>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</si>
  <si>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</si>
  <si>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</si>
  <si>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</si>
  <si>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</si>
  <si>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</si>
  <si>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</si>
  <si>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</si>
  <si>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</si>
  <si>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</si>
  <si>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</si>
  <si>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</si>
  <si>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</si>
  <si>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</si>
  <si>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</si>
  <si>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</si>
  <si>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</si>
  <si>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</si>
  <si>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</si>
  <si>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</si>
  <si>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</si>
  <si>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</si>
  <si>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</si>
  <si>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</si>
  <si>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</si>
  <si>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</si>
  <si>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</si>
  <si>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</si>
  <si>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</si>
  <si>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</si>
  <si>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</si>
  <si>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</si>
  <si>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</si>
  <si>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</si>
  <si>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</si>
  <si>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</si>
  <si>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</si>
  <si>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</si>
  <si>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</si>
  <si>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</si>
  <si>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</si>
  <si>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</si>
  <si>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</si>
  <si>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</si>
  <si>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</si>
  <si>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</si>
  <si>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</si>
  <si>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</si>
  <si>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</si>
  <si>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</si>
  <si>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</si>
  <si>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</si>
  <si>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</si>
  <si>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</si>
  <si>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</si>
  <si>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</si>
  <si>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</si>
  <si>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</si>
  <si>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</si>
  <si>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</si>
  <si>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</si>
  <si>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</si>
  <si>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</si>
  <si>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</si>
  <si>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</si>
  <si>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</si>
  <si>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</si>
  <si>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</si>
  <si>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</si>
  <si>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</si>
  <si>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</si>
  <si>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</si>
  <si>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</si>
  <si>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</si>
  <si>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</si>
  <si>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</si>
  <si>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</si>
  <si>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</si>
  <si>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</si>
  <si>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</si>
  <si>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</si>
  <si>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</si>
  <si>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</si>
  <si>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</si>
  <si>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</si>
  <si>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</si>
  <si>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</si>
  <si>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</si>
  <si>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</si>
  <si>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</si>
  <si>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</si>
  <si>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</si>
  <si>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</si>
  <si>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</si>
  <si>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</si>
  <si>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</si>
  <si>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</si>
  <si>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</si>
  <si>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</si>
  <si>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</si>
  <si>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</si>
  <si>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</si>
  <si>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</si>
  <si>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</si>
  <si>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</si>
  <si>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</si>
  <si>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</si>
  <si>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</si>
  <si>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</si>
  <si>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</si>
  <si>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</si>
  <si>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</si>
  <si>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</si>
  <si>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</si>
  <si>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</si>
  <si>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</si>
  <si>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</si>
  <si>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</si>
  <si>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</si>
  <si>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</si>
  <si>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</si>
  <si>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</si>
  <si>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</si>
  <si>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</si>
  <si>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</si>
  <si>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</si>
  <si>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</si>
  <si>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</si>
  <si>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</si>
  <si>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</si>
  <si>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</si>
  <si>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</si>
  <si>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</si>
  <si>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</si>
  <si>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</si>
  <si>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</si>
  <si>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</si>
  <si>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</si>
  <si>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</si>
  <si>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</si>
  <si>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</si>
  <si>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</si>
  <si>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</si>
  <si>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</si>
  <si>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</si>
  <si>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</si>
  <si>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</si>
  <si>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</si>
  <si>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</si>
  <si>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</si>
  <si>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</si>
  <si>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</si>
  <si>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</si>
  <si>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</si>
  <si>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</si>
  <si>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</si>
  <si>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</si>
  <si>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</si>
  <si>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</si>
  <si>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</si>
  <si>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</si>
  <si>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</si>
  <si>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</si>
  <si>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</si>
  <si>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</si>
  <si>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</si>
  <si>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</si>
  <si>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</si>
  <si>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</si>
  <si>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</si>
  <si>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</si>
  <si>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</si>
  <si>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</si>
  <si>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</si>
  <si>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</si>
  <si>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</si>
  <si>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</si>
  <si>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</si>
  <si>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</si>
  <si>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</si>
  <si>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</si>
  <si>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</si>
  <si>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</si>
  <si>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</si>
  <si>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</si>
  <si>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</si>
  <si>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</si>
  <si>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</si>
  <si>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</si>
  <si>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</si>
  <si>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</si>
  <si>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</si>
  <si>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</si>
  <si>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</si>
  <si>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</si>
  <si>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</si>
  <si>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</si>
  <si>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</si>
  <si>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</si>
  <si>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</si>
  <si>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</si>
  <si>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</si>
  <si>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</si>
  <si>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</si>
  <si>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</si>
  <si>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</si>
  <si>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</si>
  <si>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</si>
  <si>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</si>
  <si>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</si>
  <si>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</si>
  <si>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</si>
  <si>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</si>
  <si>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</si>
  <si>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</si>
  <si>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</si>
  <si>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</si>
  <si>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</si>
  <si>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</si>
  <si>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</si>
  <si>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</si>
  <si>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</si>
  <si>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</si>
  <si>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</si>
  <si>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</si>
  <si>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</si>
  <si>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</si>
  <si>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</si>
  <si>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</si>
  <si>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</si>
  <si>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</si>
  <si>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</si>
  <si>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</si>
  <si>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</si>
  <si>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</si>
  <si>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</si>
  <si>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</si>
  <si>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</si>
  <si>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</si>
  <si>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</si>
  <si>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</si>
  <si>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</si>
  <si>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</si>
  <si>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</si>
  <si>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</si>
  <si>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</si>
  <si>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</si>
  <si>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</si>
  <si>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</si>
  <si>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</si>
  <si>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</si>
  <si>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</si>
  <si>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</si>
  <si>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</si>
  <si>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</si>
  <si>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</si>
  <si>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</si>
  <si>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</si>
  <si>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</si>
  <si>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</si>
  <si>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</si>
  <si>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</si>
  <si>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</si>
  <si>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</si>
  <si>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</si>
  <si>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</si>
  <si>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</si>
  <si>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</si>
  <si>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</si>
  <si>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</si>
  <si>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</si>
  <si>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</si>
  <si>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</si>
  <si>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</si>
  <si>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</si>
  <si>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</si>
  <si>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</si>
  <si>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</si>
  <si>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</si>
  <si>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</si>
  <si>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</si>
  <si>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</si>
  <si>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</si>
  <si>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</si>
  <si>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</si>
  <si>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</si>
  <si>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</si>
  <si>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</si>
  <si>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</si>
  <si>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</si>
  <si>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</si>
  <si>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</si>
  <si>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</si>
  <si>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</si>
  <si>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</si>
  <si>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</si>
  <si>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</si>
  <si>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</si>
  <si>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</si>
  <si>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</si>
  <si>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</si>
  <si>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</si>
  <si>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</si>
  <si>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</si>
  <si>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</si>
  <si>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</si>
  <si>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</si>
  <si>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</si>
  <si>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</si>
  <si>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</si>
  <si>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</si>
  <si>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</si>
  <si>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</si>
  <si>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</si>
  <si>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</si>
  <si>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</si>
  <si>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</si>
  <si>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</si>
  <si>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</si>
  <si>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</si>
  <si>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</si>
  <si>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</si>
  <si>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</si>
  <si>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</si>
  <si>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</si>
  <si>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</si>
  <si>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</si>
  <si>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</si>
  <si>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</si>
  <si>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</si>
  <si>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</si>
  <si>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</si>
  <si>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</si>
  <si>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</si>
  <si>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</si>
  <si>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</si>
  <si>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</si>
  <si>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</si>
  <si>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</si>
  <si>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</si>
  <si>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</si>
  <si>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</si>
  <si>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</si>
  <si>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</si>
  <si>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</si>
  <si>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</si>
  <si>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</si>
  <si>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</si>
  <si>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</si>
  <si>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</si>
  <si>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</si>
  <si>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</si>
  <si>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</si>
  <si>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</si>
  <si>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</si>
  <si>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</si>
  <si>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</si>
  <si>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</si>
  <si>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</si>
  <si>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</si>
  <si>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</si>
  <si>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</si>
  <si>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</si>
  <si>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</si>
  <si>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</si>
  <si>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</si>
  <si>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</si>
  <si>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</si>
  <si>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</si>
  <si>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</si>
  <si>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</si>
  <si>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</si>
  <si>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</si>
  <si>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</si>
  <si>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</si>
  <si>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</si>
  <si>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</si>
  <si>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</si>
  <si>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</si>
  <si>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</si>
  <si>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</si>
  <si>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</si>
  <si>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</si>
  <si>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</si>
  <si>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</si>
  <si>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</si>
  <si>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</si>
  <si>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</si>
  <si>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</si>
  <si>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</si>
  <si>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</si>
  <si>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</si>
  <si>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</si>
  <si>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</si>
  <si>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</si>
  <si>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</si>
  <si>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</si>
  <si>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</si>
  <si>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</si>
  <si>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</si>
  <si>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</si>
  <si>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</si>
  <si>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</si>
  <si>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</si>
  <si>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</si>
  <si>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</si>
  <si>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</si>
  <si>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</si>
  <si>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</si>
  <si>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</si>
  <si>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</si>
  <si>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</si>
  <si>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</si>
  <si>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</si>
  <si>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</si>
  <si>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</si>
  <si>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</si>
  <si>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</si>
  <si>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</si>
  <si>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</si>
  <si>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</si>
  <si>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</si>
  <si>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</si>
  <si>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</si>
  <si>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</si>
  <si>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</si>
  <si>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</si>
  <si>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</si>
  <si>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</si>
  <si>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</si>
  <si>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</si>
  <si>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</si>
  <si>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</si>
  <si>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</si>
  <si>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</si>
  <si>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</si>
  <si>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</si>
  <si>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</si>
  <si>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</si>
  <si>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</si>
  <si>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</si>
  <si>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</si>
  <si>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</si>
  <si>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</si>
  <si>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</si>
  <si>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</si>
  <si>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</si>
  <si>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</si>
  <si>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</si>
  <si>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</si>
  <si>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</si>
  <si>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</si>
  <si>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</si>
  <si>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</si>
  <si>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</si>
  <si>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</si>
  <si>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</si>
  <si>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</si>
  <si>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</si>
  <si>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</si>
  <si>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</si>
  <si>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</si>
  <si>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</si>
  <si>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</si>
  <si>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</si>
  <si>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</si>
  <si>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</si>
  <si>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</si>
  <si>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</si>
  <si>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</si>
  <si>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</si>
  <si>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</si>
  <si>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</si>
  <si>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</si>
  <si>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</si>
  <si>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</si>
  <si>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</si>
  <si>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</si>
  <si>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</si>
  <si>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</si>
  <si>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</si>
  <si>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</si>
  <si>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</si>
  <si>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</si>
  <si>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</si>
  <si>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</si>
  <si>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</si>
  <si>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</si>
  <si>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</si>
  <si>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</si>
  <si>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</si>
  <si>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</si>
  <si>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</si>
  <si>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</si>
  <si>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</si>
  <si>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</si>
  <si>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</si>
  <si>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</si>
  <si>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</si>
  <si>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</si>
  <si>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</si>
  <si>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</si>
  <si>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</si>
  <si>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</si>
  <si>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</si>
  <si>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</si>
  <si>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</si>
  <si>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</si>
  <si>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</si>
  <si>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</si>
  <si>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</si>
  <si>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</si>
  <si>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</si>
  <si>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</si>
  <si>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</si>
  <si>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</si>
  <si>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</si>
  <si>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</si>
  <si>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</si>
  <si>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</si>
  <si>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</si>
  <si>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</si>
  <si>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</si>
  <si>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</si>
  <si>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</si>
  <si>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</si>
  <si>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</si>
  <si>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</si>
  <si>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</si>
  <si>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</si>
  <si>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</si>
  <si>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</si>
  <si>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</si>
  <si>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</si>
  <si>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</si>
  <si>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</si>
  <si>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</si>
  <si>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</si>
  <si>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</si>
  <si>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</si>
  <si>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</si>
  <si>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</si>
  <si>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</si>
  <si>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</si>
  <si>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</si>
  <si>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</si>
  <si>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</si>
  <si>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</si>
  <si>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</si>
  <si>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</si>
  <si>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</si>
  <si>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</si>
  <si>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</si>
  <si>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</si>
  <si>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</si>
  <si>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</si>
  <si>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</si>
  <si>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</si>
  <si>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</si>
  <si>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</si>
  <si>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</si>
  <si>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</si>
  <si>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</si>
  <si>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</si>
  <si>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</si>
  <si>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</si>
  <si>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</si>
  <si>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</si>
  <si>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</si>
  <si>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</si>
  <si>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</si>
  <si>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</si>
  <si>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</si>
  <si>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</si>
  <si>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</si>
  <si>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</si>
  <si>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</si>
  <si>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</si>
  <si>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</si>
  <si>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</si>
  <si>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</si>
  <si>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</si>
  <si>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</si>
  <si>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</si>
  <si>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</si>
  <si>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</si>
  <si>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</si>
  <si>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</si>
  <si>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</si>
  <si>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</si>
  <si>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</si>
  <si>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</si>
  <si>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</si>
  <si>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</si>
  <si>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</si>
  <si>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</si>
  <si>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</si>
  <si>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</si>
  <si>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</si>
  <si>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</si>
  <si>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</si>
  <si>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</si>
  <si>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</si>
  <si>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</si>
  <si>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</si>
  <si>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</si>
  <si>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</si>
  <si>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</si>
  <si>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</si>
  <si>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</si>
  <si>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</si>
  <si>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</si>
  <si>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</si>
  <si>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</si>
  <si>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</si>
  <si>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</si>
  <si>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</si>
  <si>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</si>
  <si>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</si>
  <si>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</si>
  <si>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</si>
  <si>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</si>
  <si>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</si>
  <si>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</si>
  <si>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</si>
  <si>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</si>
  <si>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</si>
  <si>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</si>
  <si>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</si>
  <si>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</si>
  <si>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</si>
  <si>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</si>
  <si>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</si>
  <si>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</si>
  <si>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</si>
  <si>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</si>
  <si>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</si>
  <si>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</si>
  <si>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</si>
  <si>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</si>
  <si>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</si>
  <si>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</si>
  <si>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</si>
  <si>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</si>
  <si>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</si>
  <si>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</si>
  <si>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</si>
  <si>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</si>
  <si>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</si>
  <si>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</si>
  <si>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</si>
  <si>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</si>
  <si>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</si>
  <si>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</si>
  <si>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</si>
  <si>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</si>
  <si>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</si>
  <si>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</si>
  <si>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</si>
  <si>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</si>
  <si>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</si>
  <si>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</si>
  <si>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</si>
  <si>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</si>
  <si>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</si>
  <si>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</si>
  <si>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</si>
  <si>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</si>
  <si>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</si>
  <si>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</si>
  <si>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</si>
  <si>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</si>
  <si>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</si>
  <si>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</si>
  <si>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</si>
  <si>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</si>
  <si>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</si>
  <si>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</si>
  <si>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</si>
  <si>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</si>
  <si>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</si>
  <si>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</si>
  <si>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</si>
  <si>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</si>
  <si>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</si>
  <si>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</si>
  <si>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</si>
  <si>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</si>
  <si>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</si>
  <si>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</si>
  <si>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</si>
  <si>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</si>
  <si>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</si>
  <si>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</si>
  <si>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</si>
  <si>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</si>
  <si>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</si>
  <si>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</si>
  <si>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</si>
  <si>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</si>
  <si>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</si>
  <si>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</si>
  <si>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</si>
  <si>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</si>
  <si>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</si>
  <si>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</si>
  <si>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</si>
  <si>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</si>
  <si>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</si>
  <si>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</si>
  <si>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</si>
  <si>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</si>
  <si>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</si>
  <si>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</si>
  <si>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</si>
  <si>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</si>
  <si>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</si>
  <si>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</si>
  <si>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</si>
  <si>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</si>
  <si>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</si>
  <si>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</si>
  <si>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</si>
  <si>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</si>
  <si>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</si>
  <si>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</si>
  <si>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</si>
  <si>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</si>
  <si>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</si>
  <si>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</si>
  <si>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</si>
  <si>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</si>
  <si>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</si>
  <si>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</si>
  <si>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</si>
  <si>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</si>
  <si>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</si>
  <si>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</si>
  <si>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</si>
  <si>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</si>
  <si>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</si>
  <si>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</si>
  <si>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</si>
  <si>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</si>
  <si>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</si>
  <si>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</si>
  <si>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</si>
  <si>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</si>
  <si>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</si>
  <si>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</si>
  <si>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</si>
  <si>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</si>
  <si>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</si>
  <si>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</si>
  <si>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</si>
  <si>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</si>
  <si>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</si>
  <si>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</si>
  <si>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</si>
  <si>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</si>
  <si>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</si>
  <si>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</si>
  <si>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</si>
  <si>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</si>
  <si>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</si>
  <si>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</si>
  <si>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</si>
  <si>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</si>
  <si>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</si>
  <si>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</si>
  <si>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</si>
  <si>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</si>
  <si>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</si>
  <si>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</si>
  <si>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</si>
  <si>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</si>
  <si>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</si>
  <si>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</si>
  <si>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</si>
  <si>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</si>
  <si>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</si>
  <si>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</si>
  <si>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</si>
  <si>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</si>
  <si>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</si>
  <si>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</si>
  <si>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</si>
  <si>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</si>
  <si>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</si>
  <si>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</si>
  <si>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</si>
  <si>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</si>
  <si>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</si>
  <si>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</si>
  <si>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</si>
  <si>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</si>
  <si>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</si>
  <si>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</si>
  <si>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</si>
  <si>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</si>
  <si>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</si>
  <si>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</si>
  <si>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</si>
  <si>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</si>
  <si>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</si>
  <si>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</si>
  <si>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</si>
  <si>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</si>
  <si>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</si>
  <si>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</si>
  <si>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</si>
  <si>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</si>
  <si>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</si>
  <si>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</si>
  <si>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</si>
  <si>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</si>
  <si>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</si>
  <si>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</si>
  <si>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</si>
  <si>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</si>
  <si>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</si>
  <si>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</si>
  <si>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</si>
  <si>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</si>
  <si>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</si>
  <si>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</si>
  <si>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</si>
  <si>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</si>
  <si>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</si>
  <si>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</si>
  <si>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</si>
  <si>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</si>
  <si>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</si>
  <si>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</si>
  <si>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</si>
  <si>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</si>
  <si>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</si>
  <si>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</si>
  <si>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</si>
  <si>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</si>
  <si>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</si>
  <si>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</si>
  <si>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</si>
  <si>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</si>
  <si>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</si>
  <si>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</si>
  <si>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</si>
  <si>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</si>
  <si>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</si>
  <si>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</si>
  <si>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</si>
  <si>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</si>
  <si>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</si>
  <si>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</si>
  <si>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</si>
  <si>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</si>
  <si>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</si>
  <si>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</si>
  <si>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</si>
  <si>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</si>
  <si>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</si>
  <si>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</si>
  <si>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</si>
  <si>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</si>
  <si>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</si>
  <si>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</si>
  <si>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</si>
  <si>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</si>
  <si>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</si>
  <si>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</si>
  <si>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</si>
  <si>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</si>
  <si>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</si>
  <si>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</si>
  <si>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</si>
  <si>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</si>
  <si>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</si>
  <si>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</si>
  <si>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</si>
  <si>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</si>
  <si>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</si>
  <si>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</si>
  <si>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</si>
  <si>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</si>
  <si>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</si>
  <si>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</si>
  <si>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</si>
  <si>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</si>
  <si>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</si>
  <si>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</si>
  <si>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</si>
  <si>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</si>
  <si>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</si>
  <si>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</si>
  <si>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</si>
  <si>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</si>
  <si>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</si>
  <si>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</si>
  <si>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</si>
  <si>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</si>
  <si>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</si>
  <si>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</si>
  <si>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</si>
  <si>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</si>
  <si>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</si>
  <si>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</si>
  <si>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</si>
  <si>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</si>
  <si>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</si>
  <si>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</si>
  <si>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</si>
  <si>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</si>
  <si>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</si>
  <si>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</si>
  <si>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</si>
  <si>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</si>
  <si>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</si>
  <si>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</si>
  <si>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</si>
  <si>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</si>
  <si>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</si>
  <si>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</si>
  <si>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</si>
  <si>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</si>
  <si>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</si>
  <si>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</si>
  <si>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</si>
  <si>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</si>
  <si>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</si>
  <si>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</si>
  <si>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</si>
  <si>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</si>
  <si>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</si>
  <si>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</si>
  <si>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</si>
  <si>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</si>
  <si>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</si>
  <si>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</si>
  <si>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</si>
  <si>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</si>
  <si>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</si>
  <si>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</si>
  <si>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</si>
  <si>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</si>
  <si>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</si>
  <si>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</si>
  <si>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</si>
  <si>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</si>
  <si>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</si>
  <si>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</si>
  <si>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</si>
  <si>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</si>
  <si>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</si>
  <si>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</si>
  <si>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</si>
  <si>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</si>
  <si>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</si>
  <si>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</si>
  <si>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</si>
  <si>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</si>
  <si>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</si>
  <si>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</si>
  <si>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</si>
  <si>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</si>
  <si>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</si>
  <si>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</si>
  <si>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</si>
  <si>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</si>
  <si>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</si>
  <si>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</si>
  <si>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</si>
  <si>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</si>
  <si>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</si>
  <si>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</si>
  <si>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</si>
  <si>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</si>
  <si>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</si>
  <si>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</si>
  <si>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</si>
  <si>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</si>
  <si>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</si>
  <si>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</si>
  <si>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</si>
  <si>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</si>
  <si>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</si>
  <si>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</si>
  <si>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</si>
  <si>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</si>
  <si>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</si>
  <si>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</si>
  <si>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</si>
  <si>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</si>
  <si>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</si>
  <si>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</si>
  <si>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</si>
  <si>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</si>
  <si>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</si>
  <si>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</si>
  <si>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</si>
  <si>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</si>
  <si>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</si>
  <si>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</si>
  <si>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</si>
  <si>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</si>
  <si>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</si>
  <si>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</si>
  <si>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</si>
  <si>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</si>
  <si>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</si>
  <si>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</si>
  <si>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</si>
  <si>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</si>
  <si>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</si>
  <si>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</si>
  <si>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</si>
  <si>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</si>
  <si>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</si>
  <si>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</si>
  <si>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</si>
  <si>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</si>
  <si>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</si>
  <si>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</si>
  <si>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</si>
  <si>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</si>
  <si>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</si>
  <si>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</si>
  <si>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</si>
  <si>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</si>
  <si>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</si>
  <si>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</si>
  <si>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</si>
  <si>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</si>
  <si>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</si>
  <si>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</si>
  <si>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</si>
  <si>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</si>
  <si>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</si>
  <si>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</si>
  <si>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</si>
  <si>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</si>
  <si>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</si>
  <si>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</si>
  <si>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</si>
  <si>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</si>
  <si>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</si>
  <si>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</si>
  <si>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</si>
  <si>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</si>
  <si>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</si>
  <si>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</si>
  <si>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</si>
  <si>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</si>
  <si>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</si>
  <si>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</si>
  <si>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</si>
  <si>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</si>
  <si>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</si>
  <si>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</si>
  <si>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</si>
  <si>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</si>
  <si>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</si>
  <si>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</si>
  <si>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</si>
  <si>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</si>
  <si>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</si>
  <si>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</si>
  <si>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</si>
  <si>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</si>
  <si>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</si>
  <si>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</si>
  <si>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</si>
  <si>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</si>
  <si>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</si>
  <si>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</si>
  <si>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</si>
  <si>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</si>
  <si>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</si>
  <si>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</si>
  <si>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</si>
  <si>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</si>
  <si>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</si>
  <si>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</si>
  <si>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</si>
  <si>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</si>
  <si>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</si>
  <si>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</si>
  <si>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</si>
  <si>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</si>
  <si>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</si>
  <si>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</si>
  <si>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</si>
  <si>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</si>
  <si>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</si>
  <si>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</si>
  <si>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</si>
  <si>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</si>
  <si>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</si>
  <si>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</si>
  <si>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</si>
  <si>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</si>
  <si>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</si>
  <si>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</si>
  <si>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</si>
  <si>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</si>
  <si>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</si>
  <si>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</si>
  <si>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</si>
  <si>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</si>
  <si>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</si>
  <si>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</si>
  <si>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</si>
  <si>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</si>
  <si>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</si>
  <si>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</si>
  <si>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</si>
  <si>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</si>
  <si>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</si>
  <si>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</si>
  <si>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</si>
  <si>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</si>
  <si>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</si>
  <si>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</si>
  <si>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</si>
  <si>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</si>
  <si>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</si>
  <si>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</si>
  <si>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</si>
  <si>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</si>
  <si>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</si>
  <si>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</si>
  <si>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</si>
  <si>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</si>
  <si>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</si>
  <si>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</si>
  <si>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</si>
  <si>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</si>
  <si>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</si>
  <si>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</si>
  <si>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</si>
  <si>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</si>
  <si>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</si>
  <si>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</si>
  <si>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</si>
  <si>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</si>
  <si>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</si>
  <si>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</si>
  <si>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</si>
  <si>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</si>
  <si>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</si>
  <si>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</si>
  <si>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</si>
  <si>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</si>
  <si>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</si>
  <si>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</si>
  <si>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</si>
  <si>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</si>
  <si>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</si>
  <si>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</si>
  <si>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</si>
  <si>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</si>
  <si>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</si>
  <si>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</si>
  <si>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</si>
  <si>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</si>
  <si>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</si>
  <si>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</si>
  <si>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</si>
  <si>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</si>
  <si>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</si>
  <si>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</si>
  <si>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</si>
  <si>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</si>
  <si>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</si>
  <si>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</si>
  <si>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</si>
  <si>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</si>
  <si>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</si>
  <si>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</si>
  <si>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</si>
  <si>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</si>
  <si>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</si>
  <si>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</si>
  <si>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</si>
  <si>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</si>
  <si>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</si>
  <si>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</si>
  <si>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</si>
  <si>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</si>
  <si>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</si>
  <si>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</si>
  <si>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</si>
  <si>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</si>
  <si>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</si>
  <si>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</si>
  <si>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</si>
  <si>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</si>
  <si>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</si>
  <si>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</si>
  <si>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</si>
  <si>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</si>
  <si>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</si>
  <si>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</si>
  <si>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</si>
  <si>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</si>
  <si>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</si>
  <si>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</si>
  <si>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</si>
  <si>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</si>
  <si>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</si>
  <si>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</si>
  <si>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</si>
  <si>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</si>
  <si>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</si>
  <si>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</si>
  <si>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</si>
  <si>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</si>
  <si>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</si>
  <si>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</si>
  <si>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</si>
  <si>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</si>
  <si>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</si>
  <si>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</si>
  <si>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</si>
  <si>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</si>
  <si>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</si>
  <si>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</si>
  <si>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</si>
  <si>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</si>
  <si>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</si>
  <si>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</si>
  <si>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</si>
  <si>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</si>
  <si>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</si>
  <si>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</si>
  <si>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</si>
  <si>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</si>
  <si>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</si>
  <si>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</si>
  <si>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</si>
  <si>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</si>
  <si>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</si>
  <si>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</si>
  <si>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</si>
  <si>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</si>
  <si>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</si>
  <si>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</si>
  <si>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</si>
  <si>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</si>
  <si>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</si>
  <si>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</si>
  <si>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</si>
  <si>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</si>
  <si>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</si>
  <si>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</si>
  <si>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</si>
  <si>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</si>
  <si>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</si>
  <si>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</si>
  <si>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</si>
  <si>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</si>
  <si>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</si>
  <si>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</si>
  <si>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</si>
  <si>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</si>
  <si>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</si>
  <si>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</si>
  <si>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</si>
  <si>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</si>
  <si>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</si>
  <si>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</si>
  <si>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</si>
  <si>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</si>
  <si>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</si>
  <si>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</si>
  <si>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</si>
  <si>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</si>
  <si>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</si>
  <si>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</si>
  <si>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</si>
  <si>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</si>
  <si>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</si>
  <si>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</si>
  <si>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</si>
  <si>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</si>
  <si>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</si>
  <si>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</si>
  <si>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</si>
  <si>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</si>
  <si>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</si>
  <si>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</si>
  <si>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</si>
  <si>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</si>
  <si>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</si>
  <si>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</si>
  <si>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</si>
  <si>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</si>
  <si>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</si>
  <si>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</si>
  <si>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</si>
  <si>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</si>
  <si>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</si>
  <si>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</si>
  <si>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</si>
  <si>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</si>
  <si>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</si>
  <si>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</si>
  <si>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</si>
  <si>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</si>
  <si>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</si>
  <si>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</si>
  <si>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</si>
  <si>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</si>
  <si>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</si>
  <si>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</si>
  <si>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</si>
  <si>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</si>
  <si>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</si>
  <si>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</si>
  <si>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</si>
  <si>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</si>
  <si>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</si>
  <si>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</si>
  <si>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</si>
  <si>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</si>
  <si>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</si>
  <si>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</si>
  <si>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</si>
  <si>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</si>
  <si>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</si>
  <si>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</si>
  <si>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</si>
  <si>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</si>
  <si>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</si>
  <si>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</si>
  <si>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</si>
  <si>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</si>
  <si>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</si>
  <si>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</si>
  <si>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</si>
  <si>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</si>
  <si>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</si>
  <si>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</si>
  <si>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</si>
  <si>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</si>
  <si>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</si>
  <si>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</si>
  <si>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</si>
  <si>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</si>
  <si>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</si>
  <si>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</si>
  <si>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</si>
  <si>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</si>
  <si>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</si>
  <si>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</si>
  <si>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</si>
  <si>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</si>
  <si>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</si>
  <si>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</si>
  <si>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</si>
  <si>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</si>
  <si>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</si>
  <si>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</si>
  <si>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</si>
  <si>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</si>
  <si>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</si>
  <si>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</si>
  <si>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</si>
  <si>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</si>
  <si>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</si>
  <si>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</si>
  <si>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</si>
  <si>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</si>
  <si>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</si>
  <si>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</si>
  <si>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</si>
  <si>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</si>
  <si>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</si>
  <si>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</si>
  <si>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</si>
  <si>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</si>
  <si>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</si>
  <si>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</si>
  <si>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</si>
  <si>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</si>
  <si>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</si>
  <si>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</si>
  <si>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</si>
  <si>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</si>
  <si>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</si>
  <si>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</si>
  <si>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</si>
  <si>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</si>
  <si>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</si>
  <si>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</si>
  <si>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</si>
  <si>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</si>
  <si>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</si>
  <si>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</si>
  <si>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</si>
  <si>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</si>
  <si>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</si>
  <si>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</si>
  <si>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</si>
  <si>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</si>
  <si>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</si>
  <si>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</si>
  <si>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</si>
  <si>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</si>
  <si>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</si>
  <si>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</si>
  <si>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</si>
  <si>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</si>
  <si>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</si>
  <si>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</si>
  <si>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</si>
  <si>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</si>
  <si>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</si>
  <si>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</si>
  <si>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</si>
  <si>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</si>
  <si>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</si>
  <si>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</si>
  <si>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</si>
  <si>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</si>
  <si>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</si>
  <si>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</si>
  <si>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</si>
  <si>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</si>
  <si>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</si>
  <si>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</si>
  <si>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</si>
  <si>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</si>
  <si>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</si>
  <si>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</si>
  <si>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</si>
  <si>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</si>
  <si>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</si>
  <si>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</si>
  <si>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</si>
  <si>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</si>
  <si>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</si>
  <si>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</si>
  <si>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</si>
  <si>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</si>
  <si>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</si>
  <si>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</si>
  <si>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</si>
  <si>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</si>
  <si>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</si>
  <si>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</si>
  <si>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</si>
  <si>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</si>
  <si>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</si>
  <si>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</si>
  <si>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</si>
  <si>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</si>
  <si>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</si>
  <si>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</si>
  <si>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</si>
  <si>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</si>
  <si>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</si>
  <si>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</si>
  <si>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</si>
  <si>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</si>
  <si>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</si>
  <si>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</si>
  <si>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</si>
  <si>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</si>
  <si>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</si>
  <si>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</si>
  <si>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</si>
  <si>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</si>
  <si>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</si>
  <si>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</si>
  <si>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</si>
  <si>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</si>
  <si>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</si>
  <si>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</si>
  <si>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</si>
  <si>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</si>
  <si>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</si>
  <si>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</si>
  <si>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</si>
  <si>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</si>
  <si>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</si>
  <si>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</si>
  <si>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</si>
  <si>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</si>
  <si>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</si>
  <si>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</si>
  <si>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</si>
  <si>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</si>
  <si>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</si>
  <si>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</si>
  <si>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</si>
  <si>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</si>
  <si>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</si>
  <si>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</si>
  <si>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</si>
  <si>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</si>
  <si>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</si>
  <si>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</si>
  <si>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</si>
  <si>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</si>
  <si>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</si>
  <si>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</si>
  <si>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</si>
  <si>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</si>
  <si>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</si>
  <si>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</si>
  <si>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</si>
  <si>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</si>
  <si>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</si>
  <si>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</si>
  <si>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</si>
  <si>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</si>
  <si>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</si>
  <si>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</si>
  <si>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</si>
  <si>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</si>
  <si>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</si>
  <si>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</si>
  <si>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</si>
  <si>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</si>
  <si>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</si>
  <si>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</si>
  <si>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</si>
  <si>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</si>
  <si>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</si>
  <si>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</si>
  <si>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</si>
  <si>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</si>
  <si>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</si>
  <si>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</si>
  <si>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</si>
  <si>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</si>
  <si>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</si>
  <si>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</si>
  <si>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</si>
  <si>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</si>
  <si>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</si>
  <si>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</si>
  <si>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</si>
  <si>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</si>
  <si>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</si>
  <si>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</si>
  <si>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</si>
  <si>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</si>
  <si>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</si>
  <si>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</si>
  <si>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</si>
  <si>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</si>
  <si>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</si>
  <si>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</si>
  <si>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</si>
  <si>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</si>
  <si>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</si>
  <si>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</si>
  <si>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</si>
  <si>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</si>
  <si>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</si>
  <si>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</si>
  <si>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</si>
  <si>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</si>
  <si>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</si>
  <si>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</si>
  <si>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</si>
  <si>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</si>
  <si>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</si>
  <si>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</si>
  <si>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</si>
  <si>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</si>
  <si>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</si>
  <si>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</si>
  <si>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</si>
  <si>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</si>
  <si>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</si>
  <si>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</si>
  <si>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</si>
  <si>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</si>
  <si>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</si>
  <si>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</si>
  <si>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</si>
  <si>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</si>
  <si>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</si>
  <si>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</si>
  <si>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</si>
  <si>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</si>
  <si>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</si>
  <si>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</si>
  <si>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</si>
  <si>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</si>
  <si>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</si>
  <si>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</si>
  <si>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</si>
  <si>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</si>
  <si>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</si>
  <si>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</si>
  <si>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</si>
  <si>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</si>
  <si>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</si>
  <si>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</si>
  <si>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</si>
  <si>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</si>
  <si>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</si>
  <si>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</si>
  <si>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</si>
  <si>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</si>
  <si>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</si>
  <si>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</si>
  <si>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</si>
  <si>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</si>
  <si>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</si>
  <si>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</si>
  <si>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</si>
  <si>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</si>
  <si>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</si>
  <si>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</si>
  <si>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</si>
  <si>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</si>
  <si>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</si>
  <si>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</si>
  <si>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</si>
  <si>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</si>
  <si>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</si>
  <si>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</si>
  <si>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</si>
  <si>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</si>
  <si>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</si>
  <si>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</si>
  <si>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</si>
  <si>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</si>
  <si>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</si>
  <si>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</si>
  <si>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</si>
  <si>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</si>
  <si>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</si>
  <si>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</si>
  <si>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</si>
  <si>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</si>
  <si>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</si>
  <si>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</si>
  <si>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</si>
  <si>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</si>
  <si>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</si>
  <si>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</si>
  <si>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</si>
  <si>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</si>
  <si>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</si>
  <si>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</si>
  <si>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</si>
  <si>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</si>
  <si>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</si>
  <si>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</si>
  <si>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</si>
  <si>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</si>
  <si>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</si>
  <si>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</si>
  <si>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</si>
  <si>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</si>
  <si>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</si>
  <si>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</si>
  <si>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</si>
  <si>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</si>
  <si>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</si>
  <si>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</si>
  <si>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</si>
  <si>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</si>
  <si>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</si>
  <si>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</si>
  <si>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</si>
  <si>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</si>
  <si>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</si>
  <si>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</si>
  <si>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</si>
  <si>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</si>
  <si>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</si>
  <si>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</si>
  <si>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</si>
  <si>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</si>
  <si>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</si>
  <si>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</si>
  <si>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</si>
  <si>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</si>
  <si>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</si>
  <si>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</si>
  <si>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</si>
  <si>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</si>
  <si>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</si>
  <si>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</si>
  <si>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</si>
  <si>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</si>
  <si>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</si>
  <si>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</si>
  <si>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</si>
  <si>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</si>
  <si>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</si>
  <si>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</si>
  <si>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</si>
  <si>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</si>
  <si>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</si>
  <si>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</si>
  <si>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</si>
  <si>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</si>
  <si>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</si>
  <si>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</si>
  <si>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</si>
  <si>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</si>
  <si>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</si>
  <si>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</si>
  <si>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</si>
  <si>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</si>
  <si>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</si>
  <si>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</si>
  <si>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</si>
  <si>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</si>
  <si>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</si>
  <si>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</si>
  <si>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</si>
  <si>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</si>
  <si>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</si>
  <si>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</si>
  <si>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</si>
  <si>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</si>
  <si>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</si>
  <si>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</si>
  <si>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</si>
  <si>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</si>
  <si>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</si>
  <si>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</si>
  <si>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</si>
  <si>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</si>
  <si>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</si>
  <si>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</si>
  <si>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</si>
  <si>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</si>
  <si>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</si>
  <si>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</si>
  <si>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</si>
  <si>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</si>
  <si>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</si>
  <si>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</si>
  <si>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</si>
  <si>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</si>
  <si>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</si>
  <si>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</si>
  <si>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</si>
  <si>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</si>
  <si>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</si>
  <si>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</si>
  <si>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</si>
  <si>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</si>
  <si>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</si>
  <si>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</si>
  <si>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</si>
  <si>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</si>
  <si>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</si>
  <si>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</si>
  <si>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</si>
  <si>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</si>
  <si>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</si>
  <si>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</si>
  <si>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</si>
  <si>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</si>
  <si>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</si>
  <si>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</si>
  <si>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</si>
  <si>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</si>
  <si>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</si>
  <si>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</si>
  <si>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</si>
  <si>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</si>
  <si>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</si>
  <si>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</si>
  <si>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</si>
  <si>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</si>
  <si>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</si>
  <si>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</si>
  <si>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</si>
  <si>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</si>
  <si>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</si>
  <si>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</si>
  <si>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</si>
  <si>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</si>
  <si>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</si>
  <si>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</si>
  <si>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</si>
  <si>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</si>
  <si>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</si>
  <si>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</si>
  <si>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</si>
  <si>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</si>
  <si>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</si>
  <si>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</si>
  <si>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</si>
  <si>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</si>
  <si>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</si>
  <si>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</si>
  <si>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</si>
  <si>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</si>
  <si>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</si>
  <si>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</si>
  <si>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</si>
  <si>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</si>
  <si>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</si>
  <si>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</si>
  <si>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</si>
  <si>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</si>
  <si>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</si>
  <si>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</si>
  <si>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</si>
  <si>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</si>
  <si>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</si>
  <si>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</si>
  <si>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</si>
  <si>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</si>
  <si>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</si>
  <si>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</si>
  <si>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</si>
  <si>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</si>
  <si>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</si>
  <si>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</si>
  <si>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</si>
  <si>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</si>
  <si>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</si>
  <si>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</si>
  <si>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</si>
  <si>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</si>
  <si>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</si>
  <si>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</si>
  <si>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</si>
  <si>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</si>
  <si>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</si>
  <si>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</si>
  <si>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</si>
  <si>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</si>
  <si>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</si>
  <si>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</si>
  <si>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</si>
  <si>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</si>
  <si>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</si>
  <si>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</si>
  <si>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</si>
  <si>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</si>
  <si>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</si>
  <si>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</si>
  <si>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</si>
  <si>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</si>
  <si>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</si>
  <si>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</si>
  <si>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</si>
  <si>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</si>
  <si>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</si>
  <si>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</si>
  <si>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</si>
  <si>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</si>
  <si>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</si>
  <si>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</si>
  <si>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</si>
  <si>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</si>
  <si>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</si>
  <si>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</si>
  <si>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</si>
  <si>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</si>
  <si>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</si>
  <si>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</si>
  <si>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</si>
  <si>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</si>
  <si>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</si>
  <si>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</si>
  <si>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</si>
  <si>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</si>
  <si>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</si>
  <si>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</si>
  <si>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</si>
  <si>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</si>
  <si>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</si>
  <si>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</si>
  <si>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</si>
  <si>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</si>
  <si>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</si>
  <si>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</si>
  <si>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</si>
  <si>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</si>
  <si>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</si>
  <si>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</si>
  <si>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</si>
  <si>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</si>
  <si>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</si>
  <si>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</si>
  <si>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</si>
  <si>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</si>
  <si>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</si>
  <si>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</si>
  <si>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</si>
  <si>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</si>
  <si>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</si>
  <si>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</si>
  <si>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</si>
  <si>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</si>
  <si>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</si>
  <si>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</si>
  <si>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</si>
  <si>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</si>
  <si>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</si>
  <si>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</si>
  <si>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</si>
  <si>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</si>
  <si>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</si>
  <si>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</si>
  <si>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</si>
  <si>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</si>
  <si>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</si>
  <si>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</si>
  <si>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</si>
  <si>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</si>
  <si>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</si>
  <si>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</si>
  <si>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</si>
  <si>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</si>
  <si>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</si>
  <si>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</si>
  <si>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</si>
  <si>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</si>
  <si>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</si>
  <si>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</si>
  <si>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</si>
  <si>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</si>
  <si>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</si>
  <si>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</si>
  <si>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</si>
  <si>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</si>
  <si>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</si>
  <si>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</si>
  <si>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</si>
  <si>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</si>
  <si>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</si>
  <si>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</si>
  <si>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</si>
  <si>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</si>
  <si>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</si>
  <si>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</si>
  <si>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</si>
  <si>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</si>
  <si>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</si>
  <si>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</si>
  <si>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</si>
  <si>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</si>
  <si>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</si>
  <si>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</si>
  <si>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</si>
  <si>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</si>
  <si>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</si>
  <si>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</si>
  <si>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</si>
  <si>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</si>
  <si>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</si>
  <si>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</si>
  <si>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</si>
  <si>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</si>
  <si>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</si>
  <si>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</si>
  <si>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</si>
  <si>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</si>
  <si>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</si>
  <si>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</si>
  <si>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</si>
  <si>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</si>
  <si>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</si>
  <si>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</si>
  <si>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</si>
  <si>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</si>
  <si>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</si>
  <si>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</si>
  <si>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</si>
  <si>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</si>
  <si>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</si>
  <si>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</si>
  <si>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</si>
  <si>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</si>
  <si>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</si>
  <si>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</si>
  <si>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</si>
  <si>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</si>
  <si>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</si>
  <si>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</si>
  <si>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</si>
  <si>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</si>
  <si>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</si>
  <si>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</si>
  <si>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</si>
  <si>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</si>
  <si>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</si>
  <si>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</si>
  <si>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</si>
  <si>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</si>
  <si>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</si>
  <si>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</si>
  <si>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</si>
  <si>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</si>
  <si>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</si>
  <si>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</si>
  <si>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</si>
  <si>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</si>
  <si>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</si>
  <si>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</si>
  <si>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</si>
  <si>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</si>
  <si>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</si>
  <si>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</si>
  <si>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</si>
  <si>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</si>
  <si>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</si>
  <si>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</si>
  <si>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</si>
  <si>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</si>
  <si>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</si>
  <si>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</si>
  <si>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</si>
  <si>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</si>
  <si>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</si>
  <si>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</si>
  <si>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</si>
  <si>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</si>
  <si>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</si>
  <si>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</si>
  <si>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</si>
  <si>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</si>
  <si>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</si>
  <si>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</si>
  <si>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</si>
  <si>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</si>
  <si>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</si>
  <si>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</si>
  <si>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</si>
  <si>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</si>
  <si>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</si>
  <si>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</si>
  <si>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</si>
  <si>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</si>
  <si>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</si>
  <si>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</si>
  <si>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</si>
  <si>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</si>
  <si>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</si>
  <si>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</si>
  <si>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</si>
  <si>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</si>
  <si>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</si>
  <si>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</si>
  <si>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</si>
  <si>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</si>
  <si>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</si>
  <si>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</si>
  <si>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</si>
  <si>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</si>
  <si>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</si>
  <si>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</si>
  <si>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</si>
  <si>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</si>
  <si>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</si>
  <si>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</si>
  <si>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</si>
  <si>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</si>
  <si>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</si>
  <si>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</si>
  <si>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</si>
  <si>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</si>
  <si>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</si>
  <si>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</si>
  <si>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</si>
  <si>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</si>
  <si>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</si>
  <si>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</si>
  <si>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</si>
  <si>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</si>
  <si>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</si>
  <si>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</si>
  <si>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</si>
  <si>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</si>
  <si>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</si>
  <si>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</si>
  <si>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</si>
  <si>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</si>
  <si>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</si>
  <si>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</si>
  <si>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</si>
  <si>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</si>
  <si>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</si>
  <si>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</si>
  <si>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</si>
  <si>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</si>
  <si>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</si>
  <si>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</si>
  <si>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</si>
  <si>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</si>
  <si>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</si>
  <si>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</si>
  <si>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</si>
  <si>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</si>
  <si>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</si>
  <si>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</si>
  <si>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</si>
  <si>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</si>
  <si>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</si>
  <si>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</si>
  <si>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</si>
  <si>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</si>
  <si>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</si>
  <si>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</si>
  <si>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</si>
  <si>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</si>
  <si>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</si>
  <si>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</si>
  <si>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</si>
  <si>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</si>
  <si>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</si>
  <si>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</si>
  <si>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</si>
  <si>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</si>
  <si>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</si>
  <si>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</si>
  <si>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</si>
  <si>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</si>
  <si>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</si>
  <si>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</si>
  <si>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</si>
  <si>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</si>
  <si>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</si>
  <si>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</si>
  <si>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</si>
  <si>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</si>
  <si>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</si>
  <si>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</si>
  <si>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</si>
  <si>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</si>
  <si>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</si>
  <si>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</si>
  <si>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</si>
  <si>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</si>
  <si>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</si>
  <si>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</si>
  <si>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</si>
  <si>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</si>
  <si>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</si>
  <si>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</si>
  <si>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</si>
  <si>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</si>
  <si>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</si>
  <si>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</si>
  <si>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</si>
  <si>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</si>
  <si>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</si>
  <si>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</si>
  <si>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</si>
  <si>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</si>
  <si>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</si>
  <si>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</si>
  <si>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</si>
  <si>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</si>
  <si>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</si>
  <si>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</si>
  <si>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</si>
  <si>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</si>
  <si>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</si>
  <si>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</si>
  <si>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</si>
  <si>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</si>
  <si>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</si>
  <si>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</si>
  <si>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</si>
  <si>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</si>
  <si>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</si>
  <si>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</si>
  <si>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</si>
  <si>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</si>
  <si>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</si>
  <si>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</si>
  <si>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</si>
  <si>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</si>
  <si>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</si>
  <si>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</si>
  <si>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</si>
  <si>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</si>
  <si>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</si>
  <si>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</si>
  <si>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</si>
  <si>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</si>
  <si>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</si>
  <si>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</si>
  <si>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</si>
  <si>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</si>
  <si>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</si>
  <si>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</si>
  <si>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</si>
  <si>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</si>
  <si>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</si>
  <si>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</si>
  <si>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</si>
  <si>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</si>
  <si>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</si>
  <si>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</si>
  <si>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</si>
  <si>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</si>
  <si>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</si>
  <si>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</si>
  <si>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</si>
  <si>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</si>
  <si>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</si>
  <si>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</si>
  <si>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</si>
  <si>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</si>
  <si>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</si>
  <si>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</si>
  <si>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</si>
  <si>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</si>
  <si>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</si>
  <si>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</si>
  <si>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</si>
  <si>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</si>
  <si>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</si>
  <si>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</si>
  <si>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</si>
  <si>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</si>
  <si>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</si>
  <si>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</si>
  <si>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</si>
  <si>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</si>
  <si>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</si>
  <si>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</si>
  <si>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</si>
  <si>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</si>
  <si>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</si>
  <si>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</si>
  <si>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</si>
  <si>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</si>
  <si>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</si>
  <si>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</si>
  <si>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</si>
  <si>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</si>
  <si>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</si>
  <si>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</si>
  <si>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</si>
  <si>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</si>
  <si>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</si>
  <si>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</si>
  <si>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</si>
  <si>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</si>
  <si>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</si>
  <si>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</si>
  <si>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</si>
  <si>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</si>
  <si>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</si>
  <si>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</si>
  <si>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</si>
  <si>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</si>
  <si>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</si>
  <si>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</si>
  <si>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</si>
  <si>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</si>
  <si>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</si>
  <si>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</si>
  <si>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</si>
  <si>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</si>
  <si>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</si>
  <si>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</si>
  <si>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</si>
  <si>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</si>
  <si>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</si>
  <si>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</si>
  <si>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</si>
  <si>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</si>
  <si>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</si>
  <si>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</si>
  <si>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</si>
  <si>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</si>
  <si>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</si>
  <si>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</si>
  <si>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</si>
  <si>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</si>
  <si>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</si>
  <si>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</si>
  <si>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</si>
  <si>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</si>
  <si>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</si>
  <si>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</si>
  <si>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</si>
  <si>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</si>
  <si>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</si>
  <si>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</si>
  <si>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</si>
  <si>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</si>
  <si>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</si>
  <si>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</si>
  <si>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</si>
  <si>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</si>
  <si>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</si>
  <si>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</si>
  <si>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</si>
  <si>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</si>
  <si>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</si>
  <si>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</si>
  <si>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</si>
  <si>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</si>
  <si>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</si>
  <si>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</si>
  <si>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</si>
  <si>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</si>
  <si>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</si>
  <si>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</si>
  <si>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</si>
  <si>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</si>
  <si>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</si>
  <si>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</si>
  <si>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</si>
  <si>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</si>
  <si>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</si>
  <si>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</si>
  <si>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</si>
  <si>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</si>
  <si>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</si>
  <si>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</si>
  <si>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</si>
  <si>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</si>
  <si>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</si>
  <si>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</si>
  <si>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</si>
  <si>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 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</si>
  <si>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</si>
  <si>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</si>
  <si>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</si>
  <si>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</si>
  <si>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</si>
  <si>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</si>
  <si>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</si>
  <si>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</si>
  <si>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</si>
  <si>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</si>
  <si>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</si>
  <si>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</si>
  <si>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id</t>
  </si>
  <si>
    <t>(All)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</si>
  <si>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</si>
  <si>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</si>
  <si>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</si>
  <si>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</si>
  <si>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</si>
  <si>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</si>
  <si>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</si>
  <si>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</si>
  <si>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</si>
  <si>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</si>
  <si>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</si>
  <si>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</si>
  <si>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</si>
  <si>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</si>
  <si>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</si>
  <si>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</si>
  <si>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</si>
  <si>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</si>
  <si>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</si>
  <si>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</si>
  <si>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</si>
  <si>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</si>
  <si>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</si>
  <si>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</si>
  <si>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</si>
  <si>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</si>
  <si>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</si>
  <si>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</si>
  <si>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</si>
  <si>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</si>
  <si>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</si>
  <si>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</si>
  <si>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</si>
  <si>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</si>
  <si>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</si>
  <si>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</si>
  <si>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</si>
  <si>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</si>
  <si>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</si>
  <si>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</si>
  <si>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</si>
  <si>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</si>
  <si>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</si>
  <si>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</si>
  <si>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</si>
  <si>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</si>
  <si>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</si>
  <si>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</si>
  <si>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</si>
  <si>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</si>
  <si>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</si>
  <si>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</si>
  <si>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</si>
  <si>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</si>
  <si>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</si>
  <si>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Count of state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</si>
  <si>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</si>
  <si>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</si>
  <si>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</si>
  <si>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</si>
  <si>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</si>
  <si>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</si>
  <si>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</si>
  <si>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</si>
  <si>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</si>
  <si>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</si>
  <si>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</si>
  <si>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</si>
  <si>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</si>
  <si>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</si>
  <si>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</si>
  <si>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</si>
  <si>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</si>
  <si>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</si>
  <si>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</si>
  <si>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</si>
  <si>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</si>
  <si>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</si>
  <si>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Backer_Count</t>
  </si>
  <si>
    <t>Successful</t>
  </si>
  <si>
    <t>Failed</t>
  </si>
  <si>
    <t>Mean</t>
  </si>
  <si>
    <t>Median</t>
  </si>
  <si>
    <t>Minimum</t>
  </si>
  <si>
    <t>Maximum</t>
  </si>
  <si>
    <t>Variance</t>
  </si>
  <si>
    <t>Std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</si>
</sst>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A010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1" applyFont="1"/>
    <xf numFmtId="9" fontId="1" fillId="0" borderId="0" xfId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3" fillId="0" borderId="0" xfId="0" applyNumberFormat="1" applyFont="1"/>
    <xf numFmtId="14" fontId="0" fillId="0" borderId="0" xfId="0" applyNumberFormat="1" applyAlignment="1">
      <alignment horizontal="left"/>
    </xf>
  </cellXfs>
  <cellStyles count="2">
    <cellStyle name="Normal" xfId="0" builtinId="0"/>
    <cellStyle name="Percent" xfId="1" builtinId="5"/>
  </cellStyles>
  <dxfs count="4">
    <dxf>
      <font>
        <color auto="1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CC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[StarterBook.xlsx]CategoryStats!PivotTable3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CategoryStats!$B$3:$B$4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E3-4295-A440-DA95B6CACB83}"/>
            </c:ext>
          </c:extLst>
        </c:ser>
        <c:ser>
          <c:idx val="1"/>
          <c:order val="1"/>
          <c:tx>
            <c:strRef>
              <c:f>CategoryStats!$C$3:$C$4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E3-4295-A440-DA95B6CACB83}"/>
            </c:ext>
          </c:extLst>
        </c:ser>
        <c:ser>
          <c:idx val="2"/>
          <c:order val="2"/>
          <c:tx>
            <c:strRef>
              <c:f>CategoryStats!$D$3:$D$4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E3-4295-A440-DA95B6CACB83}"/>
            </c:ext>
          </c:extLst>
        </c:ser>
        <c:ser>
          <c:idx val="3"/>
          <c:order val="3"/>
          <c:tx>
            <c:strRef>
              <c:f>CategoryStats!$E$3:$E$4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E3-4295-A440-DA95B6CAC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10343184"/>
        <c:axId val="413484896"/>
      </c:barChart>
      <c:catAx>
        <c:axId val="51034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84896"/>
        <c:crosses val="autoZero"/>
        <c:auto val="1"/>
        <c:lblAlgn val="ctr"/>
        <c:lblOffset val="100"/>
        <c:noMultiLvlLbl val="0"/>
      </c:catAx>
      <c:valAx>
        <c:axId val="41348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34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[StarterBook.xlsx]SubCategoryStats!PivotTable4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SubCategoryStats!$B$4:$B$5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SubCategoryStats!$A$6:$A$47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SubCategoryStats!$B$6:$B$47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0-4573-8BB0-3CF5D1A010CB}"/>
            </c:ext>
          </c:extLst>
        </c:ser>
        <c:ser>
          <c:idx val="1"/>
          <c:order val="1"/>
          <c:tx>
            <c:strRef>
              <c:f>SubCategoryStats!$C$4:$C$5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SubCategoryStats!$A$6:$A$47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SubCategoryStats!$C$6:$C$47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E0-4573-8BB0-3CF5D1A010CB}"/>
            </c:ext>
          </c:extLst>
        </c:ser>
        <c:ser>
          <c:idx val="2"/>
          <c:order val="2"/>
          <c:tx>
            <c:strRef>
              <c:f>SubCategoryStats!$D$4:$D$5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SubCategoryStats!$A$6:$A$47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SubCategoryStats!$D$6:$D$47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E0-4573-8BB0-3CF5D1A010CB}"/>
            </c:ext>
          </c:extLst>
        </c:ser>
        <c:ser>
          <c:idx val="3"/>
          <c:order val="3"/>
          <c:tx>
            <c:strRef>
              <c:f>SubCategoryStats!$E$4:$E$5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SubCategoryStats!$A$6:$A$47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SubCategoryStats!$E$6:$E$47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E0-4573-8BB0-3CF5D1A01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47061144"/>
        <c:axId val="547057864"/>
      </c:barChart>
      <c:catAx>
        <c:axId val="547061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057864"/>
        <c:crosses val="autoZero"/>
        <c:auto val="1"/>
        <c:lblAlgn val="ctr"/>
        <c:lblOffset val="100"/>
        <c:noMultiLvlLbl val="0"/>
      </c:catAx>
      <c:valAx>
        <c:axId val="54705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061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[StarterBook.xlsx]LaunchDateOutcomes!PivotTable5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LaunchDateOutcomes!$B$4:$B$5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LaunchDateOutcomes!$A$6:$A$18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1E-43FB-9250-8776F75C9095}"/>
            </c:ext>
          </c:extLst>
        </c:ser>
        <c:ser>
          <c:idx val="1"/>
          <c:order val="1"/>
          <c:tx>
            <c:strRef>
              <c:f>LaunchDateOutcomes!$C$4:$C$5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LaunchDateOutcomes!$A$6:$A$18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1E-43FB-9250-8776F75C9095}"/>
            </c:ext>
          </c:extLst>
        </c:ser>
        <c:ser>
          <c:idx val="2"/>
          <c:order val="2"/>
          <c:tx>
            <c:strRef>
              <c:f>LaunchDateOutcomes!$D$4:$D$5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LaunchDateOutcomes!$A$6:$A$18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LaunchDateOutcomes!$D$6:$D$18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1E-43FB-9250-8776F75C9095}"/>
            </c:ext>
          </c:extLst>
        </c:ser>
        <c:ser>
          <c:idx val="3"/>
          <c:order val="3"/>
          <c:tx>
            <c:strRef>
              <c:f>LaunchDateOutcomes!$E$4:$E$5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LaunchDateOutcomes!$A$6:$A$18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LaunchDateOutcomes!$E$6:$E$18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1E-43FB-9250-8776F75C9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167616"/>
        <c:axId val="512167944"/>
      </c:lineChart>
      <c:catAx>
        <c:axId val="51216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167944"/>
        <c:crosses val="autoZero"/>
        <c:auto val="1"/>
        <c:lblAlgn val="ctr"/>
        <c:lblOffset val="100"/>
        <c:noMultiLvlLbl val="0"/>
      </c:catAx>
      <c:valAx>
        <c:axId val="51216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16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GoalOutcomes!$F$1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GoalOutcomes!$A$2:$A$13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GoalOutcomes!$F$2:$F$13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B0-490B-A173-5F133D1AC925}"/>
            </c:ext>
          </c:extLst>
        </c:ser>
        <c:ser>
          <c:idx val="5"/>
          <c:order val="5"/>
          <c:tx>
            <c:strRef>
              <c:f>GoalOutcomes!$G$1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GoalOutcomes!$A$2:$A$13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GoalOutcomes!$G$2:$G$13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B0-490B-A173-5F133D1AC925}"/>
            </c:ext>
          </c:extLst>
        </c:ser>
        <c:ser>
          <c:idx val="6"/>
          <c:order val="6"/>
          <c:tx>
            <c:strRef>
              <c:f>GoalOutcomes!$H$1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GoalOutcomes!$A$2:$A$13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GoalOutcomes!$H$2:$H$13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B0-490B-A173-5F133D1AC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802488"/>
        <c:axId val="5277995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GoalOutcomes!$B$1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GoalOutcomes!$A$2:$A$13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GoalOutcomes!$B$2:$B$13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322</c:v>
                      </c:pt>
                      <c:pt idx="1">
                        <c:v>932</c:v>
                      </c:pt>
                      <c:pt idx="2">
                        <c:v>381</c:v>
                      </c:pt>
                      <c:pt idx="3">
                        <c:v>168</c:v>
                      </c:pt>
                      <c:pt idx="4">
                        <c:v>94</c:v>
                      </c:pt>
                      <c:pt idx="5">
                        <c:v>62</c:v>
                      </c:pt>
                      <c:pt idx="6">
                        <c:v>55</c:v>
                      </c:pt>
                      <c:pt idx="7">
                        <c:v>32</c:v>
                      </c:pt>
                      <c:pt idx="8">
                        <c:v>26</c:v>
                      </c:pt>
                      <c:pt idx="9">
                        <c:v>21</c:v>
                      </c:pt>
                      <c:pt idx="10">
                        <c:v>6</c:v>
                      </c:pt>
                      <c:pt idx="11">
                        <c:v>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4B0-490B-A173-5F133D1AC92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GoalOutcomes!$C$1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GoalOutcomes!$A$2:$A$13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GoalOutcomes!$C$2:$C$13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113</c:v>
                      </c:pt>
                      <c:pt idx="1">
                        <c:v>420</c:v>
                      </c:pt>
                      <c:pt idx="2">
                        <c:v>283</c:v>
                      </c:pt>
                      <c:pt idx="3">
                        <c:v>144</c:v>
                      </c:pt>
                      <c:pt idx="4">
                        <c:v>90</c:v>
                      </c:pt>
                      <c:pt idx="5">
                        <c:v>72</c:v>
                      </c:pt>
                      <c:pt idx="6">
                        <c:v>64</c:v>
                      </c:pt>
                      <c:pt idx="7">
                        <c:v>37</c:v>
                      </c:pt>
                      <c:pt idx="8">
                        <c:v>22</c:v>
                      </c:pt>
                      <c:pt idx="9">
                        <c:v>16</c:v>
                      </c:pt>
                      <c:pt idx="10">
                        <c:v>11</c:v>
                      </c:pt>
                      <c:pt idx="11">
                        <c:v>258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4B0-490B-A173-5F133D1AC92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GoalOutcomes!$D$1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GoalOutcomes!$A$2:$A$13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GoalOutcomes!$D$2:$D$13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</c:v>
                      </c:pt>
                      <c:pt idx="1">
                        <c:v>60</c:v>
                      </c:pt>
                      <c:pt idx="2">
                        <c:v>52</c:v>
                      </c:pt>
                      <c:pt idx="3">
                        <c:v>40</c:v>
                      </c:pt>
                      <c:pt idx="4">
                        <c:v>17</c:v>
                      </c:pt>
                      <c:pt idx="5">
                        <c:v>14</c:v>
                      </c:pt>
                      <c:pt idx="6">
                        <c:v>18</c:v>
                      </c:pt>
                      <c:pt idx="7">
                        <c:v>13</c:v>
                      </c:pt>
                      <c:pt idx="8">
                        <c:v>7</c:v>
                      </c:pt>
                      <c:pt idx="9">
                        <c:v>6</c:v>
                      </c:pt>
                      <c:pt idx="10">
                        <c:v>4</c:v>
                      </c:pt>
                      <c:pt idx="11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4B0-490B-A173-5F133D1AC92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GoalOutcomes!$E$1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GoalOutcomes!$A$2:$A$13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GoalOutcomes!$E$2:$E$13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453</c:v>
                      </c:pt>
                      <c:pt idx="1">
                        <c:v>1412</c:v>
                      </c:pt>
                      <c:pt idx="2">
                        <c:v>716</c:v>
                      </c:pt>
                      <c:pt idx="3">
                        <c:v>352</c:v>
                      </c:pt>
                      <c:pt idx="4">
                        <c:v>201</c:v>
                      </c:pt>
                      <c:pt idx="5">
                        <c:v>148</c:v>
                      </c:pt>
                      <c:pt idx="6">
                        <c:v>137</c:v>
                      </c:pt>
                      <c:pt idx="7">
                        <c:v>82</c:v>
                      </c:pt>
                      <c:pt idx="8">
                        <c:v>55</c:v>
                      </c:pt>
                      <c:pt idx="9">
                        <c:v>43</c:v>
                      </c:pt>
                      <c:pt idx="10">
                        <c:v>21</c:v>
                      </c:pt>
                      <c:pt idx="11">
                        <c:v>444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4B0-490B-A173-5F133D1AC925}"/>
                  </c:ext>
                </c:extLst>
              </c15:ser>
            </c15:filteredLineSeries>
          </c:ext>
        </c:extLst>
      </c:lineChart>
      <c:catAx>
        <c:axId val="52780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99536"/>
        <c:crosses val="autoZero"/>
        <c:auto val="1"/>
        <c:lblAlgn val="ctr"/>
        <c:lblOffset val="100"/>
        <c:noMultiLvlLbl val="0"/>
      </c:catAx>
      <c:valAx>
        <c:axId val="52779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80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586740</xdr:colOff>
      <xdr:row>1</xdr:row>
      <xdr:rowOff>15240</xdr:rowOff>
    </xdr:from>
    <xdr:to>
      <xdr:col>14</xdr:col>
      <xdr:colOff>281940</xdr:colOff>
      <xdr:row>16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0D4AE0-6332-446D-B52E-4A52E6175C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579120</xdr:colOff>
      <xdr:row>2</xdr:row>
      <xdr:rowOff>60960</xdr:rowOff>
    </xdr:from>
    <xdr:to>
      <xdr:col>14</xdr:col>
      <xdr:colOff>274320</xdr:colOff>
      <xdr:row>17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F4CF8C-CDC9-4442-AA68-938D97754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121920</xdr:colOff>
      <xdr:row>1</xdr:row>
      <xdr:rowOff>121920</xdr:rowOff>
    </xdr:from>
    <xdr:to>
      <xdr:col>14</xdr:col>
      <xdr:colOff>426720</xdr:colOff>
      <xdr:row>16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56A60D-C7D3-4648-BEA1-09A9A06C3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594360</xdr:colOff>
      <xdr:row>14</xdr:row>
      <xdr:rowOff>38100</xdr:rowOff>
    </xdr:from>
    <xdr:to>
      <xdr:col>7</xdr:col>
      <xdr:colOff>1127760</xdr:colOff>
      <xdr:row>37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41E9E2-8EFD-464B-8053-99197DF41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579120</xdr:colOff>
      <xdr:row>1</xdr:row>
      <xdr:rowOff>167640</xdr:rowOff>
    </xdr:from>
    <xdr:ext cx="3291840" cy="78124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B25F4D8-F7E3-47FE-9A14-90613F4ACE62}"/>
            </a:ext>
          </a:extLst>
        </xdr:cNvPr>
        <xdr:cNvSpPr txBox="1"/>
      </xdr:nvSpPr>
      <xdr:spPr>
        <a:xfrm>
          <a:off x="6339840" y="350520"/>
          <a:ext cx="3291840" cy="781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Median was more accurate in both successful and failed</a:t>
          </a:r>
          <a:r>
            <a:rPr lang="en-US" sz="1100" baseline="0"/>
            <a:t> campaigns.</a:t>
          </a:r>
        </a:p>
        <a:p>
          <a:endParaRPr lang="en-US" sz="1100" baseline="0"/>
        </a:p>
        <a:p>
          <a:r>
            <a:rPr lang="en-US" sz="1100" baseline="0"/>
            <a:t>There is more variability in successful campaigns.</a:t>
          </a:r>
          <a:endParaRPr lang="en-US" sz="11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indy Brady" refreshedDate="44087.699242824077" createdVersion="6" refreshedVersion="6" minRefreshableVersion="3" recordCount="4114" xr:uid="{B88D8A69-8585-49DB-B25A-EF9D3AA36186}">
  <cacheSource type="worksheet">
    <worksheetSource ref="A1:T4115" sheet="Sheet1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canceled"/>
        <s v="failed"/>
        <s v="live"/>
        <s v="successful"/>
      </sharedItems>
    </cacheField>
    <cacheField name="country" numFmtId="0">
      <sharedItems count="21">
        <s v="US"/>
        <s v="GB"/>
        <s v="DK"/>
        <s v="AU"/>
        <s v="NL"/>
        <s v="ES"/>
        <s v="DE"/>
        <s v="CA"/>
        <s v="SE"/>
        <s v="FR"/>
        <s v="IT"/>
        <s v="NZ"/>
        <s v="MX"/>
        <s v="NO"/>
        <s v="CH"/>
        <s v="HK"/>
        <s v="IE"/>
        <s v="BE"/>
        <s v="AT"/>
        <s v="SG"/>
        <s v="LU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9">
      <sharedItems containsSemiMixedTypes="0" containsString="0" containsNumber="1" minValue="0" maxValue="22603"/>
    </cacheField>
    <cacheField name="Average Donation" numFmtId="0">
      <sharedItems containsMixedTypes="1" containsNumber="1" minValue="1" maxValue="3304"/>
    </cacheField>
    <cacheField name="Category" numFmtId="0">
      <sharedItems count="9">
        <s v="film &amp; video"/>
        <s v="technology"/>
        <s v="publishing"/>
        <s v="music"/>
        <s v="journalism"/>
        <s v="games"/>
        <s v="food"/>
        <s v="photography"/>
        <s v="theater"/>
      </sharedItems>
    </cacheField>
    <cacheField name="Sub Category" numFmtId="0">
      <sharedItems count="41">
        <s v="science fiction"/>
        <s v="drama"/>
        <s v="animation"/>
        <s v="web"/>
        <s v="wearables"/>
        <s v="fiction"/>
        <s v="jazz"/>
        <s v="indie rock"/>
        <s v="audio"/>
        <s v="video games"/>
        <s v="mobile games"/>
        <s v="food trucks"/>
        <s v="world music"/>
        <s v="translations"/>
        <s v="nature"/>
        <s v="art books"/>
        <s v="places"/>
        <s v="faith"/>
        <s v="photobooks"/>
        <s v="people"/>
        <s v="restaurants"/>
        <s v="space exploration"/>
        <s v="children's books"/>
        <s v="plays"/>
        <s v="spaces"/>
        <s v="musical"/>
        <s v="makerspaces"/>
        <s v="gadgets"/>
        <s v="small batch"/>
        <s v="television"/>
        <s v="shorts"/>
        <s v="documentary"/>
        <s v="rock"/>
        <s v="metal"/>
        <s v="nonfiction"/>
        <s v="pop"/>
        <s v="electronic music"/>
        <s v="classical music"/>
        <s v="tabletop games"/>
        <s v="hardware"/>
        <s v="radio &amp; podcasts"/>
      </sharedItems>
    </cacheField>
    <cacheField name="Date Created Conversion" numFmtId="14">
      <sharedItems containsSemiMixedTypes="0" containsNonDate="0" containsDate="1" containsString="0" minDate="2009-05-17T03:55:13" maxDate="2017-03-15T15:30:07" count="4114">
        <d v="2016-08-11T10:21:47"/>
        <d v="2015-04-20T22:17:22"/>
        <d v="2014-08-31T22:29:43"/>
        <d v="2014-05-19T21:58:12"/>
        <d v="2016-06-20T20:06:01"/>
        <d v="2016-05-01T19:23:04"/>
        <d v="2015-08-05T21:50:18"/>
        <d v="2015-04-02T09:50:34"/>
        <d v="2015-08-23T13:46:33"/>
        <d v="2015-02-18T04:45:32"/>
        <d v="2016-07-08T01:32:22"/>
        <d v="2014-11-26T18:25:40"/>
        <d v="2014-09-22T01:50:28"/>
        <d v="2015-06-16T21:54:51"/>
        <d v="2015-08-27T23:04:14"/>
        <d v="2015-12-13T15:48:44"/>
        <d v="2015-02-12T09:28:43"/>
        <d v="2015-01-29T13:45:08"/>
        <d v="2015-03-09T18:12:56"/>
        <d v="2015-07-06T19:46:39"/>
        <d v="2015-10-27T22:55:45"/>
        <d v="2016-12-08T00:17:12"/>
        <d v="2017-02-01T19:30:34"/>
        <d v="2014-08-06T04:23:35"/>
        <d v="2014-09-29T22:26:06"/>
        <d v="2015-05-11T16:05:32"/>
        <d v="2016-08-02T02:58:22"/>
        <d v="2015-09-08T22:16:04"/>
        <d v="2016-07-16T00:06:23"/>
        <d v="2014-11-16T08:52:47"/>
        <d v="2015-06-10T22:08:55"/>
        <d v="2015-01-27T20:06:04"/>
        <d v="2016-04-22T01:09:10"/>
        <d v="2015-05-11T05:38:46"/>
        <d v="2016-03-09T23:04:14"/>
        <d v="2015-06-09T21:27:21"/>
        <d v="2015-04-02T16:28:25"/>
        <d v="2016-01-14T22:24:57"/>
        <d v="2015-12-03T23:00:51"/>
        <d v="2016-08-30T21:52:52"/>
        <d v="2015-06-09T21:48:17"/>
        <d v="2015-11-13T02:01:39"/>
        <d v="2016-12-09T23:06:00"/>
        <d v="2015-10-08T21:49:00"/>
        <d v="2009-09-14T21:38:02"/>
        <d v="2015-08-12T15:07:02"/>
        <d v="2013-07-01T08:41:53"/>
        <d v="2016-08-09T07:38:46"/>
        <d v="2014-10-07T18:16:58"/>
        <d v="2013-10-03T19:03:16"/>
        <d v="2013-12-26T17:09:51"/>
        <d v="2014-07-17T18:25:12"/>
        <d v="2013-05-13T20:19:27"/>
        <d v="2011-06-11T03:02:21"/>
        <d v="2012-05-12T04:01:23"/>
        <d v="2014-07-07T23:45:24"/>
        <d v="2015-04-06T02:04:03"/>
        <d v="2012-03-19T20:02:14"/>
        <d v="2015-03-02T21:51:49"/>
        <d v="2016-10-26T14:16:34"/>
        <d v="2016-12-10T01:18:20"/>
        <d v="2012-07-23T23:14:45"/>
        <d v="2015-12-28T23:34:59"/>
        <d v="2016-08-14T00:50:30"/>
        <d v="2015-04-20T17:25:38"/>
        <d v="2015-06-16T19:51:45"/>
        <d v="2011-06-09T05:37:31"/>
        <d v="2016-01-31T04:13:59"/>
        <d v="2015-03-28T18:41:20"/>
        <d v="2015-08-07T14:47:04"/>
        <d v="2016-01-11T16:42:44"/>
        <d v="2015-11-10T14:48:16"/>
        <d v="2016-05-13T08:29:03"/>
        <d v="2015-02-22T21:11:45"/>
        <d v="2016-11-18T09:20:15"/>
        <d v="2015-06-10T18:50:49"/>
        <d v="2014-12-02T20:13:14"/>
        <d v="2015-10-05T17:11:28"/>
        <d v="2015-07-03T00:18:24"/>
        <d v="2015-02-20T17:45:19"/>
        <d v="2015-10-06T09:22:57"/>
        <d v="2015-05-19T19:03:35"/>
        <d v="2014-07-29T00:50:56"/>
        <d v="2015-10-23T19:48:56"/>
        <d v="2015-03-23T19:56:26"/>
        <d v="2015-11-20T13:27:17"/>
        <d v="2016-08-03T00:45:46"/>
        <d v="2016-05-25T01:29:00"/>
        <d v="2015-08-26T02:55:59"/>
        <d v="2017-01-26T09:01:47"/>
        <d v="2015-11-09T19:26:43"/>
        <d v="2015-04-28T00:13:17"/>
        <d v="2015-04-14T23:44:01"/>
        <d v="2017-02-24T21:29:37"/>
        <d v="2014-06-13T16:37:37"/>
        <d v="2015-10-26T15:49:25"/>
        <d v="2017-01-27T23:05:18"/>
        <d v="2015-07-04T16:09:30"/>
        <d v="2016-11-02T23:53:03"/>
        <d v="2014-07-17T23:38:22"/>
        <d v="2016-10-27T18:20:13"/>
        <d v="2016-11-16T20:36:10"/>
        <d v="2015-08-11T04:09:21"/>
        <d v="2015-01-17T18:48:03"/>
        <d v="2013-11-16T04:58:10"/>
        <d v="2013-01-15T23:59:29"/>
        <d v="2015-09-01T17:22:11"/>
        <d v="2012-04-27T23:00:55"/>
        <d v="2012-10-29T16:31:48"/>
        <d v="2010-04-23T19:28:34"/>
        <d v="2014-02-11T04:33:10"/>
        <d v="2011-08-12T04:37:03"/>
        <d v="2010-06-11T19:14:15"/>
        <d v="2014-01-03T00:07:25"/>
        <d v="2012-07-26T18:19:07"/>
        <d v="2010-09-13T20:28:54"/>
        <d v="2013-10-15T16:07:02"/>
        <d v="2010-06-09T00:28:50"/>
        <d v="2012-04-14T19:44:55"/>
        <d v="2012-03-10T05:42:49"/>
        <d v="2011-12-06T00:34:49"/>
        <d v="2016-05-01T18:45:06"/>
        <d v="2016-09-01T08:33:45"/>
        <d v="2014-07-11T01:26:32"/>
        <d v="2015-11-11T20:26:00"/>
        <d v="2016-01-13T10:20:45"/>
        <d v="2015-08-15T19:07:57"/>
        <d v="2014-07-30T00:20:25"/>
        <d v="2016-04-23T19:08:15"/>
        <d v="2014-07-11T20:26:39"/>
        <d v="2016-02-06T23:49:05"/>
        <d v="2015-02-23T17:16:17"/>
        <d v="2016-11-04T20:54:43"/>
        <d v="2015-02-12T21:37:23"/>
        <d v="2015-02-11T18:57:36"/>
        <d v="2016-03-03T06:38:28"/>
        <d v="2016-08-01T00:44:22"/>
        <d v="2015-10-18T18:04:53"/>
        <d v="2014-07-09T21:53:24"/>
        <d v="2014-05-16T17:08:07"/>
        <d v="2014-06-23T20:40:24"/>
        <d v="2011-09-13T20:56:40"/>
        <d v="2013-05-16T16:53:45"/>
        <d v="2015-07-27T14:58:50"/>
        <d v="2015-11-24T21:47:48"/>
        <d v="2015-07-07T11:05:21"/>
        <d v="2015-06-09T16:47:30"/>
        <d v="2015-01-18T00:08:47"/>
        <d v="2015-03-30T04:22:00"/>
        <d v="2014-08-20T23:19:43"/>
        <d v="2015-08-08T02:27:43"/>
        <d v="2015-01-25T01:42:42"/>
        <d v="2015-05-30T17:26:05"/>
        <d v="2015-04-28T15:06:29"/>
        <d v="2014-07-10T17:22:00"/>
        <d v="2016-05-19T17:23:02"/>
        <d v="2014-07-21T16:22:32"/>
        <d v="2014-09-15T15:51:36"/>
        <d v="2014-07-07T22:03:36"/>
        <d v="2011-01-25T23:20:30"/>
        <d v="2015-07-08T22:36:08"/>
        <d v="2015-01-03T18:55:42"/>
        <d v="2012-07-20T16:19:24"/>
        <d v="2012-08-04T06:47:45"/>
        <d v="2011-12-06T23:06:07"/>
        <d v="2016-12-28T01:26:48"/>
        <d v="2014-06-16T02:33:45"/>
        <d v="2014-07-16T14:17:33"/>
        <d v="2014-11-02T03:12:15"/>
        <d v="2015-10-22T22:13:39"/>
        <d v="2015-03-30T03:09:19"/>
        <d v="2015-06-25T09:22:00"/>
        <d v="2015-03-11T01:27:22"/>
        <d v="2015-06-20T18:43:48"/>
        <d v="2016-04-25T15:29:18"/>
        <d v="2016-12-03T22:13:29"/>
        <d v="2015-07-14T20:57:42"/>
        <d v="2015-05-15T13:00:55"/>
        <d v="2016-04-01T10:44:38"/>
        <d v="2015-04-21T22:28:38"/>
        <d v="2015-03-23T19:28:25"/>
        <d v="2014-06-28T16:52:43"/>
        <d v="2017-03-01T16:42:27"/>
        <d v="2015-10-12T21:30:44"/>
        <d v="2014-07-11T16:56:00"/>
        <d v="2015-11-04T04:54:56"/>
        <d v="2014-10-03T21:31:38"/>
        <d v="2012-05-24T04:49:23"/>
        <d v="2016-07-03T22:01:11"/>
        <d v="2012-10-16T14:40:52"/>
        <d v="2013-05-17T20:47:55"/>
        <d v="2011-07-28T18:57:11"/>
        <d v="2014-07-18T11:24:19"/>
        <d v="2015-02-18T01:13:44"/>
        <d v="2017-02-16T10:14:42"/>
        <d v="2015-04-27T19:47:19"/>
        <d v="2015-08-03T06:47:27"/>
        <d v="2015-07-03T06:03:10"/>
        <d v="2015-08-25T14:43:52"/>
        <d v="2009-09-23T13:35:16"/>
        <d v="2013-04-25T16:18:34"/>
        <d v="2012-03-22T01:12:06"/>
        <d v="2014-05-20T15:35:01"/>
        <d v="2015-03-06T02:30:22"/>
        <d v="2015-01-01T05:59:59"/>
        <d v="2015-09-09T23:38:06"/>
        <d v="2015-02-11T01:44:45"/>
        <d v="2016-08-21T08:29:57"/>
        <d v="2016-03-09T12:56:16"/>
        <d v="2017-02-13T05:07:40"/>
        <d v="2017-03-02T01:40:11"/>
        <d v="2017-03-02T04:59:20"/>
        <d v="2015-08-29T00:24:06"/>
        <d v="2015-06-24T07:21:12"/>
        <d v="2016-03-22T20:48:26"/>
        <d v="2015-05-01T21:55:53"/>
        <d v="2015-11-11T11:04:23"/>
        <d v="2016-04-11T01:15:06"/>
        <d v="2015-09-25T02:06:23"/>
        <d v="2015-05-28T21:45:52"/>
        <d v="2015-11-17T16:24:41"/>
        <d v="2016-09-01T16:12:54"/>
        <d v="2015-06-16T19:37:02"/>
        <d v="2014-08-04T20:38:08"/>
        <d v="2014-07-09T21:20:12"/>
        <d v="2015-06-17T21:45:37"/>
        <d v="2015-03-04T05:37:30"/>
        <d v="2014-12-27T07:12:21"/>
        <d v="2016-12-05T00:04:09"/>
        <d v="2014-05-17T06:50:05"/>
        <d v="2015-01-31T00:42:05"/>
        <d v="2014-05-14T00:12:35"/>
        <d v="2016-11-04T14:04:47"/>
        <d v="2015-11-21T14:07:17"/>
        <d v="2016-10-08T00:09:02"/>
        <d v="2014-06-10T19:40:11"/>
        <d v="2014-07-27T22:20:12"/>
        <d v="2014-10-15T05:39:19"/>
        <d v="2010-06-26T00:35:56"/>
        <d v="2015-06-12T19:31:44"/>
        <d v="2014-09-15T16:51:10"/>
        <d v="2015-02-25T00:02:36"/>
        <d v="2015-07-13T18:37:08"/>
        <d v="2016-12-04T20:12:50"/>
        <d v="2015-04-07T15:12:32"/>
        <d v="2015-04-09T16:13:42"/>
        <d v="2015-05-06T18:48:24"/>
        <d v="2015-09-17T14:52:58"/>
        <d v="2014-12-05T22:20:36"/>
        <d v="2016-04-06T20:36:48"/>
        <d v="2015-11-14T00:16:40"/>
        <d v="2015-09-01T22:25:56"/>
        <d v="2015-12-08T17:40:25"/>
        <d v="2016-01-11T19:30:11"/>
        <d v="2015-05-26T18:39:56"/>
        <d v="2016-08-10T20:03:57"/>
        <d v="2016-10-26T20:53:03"/>
        <d v="2015-07-28T00:18:50"/>
        <d v="2015-08-21T00:23:36"/>
        <d v="2014-11-11T20:07:04"/>
        <d v="2014-11-25T06:17:44"/>
        <d v="2015-09-29T02:53:43"/>
        <d v="2016-12-13T02:54:47"/>
        <d v="2014-12-03T21:14:16"/>
        <d v="2015-06-02T21:59:44"/>
        <d v="2014-11-13T20:28:26"/>
        <d v="2016-03-15T06:26:04"/>
        <d v="2015-12-04T00:56:47"/>
        <d v="2015-08-08T09:47:55"/>
        <d v="2016-10-12T17:41:13"/>
        <d v="2014-07-11T21:13:07"/>
        <d v="2014-12-20T17:43:09"/>
        <d v="2015-06-09T04:04:52"/>
        <d v="2016-01-28T21:35:43"/>
        <d v="2015-01-27T23:09:48"/>
        <d v="2015-09-18T19:38:49"/>
        <d v="2016-05-08T21:35:08"/>
        <d v="2014-10-16T00:22:14"/>
        <d v="2015-02-12T01:20:16"/>
        <d v="2015-04-11T01:45:04"/>
        <d v="2014-07-15T22:50:34"/>
        <d v="2016-01-02T10:43:33"/>
        <d v="2014-11-28T21:02:41"/>
        <d v="2016-12-28T00:09:49"/>
        <d v="2014-10-30T15:40:52"/>
        <d v="2014-10-14T16:20:28"/>
        <d v="2016-08-30T14:24:45"/>
        <d v="2015-09-13T12:41:29"/>
        <d v="2015-05-31T03:20:51"/>
        <d v="2014-07-02T00:58:19"/>
        <d v="2014-07-22T23:32:28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5-05-16T04:09:29"/>
        <d v="2016-01-19T14:08:17"/>
        <d v="2015-03-26T20:17:06"/>
        <d v="2016-06-15T05:55:08"/>
        <d v="2014-09-10T23:23:43"/>
        <d v="2015-05-30T15:21:58"/>
        <d v="2014-07-09T21:31:03"/>
        <d v="2016-09-19T07:53:27"/>
        <d v="2012-06-18T21:35:45"/>
        <d v="2014-04-18T21:17:22"/>
        <d v="2014-08-12T15:15:51"/>
        <d v="2013-05-21T11:04:18"/>
        <d v="2012-10-12T13:53:48"/>
        <d v="2012-12-14T12:45:40"/>
        <d v="2013-09-20T20:51:34"/>
        <d v="2017-02-08T10:44:48"/>
        <d v="2014-05-25T22:51:35"/>
        <d v="2016-05-02T17:42:30"/>
        <d v="2015-04-14T16:36:34"/>
        <d v="2016-03-24T19:21:05"/>
        <d v="2016-01-21T00:03:49"/>
        <d v="2014-07-16T04:34:57"/>
        <d v="2014-11-11T13:04:55"/>
        <d v="2014-11-07T02:44:19"/>
        <d v="2015-04-21T02:47:18"/>
        <d v="2015-06-16T17:51:19"/>
        <d v="2014-10-04T14:20:36"/>
        <d v="2014-10-10T12:50:40"/>
        <d v="2015-02-02T23:40:15"/>
        <d v="2016-05-25T01:52:38"/>
        <d v="2015-03-14T03:06:20"/>
        <d v="2015-04-24T03:21:00"/>
        <d v="2015-12-24T08:45:52"/>
        <d v="2017-02-24T14:00:03"/>
        <d v="2016-03-09T18:41:57"/>
        <d v="2016-05-08T00:12:05"/>
        <d v="2014-08-12T18:10:23"/>
        <d v="2015-01-23T19:59:14"/>
        <d v="2014-07-31T15:16:24"/>
        <d v="2016-03-04T15:36:51"/>
        <d v="2014-07-14T18:49:08"/>
        <d v="2015-10-16T22:09:06"/>
        <d v="2014-07-23T15:10:50"/>
        <d v="2015-12-08T04:57:52"/>
        <d v="2015-01-30T20:33:49"/>
        <d v="2017-03-15T15:30:07"/>
        <d v="2017-03-14T08:35:56"/>
        <d v="2017-01-27T00:58:54"/>
        <d v="2016-11-09T03:37:55"/>
        <d v="2015-06-27T01:29:58"/>
        <d v="2015-06-17T16:27:59"/>
        <d v="2015-08-20T06:37:31"/>
        <d v="2015-10-14T19:59:56"/>
        <d v="2015-08-10T16:40:29"/>
        <d v="2014-09-17T15:02:59"/>
        <d v="2015-10-08T03:27:19"/>
        <d v="2015-04-09T00:35:08"/>
        <d v="2015-11-17T22:05:50"/>
        <d v="2014-06-03T17:02:44"/>
        <d v="2014-06-03T19:32:32"/>
        <d v="2016-10-23T16:00:23"/>
        <d v="2014-05-07T16:36:32"/>
        <d v="2015-09-22T03:01:46"/>
        <d v="2016-06-06T00:13:44"/>
        <d v="2015-09-06T15:11:45"/>
        <d v="2015-06-25T03:29:56"/>
        <d v="2015-09-08T16:42:15"/>
        <d v="2015-01-03T00:23:42"/>
        <d v="2016-09-02T08:19:25"/>
        <d v="2014-12-26T20:39:56"/>
        <d v="2016-01-04T23:36:10"/>
        <d v="2014-08-03T14:27:49"/>
        <d v="2015-03-02T18:59:52"/>
        <d v="2016-04-09T22:49:51"/>
        <d v="2014-11-11T05:28:22"/>
        <d v="2014-08-16T15:39:17"/>
        <d v="2015-07-01T00:16:05"/>
        <d v="2016-05-04T11:19:12"/>
        <d v="2014-10-14T13:00:55"/>
        <d v="2016-03-04T08:07:48"/>
        <d v="2015-08-12T03:38:27"/>
        <d v="2016-11-01T06:18:40"/>
        <d v="2015-04-17T21:41:54"/>
        <d v="2015-07-28T15:54:35"/>
        <d v="2014-07-09T07:48:43"/>
        <d v="2016-06-29T01:09:46"/>
        <d v="2014-05-15T15:37:44"/>
        <d v="2016-03-28T22:22:07"/>
        <d v="2015-10-19T03:41:57"/>
        <d v="2016-06-13T20:48:18"/>
        <d v="2015-10-09T17:59:41"/>
        <d v="2015-03-06T09:23:41"/>
        <d v="2015-04-02T13:04:09"/>
        <d v="2016-02-19T05:54:29"/>
        <d v="2016-02-08T23:59:23"/>
        <d v="2015-10-05T15:43:59"/>
        <d v="2015-11-14T00:36:10"/>
        <d v="2014-10-29T14:02:44"/>
        <d v="2014-11-05T22:58:45"/>
        <d v="2014-05-02T19:26:37"/>
        <d v="2016-08-31T20:11:25"/>
        <d v="2016-02-21T03:23:43"/>
        <d v="2016-11-26T19:18:51"/>
        <d v="2014-09-23T19:05:49"/>
        <d v="2016-12-28T18:54:02"/>
        <d v="2016-05-21T16:45:16"/>
        <d v="2016-06-17T17:49:46"/>
        <d v="2015-12-06T19:47:17"/>
        <d v="2016-05-05T17:19:57"/>
        <d v="2014-10-15T02:59:50"/>
        <d v="2016-12-26T21:41:22"/>
        <d v="2015-10-30T12:56:44"/>
        <d v="2014-09-26T15:36:30"/>
        <d v="2014-08-14T13:59:55"/>
        <d v="2016-03-08T02:16:04"/>
        <d v="2016-03-04T17:41:56"/>
        <d v="2016-03-04T19:49:02"/>
        <d v="2014-06-25T22:15:02"/>
        <d v="2016-01-21T04:06:37"/>
        <d v="2016-09-29T23:43:54"/>
        <d v="2015-01-27T11:19:12"/>
        <d v="2014-07-08T23:13:48"/>
        <d v="2016-01-24T23:05:09"/>
        <d v="2013-12-12T22:21:14"/>
        <d v="2014-09-17T19:00:32"/>
        <d v="2016-05-24T10:25:45"/>
        <d v="2016-06-13T04:20:14"/>
        <d v="2016-02-12T07:38:53"/>
        <d v="2016-04-29T02:23:33"/>
        <d v="2016-03-31T07:41:41"/>
        <d v="2014-07-29T21:17:20"/>
        <d v="2013-08-14T17:56:20"/>
        <d v="2015-02-10T18:49:11"/>
        <d v="2016-06-30T23:04:50"/>
        <d v="2014-12-04T18:43:21"/>
        <d v="2015-05-06T08:02:55"/>
        <d v="2014-08-27T03:22:19"/>
        <d v="2015-04-13T20:11:27"/>
        <d v="2016-10-02T08:49:07"/>
        <d v="2014-07-18T19:58:18"/>
        <d v="2014-11-15T06:50:28"/>
        <d v="2015-01-13T21:46:34"/>
        <d v="2015-01-30T23:02:35"/>
        <d v="2016-08-08T16:15:06"/>
        <d v="2016-11-15T00:42:36"/>
        <d v="2015-04-03T15:34:53"/>
        <d v="2014-11-10T22:59:50"/>
        <d v="2016-02-11T22:37:55"/>
        <d v="2017-01-11T00:28:18"/>
        <d v="2015-07-30T15:53:44"/>
        <d v="2015-06-13T13:25:35"/>
        <d v="2015-04-13T20:45:12"/>
        <d v="2015-02-28T20:52:30"/>
        <d v="2015-01-05T19:36:46"/>
        <d v="2014-07-17T21:44:12"/>
        <d v="2013-06-19T15:25:22"/>
        <d v="2015-02-24T06:28:50"/>
        <d v="2016-01-22T18:33:07"/>
        <d v="2016-04-26T17:57:43"/>
        <d v="2014-08-24T01:51:40"/>
        <d v="2015-01-05T15:22:29"/>
        <d v="2015-03-13T02:12:42"/>
        <d v="2015-01-30T08:08:41"/>
        <d v="2016-02-15T04:02:44"/>
        <d v="2017-01-24T14:14:22"/>
        <d v="2014-05-02T22:37:19"/>
        <d v="2014-12-01T21:51:58"/>
        <d v="2016-03-06T22:36:36"/>
        <d v="2014-06-02T16:29:55"/>
        <d v="2015-06-05T22:15:35"/>
        <d v="2016-02-22T12:52:07"/>
        <d v="2014-10-19T23:00:59"/>
        <d v="2015-02-17T22:31:27"/>
        <d v="2014-10-17T06:23:21"/>
        <d v="2015-08-14T13:53:13"/>
        <d v="2016-02-12T22:25:16"/>
        <d v="2015-09-28T20:40:04"/>
        <d v="2014-11-17T18:30:45"/>
        <d v="2014-07-10T22:43:42"/>
        <d v="2015-06-23T14:44:59"/>
        <d v="2014-11-13T22:49:25"/>
        <d v="2014-12-01T16:54:50"/>
        <d v="2016-08-29T06:15:56"/>
        <d v="2015-01-29T20:17:35"/>
        <d v="2015-08-25T19:09:25"/>
        <d v="2016-09-03T01:11:47"/>
        <d v="2015-02-06T05:14:57"/>
        <d v="2015-06-19T18:44:23"/>
        <d v="2016-06-08T17:32:14"/>
        <d v="2016-02-16T21:08:40"/>
        <d v="2016-06-08T23:15:33"/>
        <d v="2013-02-26T13:19:23"/>
        <d v="2016-04-19T07:38:40"/>
        <d v="2015-01-22T16:29:56"/>
        <d v="2015-07-25T10:33:16"/>
        <d v="2016-03-31T08:59:00"/>
        <d v="2016-10-15T16:34:22"/>
        <d v="2016-09-02T18:04:46"/>
        <d v="2014-12-29T22:14:52"/>
        <d v="2015-02-04T04:40:47"/>
        <d v="2014-10-28T00:40:44"/>
        <d v="2016-06-14T16:25:33"/>
        <d v="2016-01-15T07:21:51"/>
        <d v="2015-01-27T22:17:09"/>
        <d v="2016-01-28T16:18:30"/>
        <d v="2015-01-23T20:34:04"/>
        <d v="2015-02-26T16:42:10"/>
        <d v="2014-07-08T22:08:59"/>
        <d v="2015-02-06T17:50:03"/>
        <d v="2014-07-22T04:49:49"/>
        <d v="2015-11-13T06:47:40"/>
        <d v="2015-04-08T00:52:36"/>
        <d v="2015-04-17T16:25:00"/>
        <d v="2014-07-10T00:48:54"/>
        <d v="2015-06-29T04:27:37"/>
        <d v="2015-01-15T17:42:23"/>
        <d v="2015-07-22T19:05:56"/>
        <d v="2016-05-23T23:25:54"/>
        <d v="2014-07-28T20:09:38"/>
        <d v="2015-12-11T19:46:42"/>
        <d v="2015-02-03T19:47:59"/>
        <d v="2016-05-12T21:55:49"/>
        <d v="2016-10-03T21:31:32"/>
        <d v="2014-06-13T02:47:07"/>
        <d v="2015-04-01T05:30:00"/>
        <d v="2017-01-18T07:53:49"/>
        <d v="2015-04-02T16:55:10"/>
        <d v="2016-08-23T21:47:47"/>
        <d v="2014-12-01T17:05:38"/>
        <d v="2015-01-27T21:13:54"/>
        <d v="2015-02-09T22:16:17"/>
        <d v="2017-02-20T08:24:20"/>
        <d v="2014-10-30T20:19:50"/>
        <d v="2016-02-25T23:03:49"/>
        <d v="2016-04-05T03:04:53"/>
        <d v="2012-04-10T20:20:08"/>
        <d v="2015-11-30T14:46:10"/>
        <d v="2015-04-29T04:27:33"/>
        <d v="2015-07-17T14:15:47"/>
        <d v="2016-09-26T19:20:04"/>
        <d v="2015-12-09T04:53:10"/>
        <d v="2016-01-08T16:58:00"/>
        <d v="2014-07-11T16:12:03"/>
        <d v="2014-07-05T01:19:32"/>
        <d v="2017-01-10T00:45:19"/>
        <d v="2014-05-30T21:26:47"/>
        <d v="2016-01-31T22:43:06"/>
        <d v="2016-06-17T18:32:18"/>
        <d v="2014-06-19T03:43:24"/>
        <d v="2015-01-13T20:14:20"/>
        <d v="2014-01-21T19:01:17"/>
        <d v="2014-10-06T19:38:35"/>
        <d v="2017-02-25T16:04:34"/>
        <d v="2016-10-06T22:11:52"/>
        <d v="2016-02-13T10:24:43"/>
        <d v="2014-11-08T23:21:27"/>
        <d v="2015-07-09T15:33:37"/>
        <d v="2015-02-25T01:05:32"/>
        <d v="2015-02-20T14:25:26"/>
        <d v="2015-02-27T16:19:54"/>
        <d v="2015-03-26T17:22:37"/>
        <d v="2015-05-30T19:39:06"/>
        <d v="2015-04-19T13:13:11"/>
        <d v="2014-08-25T16:24:24"/>
        <d v="2013-09-19T12:13:06"/>
        <d v="2015-01-27T08:41:33"/>
        <d v="2015-06-02T14:21:15"/>
        <d v="2015-06-22T13:02:10"/>
        <d v="2015-02-12T19:30:02"/>
        <d v="2014-12-02T08:20:26"/>
        <d v="2011-09-14T15:22:07"/>
        <d v="2016-09-02T19:10:31"/>
        <d v="2014-06-09T06:13:01"/>
        <d v="2014-09-23T15:16:31"/>
        <d v="2014-01-06T19:58:17"/>
        <d v="2016-07-05T16:34:37"/>
        <d v="2012-03-03T00:03:42"/>
        <d v="2015-09-16T16:35:52"/>
        <d v="2014-11-11T17:21:00"/>
        <d v="2016-03-18T20:43:31"/>
        <d v="2014-08-25T10:24:30"/>
        <d v="2014-08-26T21:43:11"/>
        <d v="2014-08-07T19:48:38"/>
        <d v="2016-01-28T06:45:36"/>
        <d v="2016-03-15T21:03:57"/>
        <d v="2015-06-14T23:00:15"/>
        <d v="2014-07-25T20:48:11"/>
        <d v="2015-08-07T14:52:01"/>
        <d v="2015-01-07T22:13:21"/>
        <d v="2015-09-02T16:01:55"/>
        <d v="2016-02-09T13:42:39"/>
        <d v="2015-09-29T21:40:48"/>
        <d v="2015-01-18T01:40:47"/>
        <d v="2016-06-30T21:13:14"/>
        <d v="2015-09-25T17:06:58"/>
        <d v="2015-08-27T18:58:10"/>
        <d v="2016-04-28T20:22:15"/>
        <d v="2015-12-03T23:55:41"/>
        <d v="2016-02-23T23:39:13"/>
        <d v="2014-01-11T00:21:41"/>
        <d v="2016-03-18T21:31:30"/>
        <d v="2014-07-08T15:35:17"/>
        <d v="2014-10-26T19:18:47"/>
        <d v="2015-01-09T21:58:29"/>
        <d v="2015-09-11T18:43:40"/>
        <d v="2012-08-15T20:35:36"/>
        <d v="2015-04-27T08:48:29"/>
        <d v="2016-03-06T20:58:52"/>
        <d v="2015-11-18T16:27:01"/>
        <d v="2016-05-25T17:27:49"/>
        <d v="2016-07-16T12:44:52"/>
        <d v="2016-05-19T08:59:20"/>
        <d v="2016-10-22T23:17:18"/>
        <d v="2014-10-03T09:36:19"/>
        <d v="2016-03-17T18:43:26"/>
        <d v="2014-08-04T18:49:24"/>
        <d v="2016-08-22T05:45:04"/>
        <d v="2016-05-06T06:21:33"/>
        <d v="2017-02-12T18:22:02"/>
        <d v="2013-12-08T00:39:58"/>
        <d v="2012-12-12T20:00:24"/>
        <d v="2013-07-16T10:43:28"/>
        <d v="2015-01-27T03:19:55"/>
        <d v="2016-01-06T23:55:31"/>
        <d v="2016-02-13T15:35:29"/>
        <d v="2013-07-11T13:15:20"/>
        <d v="2014-08-03T17:56:32"/>
        <d v="2015-10-20T10:23:27"/>
        <d v="2015-05-27T16:00:58"/>
        <d v="2015-03-01T19:04:04"/>
        <d v="2016-03-08T15:29:18"/>
        <d v="2015-06-25T04:27:54"/>
        <d v="2016-02-29T16:41:35"/>
        <d v="2015-01-19T03:26:31"/>
        <d v="2016-10-06T17:48:47"/>
        <d v="2014-07-17T19:55:03"/>
        <d v="2015-01-24T02:51:10"/>
        <d v="2016-03-11T08:54:24"/>
        <d v="2016-05-17T17:02:46"/>
        <d v="2015-03-15T23:56:12"/>
        <d v="2015-04-28T16:04:54"/>
        <d v="2015-09-08T19:00:21"/>
        <d v="2015-08-29T06:35:34"/>
        <d v="2014-06-09T19:56:05"/>
        <d v="2014-02-22T03:15:27"/>
        <d v="2013-09-09T08:18:07"/>
        <d v="2014-07-23T18:32:49"/>
        <d v="2014-02-13T19:58:29"/>
        <d v="2014-06-05T23:07:12"/>
        <d v="2015-11-25T07:55:36"/>
        <d v="2014-09-05T19:13:41"/>
        <d v="2014-12-12T10:15:24"/>
        <d v="2016-04-19T00:56:28"/>
        <d v="2016-05-20T22:32:01"/>
        <d v="2016-01-19T19:09:29"/>
        <d v="2014-08-08T22:13:14"/>
        <d v="2015-01-23T08:29:23"/>
        <d v="2016-04-14T15:18:28"/>
        <d v="2015-09-25T22:32:52"/>
        <d v="2015-06-24T15:40:52"/>
        <d v="2016-04-14T20:45:21"/>
        <d v="2016-07-10T19:54:22"/>
        <d v="2014-12-08T13:44:07"/>
        <d v="2014-12-16T15:56:45"/>
        <d v="2015-05-29T15:09:30"/>
        <d v="2016-03-21T14:08:22"/>
        <d v="2015-04-08T15:36:49"/>
        <d v="2015-05-07T10:55:50"/>
        <d v="2015-06-17T19:35:39"/>
        <d v="2016-12-04T06:04:27"/>
        <d v="2016-01-26T10:57:14"/>
        <d v="2015-09-15T20:22:38"/>
        <d v="2014-10-07T03:22:37"/>
        <d v="2015-02-09T17:23:56"/>
        <d v="2016-01-14T21:35:13"/>
        <d v="2015-04-29T15:34:19"/>
        <d v="2015-03-02T04:34:36"/>
        <d v="2014-08-14T15:50:05"/>
        <d v="2014-07-23T15:57:03"/>
        <d v="2014-09-08T03:54:17"/>
        <d v="2015-12-20T13:45:23"/>
        <d v="2014-07-12T02:04:23"/>
        <d v="2014-07-18T20:10:17"/>
        <d v="2014-12-22T02:01:04"/>
        <d v="2015-08-21T04:21:31"/>
        <d v="2016-03-31T14:39:09"/>
        <d v="2016-01-15T16:20:32"/>
        <d v="2014-03-20T12:34:08"/>
        <d v="2014-09-26T23:55:00"/>
        <d v="2015-03-01T05:13:05"/>
        <d v="2014-11-18T11:49:11"/>
        <d v="2014-08-12T08:37:22"/>
        <d v="2015-04-17T17:01:00"/>
        <d v="2016-01-06T05:31:22"/>
        <d v="2013-04-09T13:54:44"/>
        <d v="2015-01-09T01:25:00"/>
        <d v="2014-03-24T19:01:04"/>
        <d v="2015-01-28T04:02:41"/>
        <d v="2015-01-30T18:07:20"/>
        <d v="2016-06-06T00:10:33"/>
        <d v="2015-02-28T17:19:25"/>
        <d v="2016-03-20T08:12:01"/>
        <d v="2014-04-16T19:49:50"/>
        <d v="2015-06-18T16:05:59"/>
        <d v="2015-04-15T19:14:28"/>
        <d v="2014-06-19T09:21:30"/>
        <d v="2014-07-28T18:33:01"/>
        <d v="2015-12-21T17:24:21"/>
        <d v="2016-05-30T20:20:14"/>
        <d v="2016-06-24T16:55:35"/>
        <d v="2015-03-24T21:05:38"/>
        <d v="2016-01-27T21:52:52"/>
        <d v="2016-11-28T19:25:15"/>
        <d v="2015-04-13T03:45:06"/>
        <d v="2014-09-22T18:46:04"/>
        <d v="2014-05-21T01:12:08"/>
        <d v="2014-08-02T13:31:18"/>
        <d v="2015-06-15T10:43:42"/>
        <d v="2014-05-08T14:05:25"/>
        <d v="2014-08-12T12:39:21"/>
        <d v="2015-02-23T14:29:35"/>
        <d v="2011-12-05T11:33:36"/>
        <d v="2014-04-30T13:01:15"/>
        <d v="2016-07-28T17:00:09"/>
        <d v="2014-07-09T23:10:22"/>
        <d v="2014-11-27T02:02:28"/>
        <d v="2015-12-04T01:55:37"/>
        <d v="2015-04-21T15:45:25"/>
        <d v="2014-08-06T20:30:02"/>
        <d v="2013-08-02T00:32:03"/>
        <d v="2016-06-13T15:35:23"/>
        <d v="2014-10-02T02:12:42"/>
        <d v="2014-05-28T21:33:28"/>
        <d v="2014-11-18T04:32:21"/>
        <d v="2015-01-29T00:01:34"/>
        <d v="2014-10-26T21:26:18"/>
        <d v="2016-01-08T13:51:09"/>
        <d v="2015-12-02T08:38:51"/>
        <d v="2015-04-14T01:16:39"/>
        <d v="2015-10-08T21:57:42"/>
        <d v="2015-06-17T16:03:24"/>
        <d v="2016-05-02T23:38:29"/>
        <d v="2016-09-09T10:28:26"/>
        <d v="2016-06-02T00:36:20"/>
        <d v="2013-10-12T13:19:08"/>
        <d v="2015-06-18T20:14:16"/>
        <d v="2012-08-03T11:30:48"/>
        <d v="2017-01-01T21:45:31"/>
        <d v="2017-02-26T20:15:19"/>
        <d v="2015-09-21T15:48:33"/>
        <d v="2015-09-01T19:02:22"/>
        <d v="2015-01-09T10:11:17"/>
        <d v="2014-11-03T21:33:15"/>
        <d v="2015-12-22T22:22:18"/>
        <d v="2016-12-08T07:12:49"/>
        <d v="2014-11-20T01:12:11"/>
        <d v="2017-01-02T15:55:59"/>
        <d v="2015-05-05T18:39:11"/>
        <d v="2014-12-17T10:30:47"/>
        <d v="2014-03-31T16:51:20"/>
        <d v="2015-04-30T21:26:11"/>
        <d v="2014-09-02T20:59:02"/>
        <d v="2014-05-13T19:08:05"/>
        <d v="2014-08-11T18:16:53"/>
        <d v="2014-06-22T18:35:11"/>
        <d v="2014-11-05T00:59:19"/>
        <d v="2014-11-05T17:27:15"/>
        <d v="2015-11-17T04:38:46"/>
        <d v="2016-06-06T15:37:26"/>
        <d v="2015-07-21T18:19:02"/>
        <d v="2016-02-29T20:23:22"/>
        <d v="2014-10-29T16:20:01"/>
        <d v="2014-04-16T21:23:30"/>
        <d v="2016-07-08T11:22:34"/>
        <d v="2015-07-07T19:35:23"/>
        <d v="2015-03-20T01:40:38"/>
        <d v="2015-05-14T16:37:23"/>
        <d v="2014-05-25T18:57:09"/>
        <d v="2015-11-10T02:21:26"/>
        <d v="2015-04-13T16:18:51"/>
        <d v="2014-09-29T15:46:42"/>
        <d v="2014-02-12T05:40:31"/>
        <d v="2014-10-23T12:13:54"/>
        <d v="2016-10-19T18:03:10"/>
        <d v="2015-06-09T14:46:50"/>
        <d v="2014-11-09T02:12:08"/>
        <d v="2016-03-08T22:11:59"/>
        <d v="2015-03-31T16:00:51"/>
        <d v="2015-02-13T04:21:58"/>
        <d v="2017-01-31T22:57:58"/>
        <d v="2016-11-01T04:06:21"/>
        <d v="2015-09-05T06:39:46"/>
        <d v="2014-10-15T17:16:31"/>
        <d v="2012-11-14T15:24:05"/>
        <d v="2015-04-13T20:04:28"/>
        <d v="2014-07-15T23:27:00"/>
        <d v="2016-06-14T07:51:34"/>
        <d v="2014-07-18T12:52:58"/>
        <d v="2015-11-17T10:46:30"/>
        <d v="2014-11-13T06:00:03"/>
        <d v="2017-01-07T05:54:57"/>
        <d v="2016-08-02T15:59:54"/>
        <d v="2015-01-15T18:28:00"/>
        <d v="2014-11-10T18:33:15"/>
        <d v="2016-12-01T16:34:06"/>
        <d v="2012-11-07T22:23:42"/>
        <d v="2016-06-07T21:35:08"/>
        <d v="2016-10-13T17:12:55"/>
        <d v="2015-06-03T00:40:46"/>
        <d v="2014-07-21T18:18:21"/>
        <d v="2011-08-27T03:58:22"/>
        <d v="2012-05-25T20:20:48"/>
        <d v="2016-02-02T22:43:41"/>
        <d v="2015-09-29T01:07:14"/>
        <d v="2016-06-15T20:42:26"/>
        <d v="2015-01-16T20:30:07"/>
        <d v="2016-02-24T17:59:16"/>
        <d v="2012-07-11T21:44:48"/>
        <d v="2016-12-12T17:49:08"/>
        <d v="2015-03-31T02:25:39"/>
        <d v="2016-11-19T00:23:18"/>
        <d v="2014-09-30T22:22:42"/>
        <d v="2016-11-21T14:59:03"/>
        <d v="2014-06-12T22:38:50"/>
        <d v="2015-09-11T07:07:49"/>
        <d v="2015-04-16T07:50:03"/>
        <d v="2014-06-11T17:04:38"/>
        <d v="2015-07-26T17:34:42"/>
        <d v="2015-03-19T16:52:02"/>
        <d v="2015-05-19T17:08:25"/>
        <d v="2016-10-22T03:36:30"/>
        <d v="2016-03-10T16:51:20"/>
        <d v="2015-10-30T00:49:04"/>
        <d v="2015-05-20T18:28:03"/>
        <d v="2014-07-01T09:46:21"/>
        <d v="2016-07-22T15:45:32"/>
        <d v="2014-07-28T16:18:55"/>
        <d v="2015-02-13T17:04:53"/>
        <d v="2015-11-25T16:41:59"/>
        <d v="2014-11-02T00:54:25"/>
        <d v="2013-10-08T01:00:03"/>
        <d v="2014-07-13T22:50:11"/>
        <d v="2015-12-03T14:11:28"/>
        <d v="2016-06-07T15:02:20"/>
        <d v="2013-09-30T16:40:01"/>
        <d v="2015-04-02T22:02:16"/>
        <d v="2014-06-15T21:29:10"/>
        <d v="2014-10-15T07:05:48"/>
        <d v="2017-01-18T16:17:25"/>
        <d v="2013-07-01T23:32:57"/>
        <d v="2012-09-11T00:17:02"/>
        <d v="2016-01-13T03:08:24"/>
        <d v="2014-08-19T20:59:32"/>
        <d v="2016-06-27T04:37:55"/>
        <d v="2015-02-23T08:01:00"/>
        <d v="2016-09-19T10:38:27"/>
        <d v="2016-01-05T19:44:56"/>
        <d v="2014-10-21T14:04:04"/>
        <d v="2015-07-10T15:27:10"/>
        <d v="2017-03-10T00:49:08"/>
        <d v="2012-12-04T01:31:33"/>
        <d v="2011-06-16T17:32:54"/>
        <d v="2015-10-09T20:40:33"/>
        <d v="2017-01-17T20:17:27"/>
        <d v="2011-05-19T21:14:06"/>
        <d v="2016-08-12T12:35:39"/>
        <d v="2014-07-15T18:20:08"/>
        <d v="2012-08-08T22:37:44"/>
        <d v="2014-10-14T11:35:08"/>
        <d v="2013-05-06T22:13:50"/>
        <d v="2012-01-19T00:53:15"/>
        <d v="2016-01-22T08:24:17"/>
        <d v="2015-07-11T04:00:18"/>
        <d v="2014-01-15T22:43:20"/>
        <d v="2016-05-06T12:42:12"/>
        <d v="2015-07-23T15:05:19"/>
        <d v="2012-03-27T00:35:01"/>
        <d v="2015-12-02T20:20:12"/>
        <d v="2011-11-30T06:01:26"/>
        <d v="2013-08-20T20:21:10"/>
        <d v="2014-01-08T15:10:27"/>
        <d v="2014-10-15T01:37:23"/>
        <d v="2014-07-14T03:19:26"/>
        <d v="2014-12-09T21:42:19"/>
        <d v="2017-03-09T20:13:39"/>
        <d v="2016-06-13T06:49:59"/>
        <d v="2011-01-24T19:48:47"/>
        <d v="2014-10-23T05:19:05"/>
        <d v="2014-10-26T17:12:51"/>
        <d v="2014-06-03T15:49:43"/>
        <d v="2016-02-17T16:13:16"/>
        <d v="2014-05-01T02:38:02"/>
        <d v="2015-11-09T19:49:59"/>
        <d v="2014-08-27T21:52:38"/>
        <d v="2014-12-26T03:56:39"/>
        <d v="2013-07-26T23:54:51"/>
        <d v="2015-02-20T17:07:15"/>
        <d v="2017-01-09T21:40:35"/>
        <d v="2012-04-19T17:05:05"/>
        <d v="2015-06-17T23:00:50"/>
        <d v="2015-04-06T17:39:45"/>
        <d v="2016-09-21T21:36:04"/>
        <d v="2012-10-12T02:37:27"/>
        <d v="2016-04-03T20:48:00"/>
        <d v="2015-04-12T15:59:04"/>
        <d v="2016-03-07T05:04:51"/>
        <d v="2016-12-22T04:37:48"/>
        <d v="2014-08-18T12:49:51"/>
        <d v="2016-02-08T17:09:20"/>
        <d v="2014-11-10T03:48:45"/>
        <d v="2016-06-19T14:14:41"/>
        <d v="2016-09-14T22:55:21"/>
        <d v="2012-03-17T11:02:07"/>
        <d v="2014-10-28T14:05:37"/>
        <d v="2016-11-02T22:36:43"/>
        <d v="2014-11-25T04:07:50"/>
        <d v="2016-09-23T15:29:19"/>
        <d v="2017-03-08T17:15:03"/>
        <d v="2014-06-21T12:52:06"/>
        <d v="2015-05-16T22:06:20"/>
        <d v="2016-12-22T11:47:58"/>
        <d v="2014-06-19T18:05:47"/>
        <d v="2015-12-10T22:07:03"/>
        <d v="2015-02-14T17:11:56"/>
        <d v="2014-07-11T17:12:18"/>
        <d v="2012-03-13T19:15:46"/>
        <d v="2017-02-09T04:08:52"/>
        <d v="2015-03-16T21:54:53"/>
        <d v="2016-11-11T16:20:08"/>
        <d v="2016-03-11T15:36:29"/>
        <d v="2014-08-29T19:51:03"/>
        <d v="2015-10-14T17:44:57"/>
        <d v="2016-03-24T10:16:40"/>
        <d v="2015-05-08T21:56:38"/>
        <d v="2015-06-09T07:11:36"/>
        <d v="2015-05-08T13:55:54"/>
        <d v="2014-07-10T06:25:04"/>
        <d v="2016-12-14T23:07:35"/>
        <d v="2013-11-27T04:01:29"/>
        <d v="2015-07-02T06:45:37"/>
        <d v="2015-01-14T22:34:19"/>
        <d v="2014-07-08T18:57:31"/>
        <d v="2016-06-07T23:42:17"/>
        <d v="2012-12-07T00:37:18"/>
        <d v="2014-07-11T17:49:52"/>
        <d v="2014-08-05T16:07:54"/>
        <d v="2015-02-23T19:25:49"/>
        <d v="2015-03-15T08:17:06"/>
        <d v="2014-10-01T12:30:20"/>
        <d v="2015-02-26T02:46:48"/>
        <d v="2015-05-31T03:06:42"/>
        <d v="2016-08-03T17:03:22"/>
        <d v="2014-08-12T06:14:57"/>
        <d v="2016-09-12T15:15:19"/>
        <d v="2015-03-05T19:10:37"/>
        <d v="2016-07-19T20:24:33"/>
        <d v="2014-09-05T09:12:02"/>
        <d v="2015-07-13T18:22:49"/>
        <d v="2012-05-01T07:00:31"/>
        <d v="2016-08-22T16:04:20"/>
        <d v="2014-12-01T19:00:28"/>
        <d v="2013-10-04T19:09:17"/>
        <d v="2014-06-30T21:57:05"/>
        <d v="2012-02-17T13:17:05"/>
        <d v="2015-09-08T14:51:52"/>
        <d v="2016-09-24T00:24:06"/>
        <d v="2016-06-04T15:46:00"/>
        <d v="2015-02-02T18:57:27"/>
        <d v="2015-10-18T21:24:14"/>
        <d v="2015-07-06T16:50:32"/>
        <d v="2015-08-16T03:36:14"/>
        <d v="2014-09-27T21:25:08"/>
        <d v="2014-08-10T18:24:37"/>
        <d v="2014-07-23T18:36:01"/>
        <d v="2015-08-01T16:04:57"/>
        <d v="2014-12-16T20:29:19"/>
        <d v="2012-10-02T04:00:40"/>
        <d v="2016-02-09T00:57:56"/>
        <d v="2010-11-23T05:35:24"/>
        <d v="2014-10-29T02:28:17"/>
        <d v="2015-01-17T07:13:43"/>
        <d v="2016-11-23T17:58:57"/>
        <d v="2014-07-16T20:20:34"/>
        <d v="2014-09-08T12:16:18"/>
        <d v="2016-01-31T17:05:14"/>
        <d v="2011-09-16T23:09:01"/>
        <d v="2014-10-28T21:24:00"/>
        <d v="2014-08-21T19:23:05"/>
        <d v="2016-02-25T23:16:56"/>
        <d v="2015-12-23T01:02:56"/>
        <d v="2017-01-03T14:46:01"/>
        <d v="2016-07-18T12:05:54"/>
        <d v="2012-02-10T23:36:27"/>
        <d v="2016-04-29T18:32:09"/>
        <d v="2014-10-01T22:45:42"/>
        <d v="2014-11-26T20:35:39"/>
        <d v="2016-08-16T01:16:29"/>
        <d v="2014-01-13T17:49:11"/>
        <d v="2015-07-06T00:33:53"/>
        <d v="2014-05-28T16:21:24"/>
        <d v="2015-12-30T08:00:29"/>
        <d v="2016-12-30T21:06:06"/>
        <d v="2015-07-15T06:16:59"/>
        <d v="2016-06-22T18:55:32"/>
        <d v="2013-05-22T18:18:58"/>
        <d v="2014-11-25T20:27:03"/>
        <d v="2014-07-11T17:20:48"/>
        <d v="2015-01-08T18:26:21"/>
        <d v="2014-12-04T00:07:10"/>
        <d v="2015-03-04T22:44:10"/>
        <d v="2016-07-26T14:34:36"/>
        <d v="2015-12-04T20:17:36"/>
        <d v="2014-10-06T15:04:40"/>
        <d v="2014-07-31T16:42:28"/>
        <d v="2014-08-13T01:10:22"/>
        <d v="2011-03-17T02:19:59"/>
        <d v="2015-06-17T14:43:27"/>
        <d v="2016-04-19T05:19:50"/>
        <d v="2014-06-27T20:47:40"/>
        <d v="2014-08-12T17:38:15"/>
        <d v="2017-02-17T12:18:59"/>
        <d v="2015-01-28T12:14:45"/>
        <d v="2014-09-05T19:13:32"/>
        <d v="2015-07-16T10:28:10"/>
        <d v="2014-10-14T20:30:00"/>
        <d v="2011-11-16T01:26:35"/>
        <d v="2015-08-24T20:34:24"/>
        <d v="2013-08-13T13:07:20"/>
        <d v="2015-02-25T21:55:59"/>
        <d v="2016-11-29T22:01:40"/>
        <d v="2013-03-28T21:16:31"/>
        <d v="2016-01-13T21:45:24"/>
        <d v="2014-10-22T20:13:28"/>
        <d v="2014-08-03T09:21:17"/>
        <d v="2015-08-17T08:41:44"/>
        <d v="2015-03-16T20:35:29"/>
        <d v="2014-12-18T12:38:23"/>
        <d v="2015-12-20T16:26:13"/>
        <d v="2015-03-11T22:27:28"/>
        <d v="2015-03-06T21:40:57"/>
        <d v="2015-07-19T21:01:15"/>
        <d v="2014-08-28T01:02:41"/>
        <d v="2015-01-27T00:16:12"/>
        <d v="2016-09-15T05:28:13"/>
        <d v="2015-11-19T19:20:09"/>
        <d v="2014-07-20T23:36:18"/>
        <d v="2014-05-22T01:05:03"/>
        <d v="2016-08-10T18:00:48"/>
        <d v="2015-06-30T01:24:57"/>
        <d v="2016-10-17T13:15:33"/>
        <d v="2017-02-01T00:45:37"/>
        <d v="2015-02-10T20:43:15"/>
        <d v="2015-03-16T15:04:49"/>
        <d v="2015-03-10T19:09:22"/>
        <d v="2015-03-03T17:36:22"/>
        <d v="2011-07-12T16:01:58"/>
        <d v="2014-08-07T05:09:04"/>
        <d v="2015-05-04T10:20:44"/>
        <d v="2015-10-30T04:32:33"/>
        <d v="2015-06-22T11:47:36"/>
        <d v="2016-06-27T21:01:43"/>
        <d v="2012-11-17T18:33:17"/>
        <d v="2014-09-01T22:00:01"/>
        <d v="2017-02-08T19:00:35"/>
        <d v="2015-09-10T00:21:33"/>
        <d v="2014-06-30T18:03:16"/>
        <d v="2013-10-03T22:09:05"/>
        <d v="2015-05-04T14:46:35"/>
        <d v="2015-09-01T15:02:54"/>
        <d v="2014-01-04T11:41:32"/>
        <d v="2015-10-23T14:03:41"/>
        <d v="2015-08-14T01:56:53"/>
        <d v="2015-10-20T19:35:27"/>
        <d v="2014-08-21T19:16:13"/>
        <d v="2014-10-22T23:02:03"/>
        <d v="2014-12-18T00:32:23"/>
        <d v="2017-01-14T01:26:00"/>
        <d v="2014-04-28T23:24:01"/>
        <d v="2015-08-18T02:31:52"/>
        <d v="2015-05-06T19:06:13"/>
        <d v="2016-08-17T23:10:04"/>
        <d v="2013-09-17T13:38:05"/>
        <d v="2016-08-19T19:51:05"/>
        <d v="2011-07-26T17:02:33"/>
        <d v="2016-03-01T17:56:25"/>
        <d v="2014-10-29T10:19:29"/>
        <d v="2017-01-11T02:19:05"/>
        <d v="2016-08-30T15:25:34"/>
        <d v="2014-10-09T06:18:50"/>
        <d v="2015-03-04T14:59:01"/>
        <d v="2016-09-08T09:20:39"/>
        <d v="2013-08-27T02:34:27"/>
        <d v="2013-12-06T13:31:00"/>
        <d v="2015-06-23T19:34:53"/>
        <d v="2014-03-06T03:59:39"/>
        <d v="2016-11-30T02:03:55"/>
        <d v="2015-11-30T16:12:33"/>
        <d v="2010-09-10T03:03:49"/>
        <d v="2015-08-30T21:12:39"/>
        <d v="2016-06-02T17:44:28"/>
        <d v="2017-02-20T00:00:02"/>
        <d v="2016-12-28T20:57:06"/>
        <d v="2015-12-07T20:38:37"/>
        <d v="2016-01-15T02:39:31"/>
        <d v="2011-05-09T17:31:01"/>
        <d v="2015-07-10T04:30:03"/>
        <d v="2015-10-20T19:45:17"/>
        <d v="2015-08-10T22:31:19"/>
        <d v="2015-02-24T23:17:51"/>
        <d v="2014-08-15T15:22:32"/>
        <d v="2016-03-17T01:27:24"/>
        <d v="2015-08-28T18:38:24"/>
        <d v="2016-04-29T16:43:05"/>
        <d v="2016-04-19T13:35:36"/>
        <d v="2015-07-09T08:35:08"/>
        <d v="2014-07-24T20:59:10"/>
        <d v="2013-08-02T20:30:06"/>
        <d v="2015-04-21T13:08:15"/>
        <d v="2010-09-15T16:25:05"/>
        <d v="2013-10-28T21:08:31"/>
        <d v="2015-10-26T21:04:55"/>
        <d v="2017-01-28T18:44:10"/>
        <d v="2016-11-19T00:45:50"/>
        <d v="2016-12-11T16:31:21"/>
        <d v="2015-04-22T13:02:09"/>
        <d v="2014-01-22T09:08:42"/>
        <d v="2014-09-03T05:19:02"/>
        <d v="2014-12-14T19:39:19"/>
        <d v="2015-06-08T15:17:02"/>
        <d v="2015-03-19T01:40:10"/>
        <d v="2016-06-03T16:01:26"/>
        <d v="2016-02-15T21:12:08"/>
        <d v="2015-01-28T19:49:06"/>
        <d v="2016-05-09T17:33:39"/>
        <d v="2013-11-05T03:14:59"/>
        <d v="2011-12-01T18:11:50"/>
        <d v="2016-02-22T02:34:16"/>
        <d v="2014-05-20T16:40:56"/>
        <d v="2014-08-18T16:45:19"/>
        <d v="2016-12-04T16:02:45"/>
        <d v="2015-06-15T17:28:59"/>
        <d v="2012-02-13T15:17:15"/>
        <d v="2014-08-26T15:19:09"/>
        <d v="2012-09-27T07:42:18"/>
        <d v="2013-03-07T07:16:22"/>
        <d v="2015-03-24T08:14:03"/>
        <d v="2016-03-28T20:54:59"/>
        <d v="2015-11-19T19:48:25"/>
        <d v="2011-11-16T00:19:14"/>
        <d v="2016-05-06T10:43:47"/>
        <d v="2014-07-09T22:27:26"/>
        <d v="2013-05-15T00:57:37"/>
        <d v="2010-11-25T05:45:26"/>
        <d v="2014-10-10T17:47:59"/>
        <d v="2015-07-13T16:41:00"/>
        <d v="2015-08-08T18:09:57"/>
        <d v="2016-06-14T11:48:53"/>
        <d v="2015-01-25T03:15:40"/>
        <d v="2015-07-01T06:10:41"/>
        <d v="2017-03-10T21:29:29"/>
        <d v="2016-07-04T16:46:11"/>
        <d v="2012-09-04T23:00:57"/>
        <d v="2012-08-28T19:06:20"/>
        <d v="2015-07-24T16:08:57"/>
        <d v="2015-11-03T14:54:54"/>
        <d v="2015-07-31T23:28:03"/>
        <d v="2014-07-22T00:45:30"/>
        <d v="2012-06-21T16:34:00"/>
        <d v="2015-01-27T20:00:22"/>
        <d v="2015-05-14T19:10:18"/>
        <d v="2015-03-25T01:39:31"/>
        <d v="2014-04-24T18:11:35"/>
        <d v="2015-07-03T19:17:13"/>
        <d v="2010-03-10T21:15:51"/>
        <d v="2014-07-10T14:44:07"/>
        <d v="2014-11-03T05:34:20"/>
        <d v="2009-09-12T01:21:59"/>
        <d v="2014-08-09T21:50:26"/>
        <d v="2017-03-13T21:14:29"/>
        <d v="2016-11-16T17:36:09"/>
        <d v="2016-09-18T18:28:06"/>
        <d v="2016-09-02T03:25:44"/>
        <d v="2013-06-20T23:06:22"/>
        <d v="2014-07-05T18:59:22"/>
        <d v="2015-04-01T08:59:32"/>
        <d v="2016-02-13T16:06:15"/>
        <d v="2015-02-12T17:23:12"/>
        <d v="2016-11-05T23:00:12"/>
        <d v="2015-04-21T03:26:50"/>
        <d v="2016-12-07T18:00:53"/>
        <d v="2015-04-29T16:17:15"/>
        <d v="2014-11-30T17:46:05"/>
        <d v="2015-12-21T19:00:49"/>
        <d v="2014-07-29T13:27:24"/>
        <d v="2017-03-14T15:21:56"/>
        <d v="2014-10-24T00:29:53"/>
        <d v="2014-12-02T02:59:03"/>
        <d v="2016-04-21T09:02:18"/>
        <d v="2015-02-26T03:43:06"/>
        <d v="2014-03-17T20:59:41"/>
        <d v="2015-02-07T16:13:46"/>
        <d v="2014-07-31T16:49:20"/>
        <d v="2014-08-07T00:10:11"/>
        <d v="2014-07-15T15:20:23"/>
        <d v="2015-04-20T19:48:46"/>
        <d v="2016-10-13T20:40:23"/>
        <d v="2015-06-15T23:55:00"/>
        <d v="2014-08-20T15:40:33"/>
        <d v="2014-12-09T17:41:23"/>
        <d v="2016-02-10T22:20:43"/>
        <d v="2016-06-17T18:07:49"/>
        <d v="2015-02-17T20:02:50"/>
        <d v="2016-05-18T04:19:09"/>
        <d v="2015-08-25T10:17:56"/>
        <d v="2014-02-01T22:29:05"/>
        <d v="2016-02-27T00:26:02"/>
        <d v="2013-10-22T16:46:19"/>
        <d v="2016-02-01T16:08:13"/>
        <d v="2016-12-24T19:51:28"/>
        <d v="2015-10-01T15:57:33"/>
        <d v="2017-03-12T20:44:05"/>
        <d v="2016-06-17T18:09:48"/>
        <d v="2015-03-18T17:33:02"/>
        <d v="2016-11-27T03:59:34"/>
        <d v="2016-10-06T13:29:27"/>
        <d v="2016-08-11T00:16:58"/>
        <d v="2015-01-23T01:21:47"/>
        <d v="2013-08-23T21:44:38"/>
        <d v="2016-01-08T13:18:51"/>
        <d v="2012-01-13T02:49:26"/>
        <d v="2012-04-06T21:41:56"/>
        <d v="2016-03-03T09:06:57"/>
        <d v="2015-03-27T19:57:02"/>
        <d v="2014-11-04T01:31:39"/>
        <d v="2015-09-11T15:30:58"/>
        <d v="2011-11-11T18:17:29"/>
        <d v="2014-06-21T13:19:52"/>
        <d v="2015-06-30T09:32:39"/>
        <d v="2014-12-01T17:43:33"/>
        <d v="2014-01-03T18:02:06"/>
        <d v="2015-10-27T22:34:59"/>
        <d v="2016-09-02T02:55:34"/>
        <d v="2015-04-28T17:34:48"/>
        <d v="2015-05-16T10:06:42"/>
        <d v="2014-07-21T13:31:54"/>
        <d v="2015-06-10T00:54:07"/>
        <d v="2015-11-20T18:42:05"/>
        <d v="2014-05-12T09:50:21"/>
        <d v="2015-01-06T16:11:18"/>
        <d v="2016-11-08T16:15:52"/>
        <d v="2015-08-23T10:35:38"/>
        <d v="2013-10-29T20:01:42"/>
        <d v="2011-12-17T21:46:01"/>
        <d v="2016-07-07T23:44:54"/>
        <d v="2015-12-22T10:29:30"/>
        <d v="2016-02-04T00:47:39"/>
        <d v="2015-06-12T04:58:11"/>
        <d v="2015-09-14T15:11:24"/>
        <d v="2014-10-28T23:13:51"/>
        <d v="2014-10-02T14:09:37"/>
        <d v="2017-01-21T00:26:39"/>
        <d v="2015-01-28T06:00:18"/>
        <d v="2015-05-27T05:42:16"/>
        <d v="2014-11-01T21:59:21"/>
        <d v="2013-07-31T12:53:40"/>
        <d v="2015-06-18T06:37:04"/>
        <d v="2015-09-26T02:10:40"/>
        <d v="2015-01-13T22:15:29"/>
        <d v="2014-06-09T17:24:25"/>
        <d v="2015-03-02T19:39:05"/>
        <d v="2014-06-04T02:59:56"/>
        <d v="2014-07-09T17:41:30"/>
        <d v="2012-01-30T01:29:58"/>
        <d v="2013-10-30T01:05:25"/>
        <d v="2015-09-28T17:17:07"/>
        <d v="2017-02-19T06:29:20"/>
        <d v="2015-05-12T02:13:11"/>
        <d v="2016-10-14T09:17:40"/>
        <d v="2015-10-12T22:34:19"/>
        <d v="2013-10-30T13:28:15"/>
        <d v="2016-10-04T18:00:08"/>
        <d v="2016-12-18T20:16:26"/>
        <d v="2016-12-05T13:06:20"/>
        <d v="2016-07-19T21:52:19"/>
        <d v="2015-04-10T18:45:30"/>
        <d v="2015-05-11T14:08:57"/>
        <d v="2016-12-07T22:49:09"/>
        <d v="2014-10-10T18:47:51"/>
        <d v="2014-05-19T18:24:05"/>
        <d v="2014-11-21T20:16:00"/>
        <d v="2016-08-04T07:05:00"/>
        <d v="2016-08-23T01:17:45"/>
        <d v="2016-05-20T08:11:57"/>
        <d v="2016-06-11T18:35:38"/>
        <d v="2015-04-15T17:01:52"/>
        <d v="2015-12-02T16:50:10"/>
        <d v="2016-05-30T05:39:06"/>
        <d v="2012-01-29T16:18:34"/>
        <d v="2014-12-04T00:57:52"/>
        <d v="2016-04-08T20:12:07"/>
        <d v="2014-03-13T04:03:29"/>
        <d v="2016-08-16T17:58:47"/>
        <d v="2015-06-22T23:08:27"/>
        <d v="2017-02-21T20:41:54"/>
        <d v="2012-09-10T16:08:09"/>
        <d v="2014-12-05T18:14:58"/>
        <d v="2015-12-01T23:13:30"/>
        <d v="2015-02-18T17:19:46"/>
        <d v="2013-12-05T04:09:05"/>
        <d v="2014-10-08T23:07:24"/>
        <d v="2014-07-01T00:29:40"/>
        <d v="2015-11-19T16:07:09"/>
        <d v="2014-08-04T18:40:11"/>
        <d v="2015-08-07T02:36:46"/>
        <d v="2015-05-05T19:48:35"/>
        <d v="2016-11-22T09:01:03"/>
        <d v="2015-02-18T16:08:52"/>
        <d v="2014-02-10T08:38:22"/>
        <d v="2015-03-02T02:01:30"/>
        <d v="2012-12-21T20:29:34"/>
        <d v="2015-02-05T19:55:01"/>
        <d v="2012-04-05T03:20:19"/>
        <d v="2014-10-24T15:31:55"/>
        <d v="2016-04-20T19:12:56"/>
        <d v="2014-09-23T22:57:51"/>
        <d v="2016-10-30T15:01:15"/>
        <d v="2012-01-26T09:01:39"/>
        <d v="2015-10-16T19:25:16"/>
        <d v="2016-01-25T21:36:40"/>
        <d v="2016-11-23T00:15:09"/>
        <d v="2015-06-12T21:26:26"/>
        <d v="2015-05-12T18:24:44"/>
        <d v="2016-09-09T10:56:59"/>
        <d v="2014-04-07T13:11:42"/>
        <d v="2017-02-02T23:18:01"/>
        <d v="2011-07-27T18:04:45"/>
        <d v="2015-10-14T20:55:56"/>
        <d v="2014-03-14T18:18:15"/>
        <d v="2015-02-06T04:55:12"/>
        <d v="2014-11-04T22:34:40"/>
        <d v="2015-02-02T02:00:20"/>
        <d v="2014-06-01T01:22:32"/>
        <d v="2016-08-19T20:30:46"/>
        <d v="2014-06-19T11:21:31"/>
        <d v="2011-06-07T04:42:01"/>
        <d v="2016-10-30T13:51:39"/>
        <d v="2015-07-15T13:00:52"/>
        <d v="2015-03-14T15:59:35"/>
        <d v="2014-10-11T20:34:49"/>
        <d v="2014-12-29T13:04:38"/>
        <d v="2014-10-14T07:11:30"/>
        <d v="2015-06-26T21:38:56"/>
        <d v="2015-05-27T04:32:55"/>
        <d v="2014-04-26T11:26:29"/>
        <d v="2015-04-01T22:02:41"/>
        <d v="2015-05-12T07:07:56"/>
        <d v="2017-02-28T00:32:11"/>
        <d v="2016-09-15T16:33:59"/>
        <d v="2014-11-18T19:31:28"/>
        <d v="2017-01-20T11:49:34"/>
        <d v="2015-01-16T18:26:50"/>
        <d v="2013-04-14T16:47:40"/>
        <d v="2014-09-22T15:36:50"/>
        <d v="2015-11-25T14:21:53"/>
        <d v="2014-12-18T17:07:23"/>
        <d v="2016-08-19T20:26:25"/>
        <d v="2015-08-10T07:31:09"/>
        <d v="2014-07-06T14:52:09"/>
        <d v="2014-12-02T16:13:36"/>
        <d v="2015-04-20T06:04:15"/>
        <d v="2015-10-09T21:10:20"/>
        <d v="2016-06-30T02:27:20"/>
        <d v="2014-07-14T03:14:56"/>
        <d v="2016-09-07T21:51:48"/>
        <d v="2014-05-21T18:51:27"/>
        <d v="2014-03-25T22:52:53"/>
        <d v="2016-03-22T16:45:46"/>
        <d v="2015-03-04T17:20:13"/>
        <d v="2016-11-21T17:03:14"/>
        <d v="2016-01-13T20:14:20"/>
        <d v="2013-05-23T05:28:23"/>
        <d v="2014-10-17T04:11:13"/>
        <d v="2015-03-17T18:10:33"/>
        <d v="2014-08-18T17:08:24"/>
        <d v="2014-04-11T03:18:53"/>
        <d v="2015-08-30T18:57:33"/>
        <d v="2015-07-20T04:06:16"/>
        <d v="2017-03-09T22:05:12"/>
        <d v="2015-10-19T06:15:58"/>
        <d v="2015-07-14T15:34:26"/>
        <d v="2014-09-05T18:49:03"/>
        <d v="2015-08-22T17:26:21"/>
        <d v="2009-08-18T21:29:28"/>
        <d v="2012-09-04T23:07:13"/>
        <d v="2014-09-23T19:30:07"/>
        <d v="2016-10-30T16:01:45"/>
        <d v="2016-02-27T17:18:15"/>
        <d v="2016-04-07T13:09:54"/>
        <d v="2015-02-17T19:15:30"/>
        <d v="2016-09-13T15:12:32"/>
        <d v="2015-05-18T18:24:38"/>
        <d v="2015-03-02T21:32:43"/>
        <d v="2010-01-20T10:11:47"/>
        <d v="2015-07-18T16:15:59"/>
        <d v="2014-07-11T16:45:02"/>
        <d v="2015-10-31T05:04:09"/>
        <d v="2014-06-30T20:53:59"/>
        <d v="2015-07-03T19:59:26"/>
        <d v="2016-09-19T08:57:43"/>
        <d v="2015-01-16T14:05:47"/>
        <d v="2015-11-09T22:54:35"/>
        <d v="2014-07-25T23:14:09"/>
        <d v="2014-10-28T15:48:27"/>
        <d v="2016-01-02T08:32:15"/>
        <d v="2014-02-16T16:55:30"/>
        <d v="2010-10-13T00:40:35"/>
        <d v="2017-01-06T20:21:40"/>
        <d v="2013-12-12T21:36:41"/>
        <d v="2014-07-12T16:08:40"/>
        <d v="2014-08-01T15:30:34"/>
        <d v="2014-10-09T20:13:23"/>
        <d v="2016-06-03T08:47:46"/>
        <d v="2017-03-02T16:22:46"/>
        <d v="2015-09-21T12:45:33"/>
        <d v="2017-02-07T21:59:18"/>
        <d v="2016-03-23T19:34:33"/>
        <d v="2015-10-17T15:04:58"/>
        <d v="2014-06-03T04:36:18"/>
        <d v="2014-12-02T15:25:53"/>
        <d v="2015-04-19T02:31:16"/>
        <d v="2016-02-10T18:34:47"/>
        <d v="2015-04-16T03:40:23"/>
        <d v="2014-12-17T14:42:04"/>
        <d v="2010-08-09T01:34:51"/>
        <d v="2016-10-29T22:55:24"/>
        <d v="2015-01-25T21:47:19"/>
        <d v="2012-09-28T20:41:53"/>
        <d v="2015-11-10T22:12:46"/>
        <d v="2013-01-14T22:37:49"/>
        <d v="2016-07-08T19:32:25"/>
        <d v="2015-08-17T16:07:19"/>
        <d v="2014-08-29T01:38:33"/>
        <d v="2015-01-07T13:13:42"/>
        <d v="2010-06-03T21:16:52"/>
        <d v="2014-12-10T18:04:06"/>
        <d v="2015-10-22T03:07:26"/>
        <d v="2015-03-19T19:16:03"/>
        <d v="2014-11-19T17:58:36"/>
        <d v="2016-08-29T14:43:32"/>
        <d v="2016-05-07T01:41:55"/>
        <d v="2017-01-15T12:43:39"/>
        <d v="2017-02-01T16:31:28"/>
        <d v="2015-01-05T11:50:18"/>
        <d v="2011-11-08T18:21:44"/>
        <d v="2016-01-18T12:04:39"/>
        <d v="2014-05-12T15:38:47"/>
        <d v="2015-04-30T14:58:23"/>
        <d v="2015-04-06T17:22:11"/>
        <d v="2012-01-31T22:46:14"/>
        <d v="2016-09-26T10:36:23"/>
        <d v="2017-03-07T00:45:14"/>
        <d v="2015-01-06T23:14:16"/>
        <d v="2014-05-22T19:21:54"/>
        <d v="2016-02-09T00:35:00"/>
        <d v="2013-03-09T20:17:37"/>
        <d v="2014-03-05T17:19:39"/>
        <d v="2014-11-27T15:22:29"/>
        <d v="2016-06-10T05:28:57"/>
        <d v="2016-02-11T19:52:44"/>
        <d v="2015-06-16T09:12:17"/>
        <d v="2015-03-12T23:31:11"/>
        <d v="2014-08-18T19:10:10"/>
        <d v="2017-01-25T05:51:40"/>
        <d v="2015-05-27T21:44:14"/>
        <d v="2015-04-24T08:18:52"/>
        <d v="2016-07-28T15:14:01"/>
        <d v="2016-05-17T07:11:02"/>
        <d v="2016-03-11T19:41:12"/>
        <d v="2015-12-07T22:50:13"/>
        <d v="2016-05-19T19:32:19"/>
        <d v="2015-11-16T18:25:00"/>
        <d v="2014-12-17T12:09:11"/>
        <d v="2013-10-10T00:18:59"/>
        <d v="2015-01-27T18:28:38"/>
        <d v="2015-05-16T21:06:08"/>
        <d v="2015-09-18T16:23:47"/>
        <d v="2014-06-25T19:33:40"/>
        <d v="2016-05-20T14:30:46"/>
        <d v="2014-05-14T07:04:10"/>
        <d v="2016-06-03T07:38:56"/>
        <d v="2016-03-15T14:00:50"/>
        <d v="2015-04-28T16:38:09"/>
        <d v="2014-05-29T09:09:57"/>
        <d v="2016-04-12T10:47:14"/>
        <d v="2015-01-21T08:34:13"/>
        <d v="2015-12-06T07:50:33"/>
        <d v="2014-11-19T01:29:45"/>
        <d v="2016-06-05T20:54:43"/>
        <d v="2015-11-13T15:51:08"/>
        <d v="2016-01-13T04:33:11"/>
        <d v="2016-07-01T15:41:45"/>
        <d v="2016-12-05T23:51:20"/>
        <d v="2014-08-18T20:56:40"/>
        <d v="2015-12-16T03:09:34"/>
        <d v="2016-01-27T23:22:17"/>
        <d v="2011-05-08T21:06:11"/>
        <d v="2014-11-14T20:00:34"/>
        <d v="2014-09-23T10:17:59"/>
        <d v="2014-03-25T19:11:07"/>
        <d v="2013-02-06T03:02:08"/>
        <d v="2016-02-14T05:39:40"/>
        <d v="2012-02-28T14:45:23"/>
        <d v="2016-12-02T02:46:11"/>
        <d v="2013-02-05T23:15:45"/>
        <d v="2015-06-04T15:35:24"/>
        <d v="2016-09-06T15:15:32"/>
        <d v="2014-09-11T00:41:35"/>
        <d v="2014-12-02T22:20:04"/>
        <d v="2014-10-16T21:42:02"/>
        <d v="2016-12-30T18:54:42"/>
        <d v="2014-04-17T04:32:45"/>
        <d v="2014-06-03T04:07:58"/>
        <d v="2015-08-10T15:38:43"/>
        <d v="2014-06-26T19:29:25"/>
        <d v="2014-12-05T04:43:58"/>
        <d v="2014-09-20T14:56:15"/>
        <d v="2014-05-27T23:02:02"/>
        <d v="2014-09-24T19:40:06"/>
        <d v="2014-12-12T01:02:52"/>
        <d v="2015-03-05T15:43:57"/>
        <d v="2014-08-15T22:20:45"/>
        <d v="2014-11-25T16:15:33"/>
        <d v="2016-07-05T16:41:49"/>
        <d v="2016-01-19T13:48:09"/>
        <d v="2016-07-05T16:00:50"/>
        <d v="2014-07-15T03:02:36"/>
        <d v="2014-05-07T17:13:56"/>
        <d v="2017-03-09T13:54:05"/>
        <d v="2015-02-06T13:57:05"/>
        <d v="2016-06-17T23:14:22"/>
        <d v="2015-01-12T02:53:41"/>
        <d v="2016-07-15T22:45:43"/>
        <d v="2015-06-27T05:37:37"/>
        <d v="2016-01-05T15:43:19"/>
        <d v="2017-02-14T17:01:01"/>
        <d v="2015-06-04T05:23:11"/>
        <d v="2015-09-01T15:10:22"/>
        <d v="2015-04-09T21:14:18"/>
        <d v="2015-09-18T19:36:29"/>
        <d v="2016-02-09T05:48:07"/>
        <d v="2015-01-27T16:00:20"/>
        <d v="2014-07-22T19:53:18"/>
        <d v="2014-11-07T06:24:24"/>
        <d v="2015-02-22T04:34:59"/>
        <d v="2016-04-04T23:00:50"/>
        <d v="2016-08-29T22:24:55"/>
        <d v="2015-06-16T18:12:24"/>
        <d v="2016-01-30T21:10:58"/>
        <d v="2016-01-29T04:42:12"/>
        <d v="2016-09-16T12:05:01"/>
        <d v="2015-06-27T00:12:06"/>
        <d v="2015-07-13T13:25:39"/>
        <d v="2014-06-03T00:42:23"/>
        <d v="2014-12-09T20:58:03"/>
        <d v="2014-05-20T15:33:51"/>
        <d v="2014-07-24T22:08:38"/>
        <d v="2016-02-29T07:50:25"/>
        <d v="2016-03-07T12:13:07"/>
        <d v="2014-07-13T15:51:50"/>
        <d v="2016-08-24T01:21:53"/>
        <d v="2011-07-07T14:38:56"/>
        <d v="2016-02-22T06:06:14"/>
        <d v="2014-07-13T02:09:15"/>
        <d v="2014-09-03T12:25:54"/>
        <d v="2014-06-23T22:31:45"/>
        <d v="2014-06-05T14:22:27"/>
        <d v="2013-10-23T11:35:13"/>
        <d v="2015-07-07T16:13:11"/>
        <d v="2015-01-21T15:18:38"/>
        <d v="2011-09-09T17:07:13"/>
        <d v="2015-01-23T20:09:13"/>
        <d v="2016-11-14T17:04:21"/>
        <d v="2016-06-30T22:17:33"/>
        <d v="2012-07-27T21:37:03"/>
        <d v="2016-01-01T21:40:37"/>
        <d v="2015-05-26T11:39:02"/>
        <d v="2015-03-30T14:07:06"/>
        <d v="2013-07-10T12:00:15"/>
        <d v="2016-09-17T22:08:58"/>
        <d v="2014-07-05T11:39:39"/>
        <d v="2016-02-03T23:19:28"/>
        <d v="2016-12-22T22:04:55"/>
        <d v="2015-11-05T22:28:22"/>
        <d v="2015-05-04T19:32:31"/>
        <d v="2016-02-03T01:55:55"/>
        <d v="2014-11-03T22:29:09"/>
        <d v="2015-05-08T19:26:20"/>
        <d v="2015-05-01T15:28:02"/>
        <d v="2016-03-01T13:36:20"/>
        <d v="2016-06-27T10:47:48"/>
        <d v="2011-08-04T20:39:10"/>
        <d v="2016-06-10T04:41:12"/>
        <d v="2017-03-11T00:47:28"/>
        <d v="2014-09-15T03:14:15"/>
        <d v="2016-11-02T17:13:22"/>
        <d v="2015-11-26T19:17:39"/>
        <d v="2016-09-10T14:32:50"/>
        <d v="2016-03-16T17:06:22"/>
        <d v="2014-06-02T05:08:50"/>
        <d v="2017-02-24T21:14:45"/>
        <d v="2016-11-27T21:48:41"/>
        <d v="2017-03-13T03:38:41"/>
        <d v="2016-01-12T20:47:27"/>
        <d v="2014-08-27T12:43:13"/>
        <d v="2015-05-23T17:48:15"/>
        <d v="2014-12-08T01:37:14"/>
        <d v="2014-10-01T18:58:01"/>
        <d v="2016-06-28T22:00:04"/>
        <d v="2015-06-20T22:46:32"/>
        <d v="2014-05-07T01:44:24"/>
        <d v="2014-09-23T23:30:40"/>
        <d v="2015-08-31T11:55:20"/>
        <d v="2016-09-27T06:40:34"/>
        <d v="2015-10-20T16:35:03"/>
        <d v="2016-06-06T15:00:58"/>
        <d v="2014-05-20T15:47:20"/>
        <d v="2012-08-14T16:18:54"/>
        <d v="2014-12-01T05:16:04"/>
        <d v="2015-12-15T18:16:56"/>
        <d v="2017-03-14T18:45:38"/>
        <d v="2015-08-29T05:37:27"/>
        <d v="2012-05-15T23:42:48"/>
        <d v="2013-04-17T12:08:19"/>
        <d v="2014-04-11T11:50:52"/>
        <d v="2014-10-16T16:33:48"/>
        <d v="2016-05-25T10:32:46"/>
        <d v="2014-07-15T13:56:40"/>
        <d v="2015-11-02T23:14:40"/>
        <d v="2017-01-02T13:05:19"/>
        <d v="2014-09-18T12:07:39"/>
        <d v="2016-06-01T06:38:29"/>
        <d v="2017-03-06T17:16:59"/>
        <d v="2016-08-13T14:02:55"/>
        <d v="2014-05-01T21:49:01"/>
        <d v="2015-10-12T16:12:15"/>
        <d v="2012-11-05T09:23:41"/>
        <d v="2014-06-09T12:34:56"/>
        <d v="2015-03-07T16:15:45"/>
        <d v="2015-03-27T03:53:02"/>
        <d v="2015-07-07T21:44:12"/>
        <d v="2016-06-07T13:01:23"/>
        <d v="2014-07-08T15:56:49"/>
        <d v="2017-01-09T09:59:05"/>
        <d v="2015-04-21T22:47:58"/>
        <d v="2009-10-02T02:31:46"/>
        <d v="2017-02-04T06:58:27"/>
        <d v="2014-10-09T18:29:26"/>
        <d v="2015-10-29T20:22:21"/>
        <d v="2013-04-04T14:00:34"/>
        <d v="2014-08-29T18:55:56"/>
        <d v="2015-10-20T02:38:50"/>
        <d v="2015-08-26T23:43:42"/>
        <d v="2014-07-24T03:00:10"/>
        <d v="2013-04-01T21:42:37"/>
        <d v="2016-10-09T23:09:28"/>
        <d v="2015-09-02T01:33:12"/>
        <d v="2015-03-19T13:48:48"/>
        <d v="2017-03-07T10:20:42"/>
        <d v="2015-11-19T11:46:41"/>
        <d v="2014-07-26T23:28:26"/>
        <d v="2016-05-14T09:41:35"/>
        <d v="2016-09-01T06:27:04"/>
        <d v="2016-08-15T14:49:05"/>
        <d v="2014-08-13T12:02:11"/>
        <d v="2016-06-22T15:58:28"/>
        <d v="2013-11-21T20:32:11"/>
        <d v="2017-03-02T01:43:10"/>
        <d v="2014-08-16T02:00:03"/>
        <d v="2014-06-17T02:50:38"/>
        <d v="2015-07-02T22:33:43"/>
        <d v="2014-06-23T15:54:40"/>
        <d v="2014-09-03T14:17:00"/>
        <d v="2014-07-30T18:45:11"/>
        <d v="2015-10-06T13:16:15"/>
        <d v="2015-02-23T19:01:10"/>
        <d v="2014-06-06T12:45:39"/>
        <d v="2014-07-21T15:38:18"/>
        <d v="2014-06-11T02:52:54"/>
        <d v="2017-01-27T13:05:58"/>
        <d v="2015-10-01T15:06:47"/>
        <d v="2015-10-06T14:13:09"/>
        <d v="2016-04-15T20:21:13"/>
        <d v="2014-09-30T12:59:59"/>
        <d v="2015-02-12T18:17:52"/>
        <d v="2014-11-28T20:47:52"/>
        <d v="2012-05-15T15:33:17"/>
        <d v="2015-12-18T18:01:01"/>
        <d v="2014-05-06T22:31:40"/>
        <d v="2016-11-20T23:33:03"/>
        <d v="2014-10-20T20:55:40"/>
        <d v="2014-11-05T18:30:29"/>
        <d v="2015-03-26T21:38:16"/>
        <d v="2016-01-04T17:05:53"/>
        <d v="2014-11-11T16:31:10"/>
        <d v="2016-05-22T15:02:31"/>
        <d v="2014-05-20T01:06:09"/>
        <d v="2015-02-10T12:07:43"/>
        <d v="2014-07-19T05:06:39"/>
        <d v="2016-03-04T17:25:41"/>
        <d v="2012-05-01T17:16:27"/>
        <d v="2016-05-16T17:02:00"/>
        <d v="2011-07-30T17:30:08"/>
        <d v="2015-12-15T04:00:11"/>
        <d v="2016-07-23T16:01:25"/>
        <d v="2015-11-17T16:25:14"/>
        <d v="2015-01-02T21:48:31"/>
        <d v="2014-11-30T20:21:04"/>
        <d v="2015-03-27T21:48:59"/>
        <d v="2014-04-04T17:41:24"/>
        <d v="2013-10-28T05:41:54"/>
        <d v="2014-11-12T00:03:35"/>
        <d v="2012-05-08T19:55:05"/>
        <d v="2015-01-14T01:43:02"/>
        <d v="2016-10-25T17:26:27"/>
        <d v="2013-09-03T13:27:54"/>
        <d v="2014-12-02T16:48:55"/>
        <d v="2011-10-31T04:06:16"/>
        <d v="2016-02-02T17:01:54"/>
        <d v="2017-03-08T01:07:25"/>
        <d v="2015-05-20T05:33:24"/>
        <d v="2015-04-09T00:23:53"/>
        <d v="2015-10-27T05:03:36"/>
        <d v="2015-09-10T14:10:48"/>
        <d v="2016-05-03T13:07:28"/>
        <d v="2016-10-26T19:15:19"/>
        <d v="2014-06-26T22:48:32"/>
        <d v="2016-01-30T16:58:40"/>
        <d v="2015-02-12T01:50:01"/>
        <d v="2015-02-21T03:10:44"/>
        <d v="2014-09-22T09:47:15"/>
        <d v="2015-07-08T11:34:30"/>
        <d v="2015-12-06T21:13:10"/>
        <d v="2015-03-04T23:47:23"/>
        <d v="2017-03-01T16:50:08"/>
        <d v="2016-11-15T13:58:35"/>
        <d v="2016-04-01T14:18:38"/>
        <d v="2016-01-22T22:36:37"/>
        <d v="2014-05-29T22:04:24"/>
        <d v="2016-11-04T11:01:08"/>
        <d v="2014-11-05T00:03:01"/>
        <d v="2015-10-04T03:15:59"/>
        <d v="2015-06-17T10:32:59"/>
        <d v="2015-01-18T15:52:36"/>
        <d v="2017-03-06T19:14:37"/>
        <d v="2015-12-01T20:00:56"/>
        <d v="2014-08-05T20:46:38"/>
        <d v="2014-04-18T20:52:36"/>
        <d v="2015-01-15T16:24:37"/>
        <d v="2015-10-05T16:16:44"/>
        <d v="2016-10-06T14:57:47"/>
        <d v="2015-03-31T19:23:47"/>
        <d v="2014-11-20T18:13:31"/>
        <d v="2015-10-02T18:41:08"/>
        <d v="2014-10-27T19:26:50"/>
        <d v="2014-09-19T13:01:24"/>
        <d v="2016-08-03T16:36:20"/>
        <d v="2015-04-20T19:39:16"/>
        <d v="2015-08-31T19:17:38"/>
        <d v="2016-03-21T21:11:16"/>
        <d v="2015-05-18T18:27:06"/>
        <d v="2014-09-08T02:05:00"/>
        <d v="2014-09-19T16:26:12"/>
        <d v="2014-09-21T21:11:27"/>
        <d v="2011-04-13T02:22:42"/>
        <d v="2014-10-27T19:29:37"/>
        <d v="2015-03-11T05:16:22"/>
        <d v="2014-08-14T21:05:16"/>
        <d v="2014-05-06T22:11:30"/>
        <d v="2017-02-09T23:08:28"/>
        <d v="2014-07-30T20:43:05"/>
        <d v="2014-12-29T19:37:11"/>
        <d v="2010-05-14T21:58:26"/>
        <d v="2016-04-20T15:41:12"/>
        <d v="2013-10-25T05:30:59"/>
        <d v="2016-09-15T06:55:41"/>
        <d v="2014-12-20T04:11:05"/>
        <d v="2015-08-24T20:10:01"/>
        <d v="2016-07-04T08:10:18"/>
        <d v="2017-03-05T06:15:01"/>
        <d v="2016-05-06T23:33:30"/>
        <d v="2015-01-20T21:19:43"/>
        <d v="2015-09-17T23:06:57"/>
        <d v="2014-12-11T16:37:32"/>
        <d v="2016-03-24T19:40:21"/>
        <d v="2017-01-12T04:40:05"/>
        <d v="2016-05-03T14:25:10"/>
        <d v="2014-12-30T15:44:00"/>
        <d v="2016-10-19T14:43:32"/>
        <d v="2015-03-07T01:08:46"/>
        <d v="2015-08-02T20:57:06"/>
        <d v="2016-01-02T22:27:15"/>
        <d v="2015-05-12T00:50:59"/>
        <d v="2015-10-01T11:57:28"/>
        <d v="2010-05-06T04:48:03"/>
        <d v="2013-01-02T11:55:27"/>
        <d v="2016-08-21T20:53:33"/>
        <d v="2012-03-05T17:46:15"/>
        <d v="2014-12-10T02:39:50"/>
        <d v="2013-11-26T23:54:54"/>
        <d v="2016-03-09T19:31:22"/>
        <d v="2017-01-07T16:20:30"/>
        <d v="2014-05-07T14:48:54"/>
        <d v="2013-09-24T02:33:58"/>
        <d v="2015-04-17T17:11:59"/>
        <d v="2015-09-12T13:01:38"/>
        <d v="2016-09-05T19:50:54"/>
        <d v="2017-01-05T16:38:55"/>
        <d v="2014-08-25T17:15:16"/>
        <d v="2015-01-30T15:21:16"/>
        <d v="2016-03-31T23:33:58"/>
        <d v="2016-05-24T16:06:23"/>
        <d v="2014-04-04T17:11:40"/>
        <d v="2015-09-23T21:01:01"/>
        <d v="2015-07-09T20:00:39"/>
        <d v="2015-08-05T15:45:46"/>
        <d v="2017-03-10T12:49:54"/>
        <d v="2016-11-02T14:00:23"/>
        <d v="2015-08-20T03:50:17"/>
        <d v="2016-06-04T03:40:24"/>
        <d v="2014-07-04T15:48:04"/>
        <d v="2016-12-17T05:17:33"/>
        <d v="2014-10-18T05:14:52"/>
        <d v="2017-01-31T15:02:35"/>
        <d v="2017-03-07T18:35:34"/>
        <d v="2015-02-22T06:40:07"/>
        <d v="2016-01-19T12:33:09"/>
        <d v="2016-11-28T18:29:51"/>
        <d v="2017-01-07T07:16:47"/>
        <d v="2014-06-14T22:29:24"/>
        <d v="2015-01-05T23:22:29"/>
        <d v="2015-04-19T21:00:49"/>
        <d v="2014-11-15T13:12:57"/>
        <d v="2014-07-10T20:36:01"/>
        <d v="2017-02-22T03:37:47"/>
        <d v="2017-03-13T18:07:27"/>
        <d v="2015-06-04T11:20:30"/>
        <d v="2016-10-20T11:14:02"/>
        <d v="2015-01-29T07:32:16"/>
        <d v="2014-09-10T16:31:48"/>
        <d v="2017-02-01T13:51:19"/>
        <d v="2016-01-01T00:11:11"/>
        <d v="2012-11-30T04:44:32"/>
        <d v="2016-04-22T14:59:34"/>
        <d v="2016-07-05T14:00:03"/>
        <d v="2014-10-11T20:06:20"/>
        <d v="2014-08-29T18:04:57"/>
        <d v="2015-09-03T16:27:25"/>
        <d v="2017-03-06T18:04:48"/>
        <d v="2015-03-09T18:58:47"/>
        <d v="2014-08-07T18:16:58"/>
        <d v="2016-12-01T15:53:27"/>
        <d v="2017-01-11T06:28:53"/>
        <d v="2016-01-03T14:58:48"/>
        <d v="2016-06-13T22:23:59"/>
        <d v="2015-10-16T20:29:06"/>
        <d v="2015-03-03T23:00:37"/>
        <d v="2016-01-26T07:25:01"/>
        <d v="2014-09-09T18:43:14"/>
        <d v="2015-02-26T23:07:06"/>
        <d v="2015-03-18T12:22:05"/>
        <d v="2016-11-01T16:01:37"/>
        <d v="2016-11-04T22:22:12"/>
        <d v="2015-01-19T19:38:49"/>
        <d v="2015-10-05T04:03:21"/>
        <d v="2015-01-13T14:15:42"/>
        <d v="2015-05-05T05:26:00"/>
        <d v="2014-07-14T23:31:52"/>
        <d v="2015-05-17T17:47:29"/>
        <d v="2014-11-25T22:32:09"/>
        <d v="2015-04-03T17:34:41"/>
        <d v="2016-12-17T01:49:22"/>
        <d v="2015-10-28T16:06:07"/>
        <d v="2015-08-19T02:49:10"/>
        <d v="2016-02-15T09:33:10"/>
        <d v="2015-07-04T00:44:42"/>
        <d v="2014-07-10T05:37:12"/>
        <d v="2014-07-18T09:04:10"/>
        <d v="2016-06-08T15:11:10"/>
        <d v="2015-04-13T16:53:35"/>
        <d v="2015-05-20T09:58:22"/>
        <d v="2015-01-17T03:21:13"/>
        <d v="2014-09-09T23:26:00"/>
        <d v="2014-11-04T10:58:54"/>
        <d v="2015-09-01T12:51:32"/>
        <d v="2015-05-19T22:01:33"/>
        <d v="2013-11-19T18:56:00"/>
        <d v="2016-11-15T13:39:49"/>
        <d v="2016-06-09T23:49:58"/>
        <d v="2015-09-21T15:01:14"/>
        <d v="2014-12-17T14:01:07"/>
        <d v="2014-01-24T18:43:38"/>
        <d v="2016-08-30T14:58:37"/>
        <d v="2015-02-18T01:11:06"/>
        <d v="2014-10-11T18:48:21"/>
        <d v="2015-09-15T02:30:53"/>
        <d v="2016-12-09T22:35:11"/>
        <d v="2015-09-29T14:59:43"/>
        <d v="2017-03-02T12:55:07"/>
        <d v="2016-04-09T16:25:10"/>
        <d v="2016-11-22T15:55:27"/>
        <d v="2016-12-03T21:29:28"/>
        <d v="2016-01-19T17:00:27"/>
        <d v="2013-10-16T11:39:08"/>
        <d v="2016-05-16T10:00:28"/>
        <d v="2014-11-12T20:43:48"/>
        <d v="2016-06-13T15:09:20"/>
        <d v="2015-03-21T21:09:25"/>
        <d v="2016-07-05T19:22:21"/>
        <d v="2016-01-07T19:00:34"/>
        <d v="2014-09-05T13:39:14"/>
        <d v="2014-08-23T02:22:17"/>
        <d v="2015-09-24T04:14:05"/>
        <d v="2014-12-22T18:04:18"/>
        <d v="2011-02-13T18:09:44"/>
        <d v="2011-04-15T18:11:26"/>
        <d v="2012-10-15T18:04:46"/>
        <d v="2012-12-31T18:38:30"/>
        <d v="2015-07-02T22:06:12"/>
        <d v="2010-06-14T02:01:34"/>
        <d v="2015-04-18T00:52:52"/>
        <d v="2014-07-30T09:37:21"/>
        <d v="2016-11-02T01:33:49"/>
        <d v="2012-07-26T18:11:42"/>
        <d v="2011-07-06T02:32:06"/>
        <d v="2014-11-19T02:24:46"/>
        <d v="2015-03-30T22:07:45"/>
        <d v="2015-06-10T19:09:36"/>
        <d v="2015-03-15T19:00:33"/>
        <d v="2015-01-17T19:58:29"/>
        <d v="2015-10-14T13:57:11"/>
        <d v="2016-11-01T01:23:31"/>
        <d v="2016-01-27T20:15:27"/>
        <d v="2011-12-19T21:12:36"/>
        <d v="2012-02-02T15:39:25"/>
        <d v="2011-05-25T00:35:27"/>
        <d v="2017-02-14T22:37:10"/>
        <d v="2013-12-26T19:07:42"/>
        <d v="2016-06-02T07:59:58"/>
        <d v="2014-08-13T18:26:53"/>
        <d v="2011-08-03T17:36:13"/>
        <d v="2011-10-02T14:02:15"/>
        <d v="2013-04-01T22:16:33"/>
        <d v="2017-02-27T16:49:11"/>
        <d v="2015-03-19T13:55:20"/>
        <d v="2013-10-17T04:39:33"/>
        <d v="2013-04-09T02:27:33"/>
        <d v="2012-10-11T17:57:49"/>
        <d v="2015-08-11T22:28:04"/>
        <d v="2013-02-22T23:54:52"/>
        <d v="2016-03-31T13:46:00"/>
        <d v="2015-03-18T20:45:05"/>
        <d v="2015-02-02T22:49:21"/>
        <d v="2014-08-24T22:08:55"/>
        <d v="2015-02-25T16:24:52"/>
        <d v="2014-04-29T20:09:08"/>
        <d v="2015-10-30T21:48:04"/>
        <d v="2015-04-03T20:58:47"/>
        <d v="2015-01-09T03:39:39"/>
        <d v="2016-02-03T23:57:26"/>
        <d v="2016-05-21T08:41:21"/>
        <d v="2015-12-03T13:47:00"/>
        <d v="2017-01-17T19:51:10"/>
        <d v="2016-08-15T21:10:47"/>
        <d v="2014-07-09T23:27:21"/>
        <d v="2015-11-03T18:00:28"/>
        <d v="2014-06-19T20:38:50"/>
        <d v="2016-03-08T09:34:06"/>
        <d v="2016-05-20T19:10:21"/>
        <d v="2014-05-06T14:39:33"/>
        <d v="2014-11-10T20:49:12"/>
        <d v="2016-03-17T20:17:35"/>
        <d v="2015-05-26T11:05:24"/>
        <d v="2014-08-28T23:01:02"/>
        <d v="2016-04-07T03:27:36"/>
        <d v="2014-06-02T15:29:12"/>
        <d v="2014-07-19T17:32:33"/>
        <d v="2015-04-30T20:11:12"/>
        <d v="2015-09-25T12:43:56"/>
        <d v="2015-02-27T20:01:36"/>
        <d v="2014-07-28T20:47:16"/>
        <d v="2016-11-15T05:09:35"/>
        <d v="2015-10-20T17:58:11"/>
        <d v="2015-02-22T12:53:12"/>
        <d v="2014-08-05T00:14:30"/>
        <d v="2014-06-04T19:37:14"/>
        <d v="2015-08-18T18:57:26"/>
        <d v="2016-03-13T14:57:37"/>
        <d v="2015-02-05T19:57:37"/>
        <d v="2014-05-29T14:05:24"/>
        <d v="2016-10-18T10:36:34"/>
        <d v="2015-05-22T13:41:22"/>
        <d v="2016-10-06T13:10:54"/>
        <d v="2016-03-01T18:17:36"/>
        <d v="2014-07-16T11:18:30"/>
        <d v="2016-05-16T17:01:30"/>
        <d v="2014-05-29T14:09:34"/>
        <d v="2016-03-31T17:48:07"/>
        <d v="2016-01-12T11:29:44"/>
        <d v="2014-11-28T21:08:45"/>
        <d v="2014-07-02T21:43:02"/>
        <d v="2016-07-05T20:57:09"/>
        <d v="2015-06-18T11:12:17"/>
        <d v="2015-03-02T18:00:26"/>
        <d v="2016-05-09T20:13:52"/>
        <d v="2016-03-16T14:21:19"/>
        <d v="2015-05-14T22:20:10"/>
        <d v="2015-03-24T19:00:55"/>
        <d v="2015-02-24T10:53:39"/>
        <d v="2014-11-01T12:39:47"/>
        <d v="2014-09-12T21:55:48"/>
        <d v="2015-07-22T06:14:17"/>
        <d v="2010-08-27T00:16:16"/>
        <d v="2016-02-26T09:46:56"/>
        <d v="2015-10-15T02:06:08"/>
        <d v="2011-09-09T19:41:01"/>
        <d v="2015-02-24T16:49:54"/>
        <d v="2016-03-31T17:36:17"/>
        <d v="2012-03-28T16:00:46"/>
        <d v="2011-11-29T04:04:19"/>
        <d v="2014-04-01T06:38:31"/>
        <d v="2016-10-21T19:25:46"/>
        <d v="2014-12-15T13:10:19"/>
        <d v="2016-04-08T22:40:12"/>
        <d v="2015-06-10T11:06:11"/>
        <d v="2016-03-18T21:27:59"/>
        <d v="2012-04-27T01:59:57"/>
        <d v="2014-09-20T08:00:34"/>
        <d v="2013-12-18T21:59:27"/>
        <d v="2013-08-08T23:07:34"/>
        <d v="2015-07-08T18:30:56"/>
        <d v="2014-07-07T21:45:38"/>
        <d v="2015-09-06T22:17:05"/>
        <d v="2014-07-06T20:54:35"/>
        <d v="2014-08-26T05:19:31"/>
        <d v="2012-06-07T19:51:29"/>
        <d v="2011-06-17T18:46:23"/>
        <d v="2015-02-04T22:49:34"/>
        <d v="2015-02-15T23:35:47"/>
        <d v="2015-06-16T18:19:19"/>
        <d v="2016-05-12T06:01:07"/>
        <d v="2015-08-05T19:00:10"/>
        <d v="2014-10-29T16:24:46"/>
        <d v="2014-12-22T20:53:30"/>
        <d v="2015-08-14T05:39:36"/>
        <d v="2011-09-02T18:52:37"/>
        <d v="2014-08-01T15:47:58"/>
        <d v="2014-04-07T21:35:30"/>
        <d v="2015-07-26T22:49:51"/>
        <d v="2011-09-02T07:08:37"/>
        <d v="2015-07-15T18:11:52"/>
        <d v="2016-04-22T10:26:05"/>
        <d v="2016-08-11T20:46:11"/>
        <d v="2014-05-01T19:06:51"/>
        <d v="2015-07-23T20:18:55"/>
        <d v="2014-05-28T05:14:15"/>
        <d v="2016-04-01T15:03:37"/>
        <d v="2013-03-27T23:17:40"/>
        <d v="2014-07-11T20:19:26"/>
        <d v="2014-12-04T21:39:12"/>
        <d v="2015-06-24T20:30:40"/>
        <d v="2015-03-12T22:37:23"/>
        <d v="2014-05-17T01:30:55"/>
        <d v="2016-05-15T18:35:15"/>
        <d v="2015-02-14T17:35:52"/>
        <d v="2015-01-24T11:55:03"/>
        <d v="2015-01-13T21:07:51"/>
        <d v="2015-06-12T12:50:06"/>
        <d v="2016-04-06T13:24:40"/>
        <d v="2016-01-21T20:07:47"/>
        <d v="2014-06-01T11:49:36"/>
        <d v="2011-05-24T00:31:06"/>
        <d v="2014-07-07T16:10:46"/>
        <d v="2012-05-29T20:16:11"/>
        <d v="2012-09-17T20:17:39"/>
        <d v="2012-02-07T02:43:55"/>
        <d v="2015-05-05T12:59:53"/>
        <d v="2012-11-13T22:17:32"/>
        <d v="2015-11-16T23:08:04"/>
        <d v="2015-11-13T15:01:52"/>
        <d v="2014-04-30T16:06:09"/>
        <d v="2015-08-03T15:57:51"/>
        <d v="2016-07-25T06:41:21"/>
        <d v="2016-03-30T18:44:25"/>
        <d v="2015-09-07T06:21:09"/>
        <d v="2014-09-05T07:00:45"/>
        <d v="2016-12-30T18:56:48"/>
        <d v="2011-06-12T07:08:19"/>
        <d v="2015-07-23T16:19:14"/>
        <d v="2014-08-11T20:09:34"/>
        <d v="2015-03-12T19:22:39"/>
        <d v="2014-07-14T22:53:34"/>
        <d v="2016-08-04T22:12:55"/>
        <d v="2012-10-04T07:21:24"/>
        <d v="2013-04-30T20:13:07"/>
        <d v="2013-10-08T20:58:03"/>
        <d v="2016-07-10T03:42:43"/>
        <d v="2015-01-12T23:33:28"/>
        <d v="2015-06-16T17:24:36"/>
        <d v="2014-06-18T15:35:24"/>
        <d v="2012-01-25T20:33:58"/>
        <d v="2016-11-01T16:34:10"/>
        <d v="2013-12-12T21:02:25"/>
        <d v="2014-12-09T16:31:36"/>
        <d v="2010-03-11T20:02:24"/>
        <d v="2014-05-21T01:37:59"/>
        <d v="2012-03-19T18:38:21"/>
        <d v="2011-04-25T04:33:21"/>
        <d v="2016-01-04T06:03:17"/>
        <d v="2015-08-20T14:57:29"/>
        <d v="2015-04-07T19:53:30"/>
        <d v="2015-07-06T08:43:27"/>
        <d v="2014-11-13T00:25:11"/>
        <d v="2014-06-12T14:54:06"/>
        <d v="2015-07-24T14:14:55"/>
        <d v="2017-01-19T16:39:08"/>
        <d v="2015-06-15T20:18:53"/>
        <d v="2014-04-08T16:25:55"/>
        <d v="2012-02-09T01:00:49"/>
        <d v="2016-11-28T22:00:33"/>
        <d v="2016-01-03T16:38:00"/>
        <d v="2011-11-22T16:12:15"/>
        <d v="2011-11-18T01:00:51"/>
        <d v="2009-10-16T22:02:00"/>
        <d v="2015-06-23T06:46:37"/>
        <d v="2015-03-26T17:28:21"/>
        <d v="2016-06-14T01:11:47"/>
        <d v="2016-09-13T18:00:27"/>
        <d v="2011-01-12T07:49:21"/>
        <d v="2014-10-05T17:33:42"/>
        <d v="2013-10-25T11:49:53"/>
        <d v="2015-08-17T18:19:55"/>
        <d v="2014-05-16T20:36:20"/>
        <d v="2016-07-02T13:03:34"/>
        <d v="2015-02-17T15:05:20"/>
        <d v="2011-07-23T00:18:33"/>
        <d v="2011-11-13T16:05:32"/>
        <d v="2010-11-20T19:34:51"/>
        <d v="2014-07-07T21:50:19"/>
        <d v="2015-06-08T07:09:36"/>
        <d v="2014-07-01T16:45:59"/>
        <d v="2014-05-21T17:53:10"/>
        <d v="2012-01-16T15:37:15"/>
        <d v="2016-07-08T10:20:56"/>
        <d v="2011-03-23T21:37:00"/>
        <d v="2012-07-17T03:07:25"/>
        <d v="2015-08-11T19:46:52"/>
        <d v="2015-04-08T20:47:29"/>
        <d v="2016-09-19T08:21:34"/>
        <d v="2015-09-05T11:23:04"/>
        <d v="2016-11-30T04:29:27"/>
        <d v="2015-03-05T21:19:17"/>
        <d v="2015-05-20T01:00:16"/>
        <d v="2014-09-15T14:26:56"/>
        <d v="2014-10-15T22:28:04"/>
        <d v="2013-11-11T16:14:43"/>
        <d v="2012-06-08T12:29:29"/>
        <d v="2015-04-22T17:03:29"/>
        <d v="2017-02-06T20:00:04"/>
        <d v="2017-02-04T04:50:08"/>
        <d v="2015-08-12T15:13:26"/>
        <d v="2017-01-18T04:56:06"/>
        <d v="2012-03-10T03:00:04"/>
        <d v="2014-06-30T15:04:27"/>
        <d v="2015-05-14T12:09:11"/>
        <d v="2014-04-23T20:01:47"/>
        <d v="2016-07-13T22:53:29"/>
        <d v="2013-11-13T23:08:56"/>
        <d v="2016-07-02T14:00:08"/>
        <d v="2011-12-06T22:47:01"/>
        <d v="2012-06-07T22:46:52"/>
        <d v="2011-08-08T17:12:51"/>
        <d v="2012-08-15T18:40:03"/>
        <d v="2015-04-07T14:01:04"/>
        <d v="2014-05-15T17:41:22"/>
        <d v="2013-09-07T01:21:58"/>
        <d v="2014-06-18T00:38:08"/>
        <d v="2016-05-07T06:37:01"/>
        <d v="2015-11-25T17:07:01"/>
        <d v="2016-12-08T05:38:02"/>
        <d v="2014-01-18T22:10:17"/>
        <d v="2010-10-27T06:20:03"/>
        <d v="2014-07-09T18:55:05"/>
        <d v="2016-05-23T01:05:57"/>
        <d v="2014-07-02T10:01:50"/>
        <d v="2015-07-20T17:03:40"/>
        <d v="2015-02-18T16:07:12"/>
        <d v="2016-06-20T12:02:11"/>
        <d v="2015-05-04T15:04:10"/>
        <d v="2010-12-24T02:40:38"/>
        <d v="2012-04-23T15:29:04"/>
        <d v="2012-08-22T19:38:14"/>
        <d v="2014-04-10T12:36:26"/>
        <d v="2015-10-26T14:49:11"/>
        <d v="2014-06-19T09:14:38"/>
        <d v="2013-11-20T04:13:24"/>
        <d v="2015-02-18T17:34:59"/>
        <d v="2013-06-28T16:31:29"/>
        <d v="2016-05-25T20:47:41"/>
        <d v="2014-06-16T09:29:25"/>
        <d v="2014-05-12T19:33:18"/>
        <d v="2014-08-11T20:45:08"/>
        <d v="2013-06-27T01:27:16"/>
        <d v="2014-05-30T21:31:24"/>
        <d v="2015-02-02T18:59:23"/>
        <d v="2016-12-29T12:01:58"/>
        <d v="2015-02-21T00:18:54"/>
        <d v="2016-01-29T20:22:56"/>
        <d v="2015-12-22T05:05:19"/>
        <d v="2015-02-12T03:05:08"/>
        <d v="2013-11-01T20:21:07"/>
        <d v="2010-01-16T22:04:52"/>
        <d v="2015-04-07T16:22:37"/>
        <d v="2015-10-22T18:38:33"/>
        <d v="2014-10-15T20:58:15"/>
        <d v="2016-05-26T01:07:47"/>
        <d v="2014-07-14T16:41:12"/>
        <d v="2015-03-25T17:22:07"/>
        <d v="2014-09-17T15:29:14"/>
        <d v="2012-07-23T18:32:14"/>
        <d v="2013-12-30T08:13:47"/>
        <d v="2013-11-29T19:56:26"/>
        <d v="2014-06-27T20:31:12"/>
        <d v="2012-06-14T17:26:56"/>
        <d v="2016-04-08T08:59:26"/>
        <d v="2014-06-10T12:38:27"/>
        <d v="2015-05-31T03:25:24"/>
        <d v="2015-02-24T02:03:29"/>
        <d v="2016-01-13T17:45:44"/>
        <d v="2011-08-08T16:58:52"/>
        <d v="2014-07-22T07:01:55"/>
        <d v="2014-07-31T23:06:36"/>
        <d v="2012-04-20T19:01:58"/>
        <d v="2015-06-06T18:30:00"/>
        <d v="2014-10-11T20:07:43"/>
        <d v="2016-01-31T16:54:32"/>
        <d v="2016-07-10T18:48:47"/>
        <d v="2011-11-23T18:35:09"/>
        <d v="2010-03-18T17:52:16"/>
        <d v="2012-08-02T00:32:04"/>
        <d v="2014-05-30T05:08:08"/>
        <d v="2013-08-16T21:11:25"/>
        <d v="2015-02-02T14:22:30"/>
        <d v="2015-06-08T21:33:00"/>
        <d v="2014-12-31T16:53:34"/>
        <d v="2015-02-06T17:08:25"/>
        <d v="2016-11-23T01:59:03"/>
        <d v="2014-03-21T16:01:54"/>
        <d v="2013-03-13T01:01:27"/>
        <d v="2014-11-19T14:19:04"/>
        <d v="2011-05-03T23:21:54"/>
        <d v="2015-07-16T16:12:01"/>
        <d v="2014-12-20T19:47:03"/>
        <d v="2016-06-15T19:34:32"/>
        <d v="2014-07-31T18:30:45"/>
        <d v="2017-02-08T02:54:44"/>
        <d v="2015-03-01T05:16:54"/>
        <d v="2015-08-14T15:54:20"/>
        <d v="2013-09-26T17:39:50"/>
        <d v="2014-07-31T04:48:13"/>
        <d v="2016-02-26T13:01:20"/>
        <d v="2012-03-05T00:55:30"/>
        <d v="2013-12-09T21:54:14"/>
        <d v="2012-06-22T01:40:02"/>
        <d v="2015-07-20T17:15:12"/>
        <d v="2015-05-13T09:29:57"/>
        <d v="2014-07-09T17:37:20"/>
        <d v="2016-05-15T17:42:46"/>
        <d v="2011-09-26T19:16:39"/>
        <d v="2016-05-31T00:14:56"/>
        <d v="2014-06-10T23:01:40"/>
        <d v="2014-01-25T16:25:07"/>
        <d v="2014-07-21T06:21:27"/>
        <d v="2014-08-27T22:43:04"/>
        <d v="2014-09-20T01:44:16"/>
        <d v="2011-09-20T20:54:10"/>
        <d v="2014-10-06T17:48:44"/>
        <d v="2014-08-29T18:19:33"/>
        <d v="2015-06-29T15:01:48"/>
        <d v="2012-02-07T21:10:26"/>
        <d v="2014-11-18T19:22:37"/>
        <d v="2016-01-11T21:14:13"/>
        <d v="2016-08-30T03:35:41"/>
        <d v="2011-07-26T08:10:54"/>
        <d v="2015-06-05T13:59:35"/>
        <d v="2014-03-20T21:04:35"/>
        <d v="2012-10-10T18:12:15"/>
        <d v="2015-06-12T12:47:45"/>
        <d v="2016-05-22T13:59:50"/>
        <d v="2015-02-27T07:06:50"/>
        <d v="2015-09-20T17:55:22"/>
        <d v="2011-03-24T23:02:18"/>
        <d v="2014-11-07T07:04:34"/>
        <d v="2014-12-16T21:54:55"/>
        <d v="2015-08-23T22:59:28"/>
        <d v="2014-04-16T20:17:25"/>
        <d v="2016-06-25T20:41:37"/>
        <d v="2016-07-16T20:09:42"/>
        <d v="2011-07-27T19:32:47"/>
        <d v="2013-06-24T14:02:38"/>
        <d v="2013-10-14T16:24:19"/>
        <d v="2012-04-27T22:52:24"/>
        <d v="2016-08-20T13:50:28"/>
        <d v="2014-07-26T16:00:57"/>
        <d v="2013-04-15T12:22:43"/>
        <d v="2015-07-07T15:31:47"/>
        <d v="2014-04-24T12:22:50"/>
        <d v="2016-09-05T15:00:37"/>
        <d v="2015-07-08T17:22:26"/>
        <d v="2014-11-20T12:08:53"/>
        <d v="2012-09-25T01:26:57"/>
        <d v="2015-03-26T19:59:22"/>
        <d v="2016-02-11T22:36:54"/>
        <d v="2013-04-19T14:31:17"/>
        <d v="2016-09-23T20:50:40"/>
        <d v="2014-05-30T07:55:39"/>
        <d v="2015-09-23T17:26:46"/>
        <d v="2014-10-06T16:04:58"/>
        <d v="2015-06-29T13:44:57"/>
        <d v="2010-09-08T20:04:28"/>
        <d v="2014-04-01T17:00:12"/>
        <d v="2014-08-29T01:27:51"/>
        <d v="2016-03-31T08:02:51"/>
        <d v="2015-08-07T09:27:53"/>
        <d v="2015-07-01T20:32:28"/>
        <d v="2014-10-14T17:42:25"/>
        <d v="2016-11-23T20:25:13"/>
        <d v="2015-02-20T06:39:10"/>
        <d v="2014-10-31T18:04:22"/>
        <d v="2014-10-16T04:05:31"/>
        <d v="2016-01-12T16:29:03"/>
        <d v="2014-04-25T13:32:38"/>
        <d v="2014-10-13T21:45:38"/>
        <d v="2015-04-17T23:18:14"/>
        <d v="2015-10-09T15:51:41"/>
        <d v="2015-11-10T16:51:01"/>
        <d v="2015-04-25T19:44:22"/>
        <d v="2014-11-28T00:03:06"/>
        <d v="2015-06-17T18:11:00"/>
        <d v="2015-05-28T18:22:38"/>
        <d v="2013-04-24T00:30:37"/>
        <d v="2013-09-29T18:01:31"/>
        <d v="2015-11-29T19:01:13"/>
        <d v="2014-09-22T20:26:42"/>
        <d v="2017-02-03T13:48:00"/>
        <d v="2014-08-17T22:10:38"/>
        <d v="2015-02-05T15:18:45"/>
        <d v="2016-12-27T18:08:20"/>
        <d v="2015-10-15T16:49:31"/>
        <d v="2014-07-09T14:23:42"/>
        <d v="2015-11-14T15:41:24"/>
        <d v="2015-07-14T08:46:49"/>
        <d v="2016-02-07T15:18:05"/>
        <d v="2015-02-09T04:26:23"/>
        <d v="2013-05-07T15:33:26"/>
        <d v="2014-05-12T13:44:03"/>
        <d v="2015-03-10T15:51:24"/>
        <d v="2016-06-21T12:38:03"/>
        <d v="2016-02-23T14:27:36"/>
        <d v="2012-11-13T22:58:23"/>
        <d v="2016-07-24T03:07:17"/>
        <d v="2014-04-18T11:18:58"/>
        <d v="2015-11-15T17:01:24"/>
        <d v="2016-07-02T16:22:03"/>
        <d v="2016-05-13T13:25:38"/>
        <d v="2015-04-24T13:21:07"/>
        <d v="2011-04-13T00:20:49"/>
        <d v="2016-03-22T11:55:25"/>
        <d v="2014-06-25T18:35:45"/>
        <d v="2015-07-18T16:19:38"/>
        <d v="2015-11-24T21:35:43"/>
        <d v="2016-03-30T03:48:24"/>
        <d v="2016-06-15T14:34:06"/>
        <d v="2014-08-12T14:01:08"/>
        <d v="2015-05-01T14:45:27"/>
        <d v="2014-02-10T14:00:06"/>
        <d v="2011-04-02T23:34:47"/>
        <d v="2012-10-23T20:30:32"/>
        <d v="2015-02-07T14:46:29"/>
        <d v="2016-12-07T13:05:05"/>
        <d v="2014-02-05T03:35:19"/>
        <d v="2016-04-06T19:49:42"/>
        <d v="2016-06-29T16:50:43"/>
        <d v="2016-08-09T21:35:59"/>
        <d v="2015-04-26T12:44:58"/>
        <d v="2015-12-05T23:57:11"/>
        <d v="2016-04-05T11:47:40"/>
        <d v="2015-02-01T23:53:39"/>
        <d v="2013-06-26T01:30:35"/>
        <d v="2013-01-25T21:04:32"/>
        <d v="2014-01-23T01:08:24"/>
        <d v="2016-06-14T19:25:40"/>
        <d v="2010-05-15T22:19:59"/>
        <d v="2017-02-10T01:58:35"/>
        <d v="2012-04-05T17:25:43"/>
        <d v="2015-10-17T10:18:41"/>
        <d v="2016-02-17T14:03:10"/>
        <d v="2014-05-19T13:09:12"/>
        <d v="2014-12-08T18:46:10"/>
        <d v="2016-05-25T17:13:34"/>
        <d v="2011-11-01T04:45:36"/>
        <d v="2011-10-29T03:35:39"/>
        <d v="2014-06-08T22:34:00"/>
        <d v="2016-03-16T04:39:48"/>
        <d v="2014-05-29T04:00:45"/>
        <d v="2016-10-04T10:43:06"/>
        <d v="2015-05-01T18:32:51"/>
        <d v="2015-06-02T15:39:37"/>
        <d v="2016-02-15T19:16:33"/>
        <d v="2014-06-04T23:32:49"/>
        <d v="2012-03-29T06:10:24"/>
        <d v="2012-02-22T06:03:05"/>
        <d v="2015-07-10T17:59:38"/>
        <d v="2015-02-03T17:17:27"/>
        <d v="2016-05-05T22:57:33"/>
        <d v="2015-04-07T17:41:55"/>
        <d v="2013-06-17T17:47:24"/>
        <d v="2014-10-09T09:00:46"/>
        <d v="2013-04-26T18:11:10"/>
        <d v="2016-07-20T04:01:09"/>
        <d v="2015-09-15T02:19:22"/>
        <d v="2013-09-12T01:31:05"/>
        <d v="2014-05-27T15:48:51"/>
        <d v="2017-02-22T06:00:23"/>
        <d v="2016-08-27T10:37:09"/>
        <d v="2016-11-14T17:34:40"/>
        <d v="2014-07-25T19:25:12"/>
        <d v="2015-02-17T18:45:23"/>
        <d v="2013-09-25T23:00:10"/>
        <d v="2014-06-12T13:46:58"/>
        <d v="2014-10-20T17:52:52"/>
        <d v="2016-11-01T16:39:42"/>
        <d v="2015-10-20T17:57:13"/>
        <d v="2014-09-02T14:48:56"/>
        <d v="2016-04-05T13:01:47"/>
        <d v="2014-10-20T07:27:59"/>
        <d v="2015-03-18T21:41:10"/>
        <d v="2015-07-22T14:05:16"/>
        <d v="2012-04-27T23:54:23"/>
        <d v="2015-04-27T16:13:06"/>
        <d v="2014-08-27T21:04:52"/>
        <d v="2015-01-12T19:12:18"/>
        <d v="2015-04-27T18:09:58"/>
        <d v="2015-07-15T15:01:12"/>
        <d v="2013-11-13T17:42:41"/>
        <d v="2014-05-19T04:38:49"/>
        <d v="2014-11-21T07:34:22"/>
        <d v="2016-05-17T20:38:41"/>
        <d v="2014-01-07T15:04:22"/>
        <d v="2014-09-23T00:49:07"/>
        <d v="2013-04-07T15:33:14"/>
        <d v="2015-09-01T15:21:50"/>
        <d v="2012-04-24T01:47:35"/>
        <d v="2015-06-18T23:16:59"/>
        <d v="2014-05-26T17:27:18"/>
        <d v="2010-12-30T20:08:34"/>
        <d v="2015-04-09T13:21:50"/>
        <d v="2016-06-01T08:20:51"/>
        <d v="2012-05-22T04:03:13"/>
        <d v="2011-09-07T23:57:59"/>
        <d v="2017-01-05T20:05:30"/>
        <d v="2014-03-03T21:38:37"/>
        <d v="2011-11-14T06:34:48"/>
        <d v="2012-01-19T11:21:47"/>
        <d v="2012-02-21T20:40:39"/>
        <d v="2015-02-10T00:45:52"/>
        <d v="2015-11-04T19:01:26"/>
        <d v="2015-05-04T19:46:40"/>
        <d v="2013-03-22T13:51:18"/>
        <d v="2014-05-23T17:48:03"/>
        <d v="2016-08-30T22:03:05"/>
        <d v="2016-11-07T08:26:16"/>
        <d v="2011-08-30T16:12:01"/>
        <d v="2015-04-30T20:21:43"/>
        <d v="2015-05-31T16:43:23"/>
        <d v="2015-11-05T00:36:37"/>
        <d v="2016-06-24T03:00:17"/>
        <d v="2014-06-02T13:01:54"/>
        <d v="2014-11-12T20:35:13"/>
        <d v="2014-08-01T17:31:31"/>
        <d v="2014-07-07T14:31:17"/>
        <d v="2014-08-04T13:09:16"/>
        <d v="2016-11-01T19:58:45"/>
        <d v="2015-07-09T02:18:28"/>
        <d v="2015-06-30T13:20:52"/>
        <d v="2016-01-26T16:57:16"/>
        <d v="2011-08-09T04:54:18"/>
        <d v="2011-04-30T02:04:48"/>
        <d v="2015-09-18T00:32:52"/>
        <d v="2013-08-23T10:14:17"/>
        <d v="2016-02-14T10:38:23"/>
        <d v="2016-04-05T14:19:05"/>
        <d v="2015-01-14T16:14:44"/>
        <d v="2015-10-01T22:43:08"/>
        <d v="2015-08-09T12:20:00"/>
        <d v="2013-10-01T00:04:50"/>
        <d v="2014-01-06T20:48:53"/>
        <d v="2012-07-17T01:16:25"/>
        <d v="2017-02-09T17:36:33"/>
        <d v="2012-12-06T17:58:41"/>
        <d v="2017-01-21T16:33:50"/>
        <d v="2015-01-22T22:05:25"/>
        <d v="2014-05-01T22:27:25"/>
        <d v="2015-07-26T15:05:12"/>
        <d v="2013-12-20T20:00:30"/>
        <d v="2014-10-31T18:59:05"/>
        <d v="2013-03-22T19:48:43"/>
        <d v="2009-11-05T18:02:20"/>
        <d v="2011-08-29T00:18:17"/>
        <d v="2015-05-19T11:04:01"/>
        <d v="2011-07-08T20:12:50"/>
        <d v="2015-03-10T22:58:54"/>
        <d v="2013-10-10T18:44:06"/>
        <d v="2014-07-08T12:21:47"/>
        <d v="2016-11-16T00:59:40"/>
        <d v="2010-07-20T18:38:04"/>
        <d v="2016-03-09T19:52:01"/>
        <d v="2016-02-09T18:37:33"/>
        <d v="2014-01-29T14:33:19"/>
        <d v="2016-02-25T17:39:00"/>
        <d v="2014-03-18T17:13:42"/>
        <d v="2014-03-20T01:01:58"/>
        <d v="2011-04-03T16:10:25"/>
        <d v="2013-06-18T15:26:42"/>
        <d v="2016-05-14T19:14:00"/>
        <d v="2016-12-16T17:16:53"/>
        <d v="2016-03-01T16:51:11"/>
        <d v="2011-03-30T22:36:25"/>
        <d v="2010-01-14T13:00:49"/>
        <d v="2015-02-25T00:51:19"/>
        <d v="2012-11-13T00:25:00"/>
        <d v="2015-11-13T02:26:32"/>
        <d v="2014-10-09T06:43:10"/>
        <d v="2014-05-21T17:06:34"/>
        <d v="2014-07-08T15:30:42"/>
        <d v="2016-10-22T10:50:30"/>
        <d v="2009-09-23T17:24:10"/>
        <d v="2015-11-26T00:18:54"/>
        <d v="2009-09-14T06:05:30"/>
        <d v="2011-11-21T05:16:32"/>
        <d v="2014-04-07T00:06:29"/>
        <d v="2015-02-08T14:32:02"/>
        <d v="2015-04-15T21:28:43"/>
        <d v="2011-10-05T04:23:43"/>
        <d v="2015-11-15T23:09:34"/>
        <d v="2015-09-30T14:00:12"/>
        <d v="2016-03-01T10:19:33"/>
        <d v="2012-10-12T17:10:21"/>
        <d v="2015-04-06T22:16:07"/>
        <d v="2012-03-30T01:13:43"/>
        <d v="2014-05-07T23:17:44"/>
        <d v="2012-02-09T01:56:15"/>
        <d v="2014-05-21T12:37:21"/>
        <d v="2014-08-21T12:37:02"/>
        <d v="2015-05-11T14:24:18"/>
        <d v="2013-09-09T14:13:03"/>
        <d v="2014-05-05T10:43:09"/>
        <d v="2016-06-28T15:58:38"/>
        <d v="2014-12-17T23:58:02"/>
        <d v="2013-04-06T19:12:16"/>
        <d v="2016-11-15T04:30:33"/>
        <d v="2016-05-01T22:08:57"/>
        <d v="2009-07-13T16:54:07"/>
        <d v="2015-10-25T16:50:11"/>
        <d v="2014-10-25T22:52:58"/>
        <d v="2011-08-08T16:35:39"/>
        <d v="2012-06-07T17:46:51"/>
        <d v="2015-04-01T05:46:37"/>
        <d v="2015-07-15T15:59:25"/>
        <d v="2015-06-24T03:51:29"/>
        <d v="2016-09-09T18:25:10"/>
        <d v="2015-06-10T23:50:06"/>
        <d v="2016-11-22T14:59:12"/>
        <d v="2015-09-01T16:44:46"/>
        <d v="2015-12-03T04:20:07"/>
        <d v="2011-07-15T01:39:46"/>
        <d v="2015-05-24T16:14:40"/>
        <d v="2015-08-06T14:56:47"/>
        <d v="2010-05-24T12:56:43"/>
        <d v="2014-11-26T04:47:39"/>
        <d v="2011-12-27T17:43:00"/>
        <d v="2016-10-03T02:13:39"/>
        <d v="2016-03-29T16:20:32"/>
        <d v="2015-09-23T19:27:50"/>
        <d v="2015-05-26T18:07:39"/>
        <d v="2016-01-06T02:45:35"/>
        <d v="2015-05-04T19:41:08"/>
        <d v="2013-12-04T02:24:21"/>
        <d v="2016-07-07T04:32:47"/>
        <d v="2010-10-07T19:34:30"/>
        <d v="2012-05-10T09:49:37"/>
        <d v="2010-05-12T06:54:15"/>
        <d v="2012-06-25T16:45:17"/>
        <d v="2010-06-28T05:28:14"/>
        <d v="2016-01-10T17:51:38"/>
        <d v="2014-12-24T12:11:23"/>
        <d v="2015-05-15T12:36:49"/>
        <d v="2016-04-02T21:26:38"/>
        <d v="2012-03-09T22:45:08"/>
        <d v="2013-10-03T10:57:14"/>
        <d v="2014-10-23T01:41:30"/>
        <d v="2014-08-19T20:46:16"/>
        <d v="2015-05-21T17:55:14"/>
        <d v="2016-06-24T18:34:50"/>
        <d v="2012-04-24T18:46:08"/>
        <d v="2017-01-06T14:23:31"/>
        <d v="2015-10-15T10:27:10"/>
        <d v="2016-12-20T15:57:51"/>
        <d v="2016-10-13T19:19:55"/>
        <d v="2016-02-05T16:51:23"/>
        <d v="2011-05-27T19:45:12"/>
        <d v="2012-08-02T01:21:02"/>
        <d v="2013-01-14T16:29:28"/>
        <d v="2009-11-10T16:48:32"/>
        <d v="2014-11-03T15:28:26"/>
        <d v="2015-08-06T17:31:15"/>
        <d v="2016-03-29T03:03:08"/>
        <d v="2016-11-30T22:50:33"/>
        <d v="2014-10-01T07:52:50"/>
        <d v="2014-12-16T19:39:40"/>
        <d v="2013-06-18T20:01:43"/>
        <d v="2013-01-27T15:42:15"/>
        <d v="2014-02-24T20:10:33"/>
        <d v="2012-06-19T21:03:31"/>
        <d v="2015-01-21T03:57:17"/>
        <d v="2014-09-15T12:52:02"/>
        <d v="2017-01-24T15:05:11"/>
        <d v="2014-02-12T19:20:30"/>
        <d v="2015-02-02T22:31:01"/>
        <d v="2016-12-17T04:46:23"/>
        <d v="2014-12-09T21:17:41"/>
        <d v="2014-06-19T02:57:08"/>
        <d v="2016-09-20T20:11:55"/>
        <d v="2011-06-24T07:27:21"/>
        <d v="2015-09-21T00:13:17"/>
        <d v="2015-01-14T22:35:54"/>
        <d v="2011-07-12T02:45:37"/>
        <d v="2015-01-12T22:31:43"/>
        <d v="2014-03-12T14:15:46"/>
        <d v="2016-11-20T02:38:40"/>
        <d v="2015-10-02T19:01:01"/>
        <d v="2016-03-01T20:08:44"/>
        <d v="2015-05-27T01:40:14"/>
        <d v="2015-05-06T20:45:49"/>
        <d v="2015-11-30T23:08:02"/>
        <d v="2011-05-31T15:19:23"/>
        <d v="2016-07-04T16:07:36"/>
        <d v="2015-10-14T11:12:07"/>
        <d v="2016-03-02T12:00:06"/>
        <d v="2015-05-08T00:52:05"/>
        <d v="2012-11-09T23:47:37"/>
        <d v="2010-06-06T19:09:14"/>
        <d v="2014-06-10T09:07:49"/>
        <d v="2016-12-29T22:35:30"/>
        <d v="2011-07-07T20:05:57"/>
        <d v="2011-01-24T16:40:10"/>
        <d v="2013-05-07T13:34:51"/>
        <d v="2015-01-13T23:13:07"/>
        <d v="2015-07-09T18:02:25"/>
        <d v="2015-04-09T03:51:14"/>
        <d v="2014-04-24T14:14:19"/>
        <d v="2016-03-23T13:55:11"/>
        <d v="2016-09-30T15:25:38"/>
        <d v="2015-05-28T15:22:48"/>
        <d v="2014-10-11T22:07:10"/>
        <d v="2015-04-06T15:24:35"/>
        <d v="2013-12-06T15:38:09"/>
        <d v="2017-01-02T21:50:36"/>
        <d v="2014-07-21T20:24:03"/>
        <d v="2015-06-12T10:25:12"/>
        <d v="2014-07-31T12:59:53"/>
        <d v="2015-10-01T02:08:13"/>
        <d v="2014-06-17T14:59:06"/>
        <d v="2016-02-22T23:27:29"/>
        <d v="2013-10-03T20:49:27"/>
        <d v="2016-07-25T10:51:56"/>
        <d v="2014-10-22T14:01:41"/>
        <d v="2017-01-26T20:18:25"/>
        <d v="2010-04-06T17:52:59"/>
        <d v="2014-08-21T06:59:23"/>
        <d v="2016-08-03T12:34:20"/>
        <d v="2014-06-18T16:04:11"/>
        <d v="2016-04-05T04:02:40"/>
        <d v="2015-07-29T16:41:46"/>
        <d v="2015-06-15T21:50:44"/>
        <d v="2014-06-10T10:09:11"/>
        <d v="2013-12-23T21:39:59"/>
        <d v="2016-08-30T15:45:21"/>
        <d v="2014-10-15T20:22:25"/>
        <d v="2015-09-03T14:21:26"/>
        <d v="2015-05-17T22:58:15"/>
        <d v="2014-10-14T22:37:28"/>
        <d v="2012-07-31T13:29:07"/>
        <d v="2016-09-01T18:15:45"/>
        <d v="2016-05-09T00:57:04"/>
        <d v="2011-02-11T19:07:25"/>
        <d v="2015-07-08T19:31:29"/>
        <d v="2011-06-12T03:14:42"/>
        <d v="2012-11-01T19:04:34"/>
        <d v="2017-01-11T01:22:14"/>
        <d v="2015-03-02T21:17:48"/>
        <d v="2015-07-11T00:41:20"/>
        <d v="2017-01-23T13:25:52"/>
        <d v="2016-02-19T22:03:58"/>
        <d v="2015-01-07T15:04:31"/>
        <d v="2014-08-18T13:00:56"/>
        <d v="2014-11-07T20:37:46"/>
        <d v="2010-06-01T18:07:59"/>
        <d v="2015-06-29T05:01:44"/>
        <d v="2015-10-14T13:20:45"/>
        <d v="2015-08-18T14:20:40"/>
        <d v="2014-06-04T01:44:10"/>
        <d v="2011-06-09T04:43:45"/>
        <d v="2017-02-03T19:26:21"/>
        <d v="2016-05-05T10:25:18"/>
        <d v="2015-06-05T17:00:17"/>
        <d v="2016-03-19T19:43:05"/>
        <d v="2015-09-28T17:33:36"/>
        <d v="2015-11-23T13:13:53"/>
        <d v="2015-09-09T09:24:18"/>
        <d v="2015-03-05T19:53:49"/>
        <d v="2013-01-25T19:02:26"/>
        <d v="2016-05-17T13:57:14"/>
        <d v="2017-01-25T11:58:28"/>
        <d v="2012-04-05T19:15:33"/>
        <d v="2012-06-18T21:53:18"/>
        <d v="2012-06-22T13:33:26"/>
        <d v="2015-05-15T00:20:55"/>
        <d v="2013-02-02T23:42:17"/>
        <d v="2016-04-15T01:22:19"/>
        <d v="2010-12-14T08:51:37"/>
        <d v="2015-08-17T17:56:11"/>
        <d v="2011-10-17T15:11:48"/>
        <d v="2014-06-24T08:49:38"/>
        <d v="2014-09-12T21:06:38"/>
        <d v="2016-04-19T15:02:42"/>
        <d v="2011-02-14T12:38:02"/>
        <d v="2014-10-31T14:29:54"/>
        <d v="2015-04-29T20:43:15"/>
        <d v="2012-02-09T04:02:09"/>
        <d v="2014-05-07T19:20:15"/>
        <d v="2015-07-22T17:55:13"/>
        <d v="2015-11-10T14:14:56"/>
        <d v="2016-11-13T21:01:07"/>
        <d v="2016-05-03T04:01:31"/>
        <d v="2015-06-02T11:17:04"/>
        <d v="2014-10-03T18:18:29"/>
        <d v="2012-01-03T19:26:13"/>
        <d v="2014-10-02T22:01:43"/>
        <d v="2012-06-13T01:13:02"/>
        <d v="2013-07-28T10:46:58"/>
        <d v="2012-12-27T05:09:34"/>
        <d v="2016-02-16T18:25:49"/>
        <d v="2015-04-07T18:12:22"/>
        <d v="2016-11-29T05:08:45"/>
        <d v="2014-06-06T10:08:09"/>
        <d v="2015-10-02T16:04:28"/>
        <d v="2014-06-01T23:50:31"/>
        <d v="2016-11-14T21:01:18"/>
        <d v="2012-09-22T03:42:01"/>
        <d v="2014-12-09T18:33:38"/>
        <d v="2015-08-01T20:01:43"/>
        <d v="2013-11-05T02:00:56"/>
        <d v="2015-10-07T16:43:36"/>
        <d v="2012-03-19T16:44:36"/>
        <d v="2015-05-25T13:10:24"/>
        <d v="2015-01-14T23:58:02"/>
        <d v="2012-08-14T04:13:00"/>
        <d v="2012-04-27T15:43:13"/>
        <d v="2011-05-28T18:54:48"/>
        <d v="2012-04-18T21:15:04"/>
        <d v="2015-06-07T03:31:22"/>
        <d v="2015-11-16T18:20:10"/>
        <d v="2013-10-24T23:57:40"/>
        <d v="2016-08-29T19:14:02"/>
        <d v="2014-10-02T02:24:25"/>
        <d v="2016-04-25T17:23:40"/>
        <d v="2016-05-18T12:59:50"/>
        <d v="2016-04-30T03:12:47"/>
        <d v="2016-08-25T07:35:13"/>
        <d v="2015-06-22T19:00:21"/>
        <d v="2016-05-05T23:49:38"/>
        <d v="2014-07-15T19:42:34"/>
        <d v="2012-03-28T23:51:28"/>
        <d v="2015-02-09T06:32:54"/>
        <d v="2016-06-24T11:28:48"/>
        <d v="2015-06-28T05:32:39"/>
        <d v="2014-10-20T19:40:07"/>
        <d v="2013-03-21T17:00:11"/>
        <d v="2014-08-07T08:31:46"/>
        <d v="2015-01-12T15:23:40"/>
        <d v="2014-05-13T17:28:10"/>
        <d v="2014-02-04T02:02:19"/>
        <d v="2013-11-15T01:58:05"/>
        <d v="2011-04-05T03:53:57"/>
        <d v="2014-08-05T17:09:42"/>
        <d v="2014-10-22T17:03:13"/>
        <d v="2015-04-09T09:35:15"/>
        <d v="2015-06-16T00:50:12"/>
        <d v="2014-11-14T18:09:51"/>
        <d v="2011-06-03T11:57:46"/>
        <d v="2016-06-08T23:29:55"/>
        <d v="2017-01-11T06:16:58"/>
        <d v="2015-06-02T14:11:08"/>
        <d v="2016-02-02T21:20:12"/>
        <d v="2013-02-20T12:37:05"/>
        <d v="2014-10-21T06:59:58"/>
        <d v="2014-03-18T15:11:18"/>
        <d v="2015-12-02T04:07:46"/>
        <d v="2015-07-02T03:00:54"/>
        <d v="2016-08-24T08:20:01"/>
        <d v="2016-04-13T13:40:48"/>
        <d v="2016-12-01T18:20:54"/>
        <d v="2015-01-29T12:24:20"/>
        <d v="2015-01-02T00:31:47"/>
        <d v="2016-02-20T17:59:28"/>
        <d v="2014-10-31T03:25:15"/>
        <d v="2014-05-16T15:16:04"/>
        <d v="2017-02-22T13:33:54"/>
        <d v="2014-12-17T14:03:06"/>
        <d v="2016-04-19T11:10:48"/>
        <d v="2016-07-20T15:01:43"/>
        <d v="2012-03-22T21:49:20"/>
        <d v="2015-03-30T18:14:28"/>
        <d v="2016-03-23T16:00:09"/>
        <d v="2014-09-02T01:21:43"/>
        <d v="2014-04-30T03:21:04"/>
        <d v="2015-01-12T19:58:45"/>
        <d v="2016-10-13T00:07:27"/>
        <d v="2015-05-14T16:25:14"/>
        <d v="2012-08-30T16:59:59"/>
        <d v="2011-04-05T02:13:53"/>
        <d v="2014-05-26T16:59:06"/>
        <d v="2015-09-21T03:03:53"/>
        <d v="2015-02-04T09:13:47"/>
        <d v="2014-04-02T19:59:42"/>
        <d v="2012-10-11T00:46:06"/>
        <d v="2014-05-14T22:22:51"/>
        <d v="2012-10-26T00:14:41"/>
        <d v="2013-01-16T14:21:49"/>
        <d v="2015-04-21T21:21:06"/>
        <d v="2016-01-12T19:10:22"/>
        <d v="2016-05-24T16:00:25"/>
        <d v="2016-05-10T00:59:50"/>
        <d v="2016-02-18T10:13:25"/>
        <d v="2012-11-26T20:04:12"/>
        <d v="2014-11-11T20:25:15"/>
        <d v="2013-03-11T15:54:31"/>
        <d v="2014-06-30T22:41:41"/>
        <d v="2015-03-23T14:45:31"/>
        <d v="2016-04-25T18:06:31"/>
        <d v="2014-10-19T16:23:26"/>
        <d v="2017-02-14T19:49:01"/>
        <d v="2015-10-20T19:00:19"/>
        <d v="2016-03-16T19:45:12"/>
        <d v="2016-09-06T11:11:32"/>
        <d v="2014-02-26T19:36:40"/>
        <d v="2016-05-02T17:12:49"/>
        <d v="2016-05-21T17:48:24"/>
        <d v="2013-12-02T19:03:58"/>
        <d v="2011-10-17T04:48:41"/>
        <d v="2013-12-11T23:57:34"/>
        <d v="2016-12-06T21:02:50"/>
        <d v="2013-04-04T13:26:49"/>
        <d v="2015-05-11T19:27:24"/>
        <d v="2015-08-13T19:41:03"/>
        <d v="2016-04-06T14:35:58"/>
        <d v="2016-02-18T00:44:54"/>
        <d v="2015-03-30T20:38:26"/>
        <d v="2013-04-18T02:18:30"/>
        <d v="2014-03-11T11:07:28"/>
        <d v="2015-06-07T17:30:33"/>
        <d v="2014-05-20T07:26:27"/>
        <d v="2013-08-05T19:04:29"/>
        <d v="2015-05-19T10:41:07"/>
        <d v="2016-02-19T14:29:20"/>
        <d v="2013-07-09T22:25:31"/>
        <d v="2015-11-15T13:29:36"/>
        <d v="2015-03-24T19:16:46"/>
        <d v="2017-02-17T19:34:01"/>
        <d v="2014-08-27T15:03:09"/>
        <d v="2013-02-08T19:35:24"/>
        <d v="2015-03-02T01:16:51"/>
        <d v="2015-08-03T21:58:50"/>
        <d v="2014-07-09T18:53:24"/>
        <d v="2016-06-03T12:54:44"/>
        <d v="2015-10-26T16:08:38"/>
        <d v="2016-01-18T17:26:38"/>
        <d v="2011-11-03T02:39:56"/>
        <d v="2012-09-08T20:55:31"/>
        <d v="2016-06-02T05:58:09"/>
        <d v="2015-06-29T19:35:49"/>
        <d v="2013-01-03T04:28:00"/>
        <d v="2016-07-25T16:44:30"/>
        <d v="2015-09-22T23:13:41"/>
        <d v="2012-09-23T01:26:00"/>
        <d v="2015-07-21T20:02:56"/>
        <d v="2016-04-01T17:55:58"/>
        <d v="2015-05-18T12:20:11"/>
        <d v="2015-08-25T20:38:02"/>
        <d v="2015-04-15T18:01:48"/>
        <d v="2010-12-19T21:17:07"/>
        <d v="2015-02-26T05:05:59"/>
        <d v="2014-03-21T13:10:45"/>
        <d v="2016-01-11T13:56:54"/>
        <d v="2014-08-14T21:11:25"/>
        <d v="2016-08-01T14:45:43"/>
        <d v="2014-10-20T17:00:47"/>
        <d v="2016-06-05T20:58:54"/>
        <d v="2016-09-06T22:27:24"/>
        <d v="2014-11-17T02:51:29"/>
        <d v="2015-10-13T14:50:43"/>
        <d v="2016-07-12T22:23:27"/>
        <d v="2015-09-17T07:00:10"/>
        <d v="2014-09-16T04:02:06"/>
        <d v="2015-02-14T20:00:37"/>
        <d v="2015-09-09T18:20:28"/>
        <d v="2012-12-03T20:59:44"/>
        <d v="2011-06-02T15:34:15"/>
        <d v="2015-07-28T12:07:53"/>
        <d v="2016-04-06T07:17:21"/>
        <d v="2015-02-19T00:35:10"/>
        <d v="2015-01-16T20:19:12"/>
        <d v="2015-03-20T01:41:39"/>
        <d v="2015-11-21T20:06:57"/>
        <d v="2013-04-11T01:22:24"/>
        <d v="2014-09-11T18:48:19"/>
        <d v="2014-03-28T17:06:22"/>
        <d v="2014-08-15T19:10:22"/>
        <d v="2014-05-27T18:16:21"/>
        <d v="2016-07-08T18:08:10"/>
        <d v="2011-12-16T13:14:29"/>
        <d v="2014-05-21T20:37:52"/>
        <d v="2016-05-05T20:55:18"/>
        <d v="2015-07-08T15:36:58"/>
        <d v="2014-07-13T10:48:23"/>
        <d v="2014-09-19T06:46:07"/>
        <d v="2016-11-08T14:48:26"/>
        <d v="2015-06-27T02:35:53"/>
        <d v="2013-09-18T21:38:08"/>
        <d v="2014-11-10T23:11:07"/>
        <d v="2015-04-23T21:23:39"/>
        <d v="2016-09-14T07:22:31"/>
        <d v="2016-03-04T16:32:01"/>
        <d v="2017-02-14T14:24:46"/>
        <d v="2013-09-09T17:00:52"/>
        <d v="2015-12-21T20:50:48"/>
        <d v="2016-02-01T19:21:27"/>
        <d v="2015-03-04T21:02:33"/>
        <d v="2015-06-21T10:03:25"/>
        <d v="2012-06-05T20:35:37"/>
        <d v="2014-12-01T21:33:59"/>
        <d v="2014-05-27T15:22:23"/>
        <d v="2013-01-30T18:01:51"/>
        <d v="2016-01-11T22:13:36"/>
        <d v="2015-06-16T19:47:50"/>
        <d v="2015-05-22T04:34:54"/>
        <d v="2013-02-08T23:38:28"/>
        <d v="2012-06-29T04:28:16"/>
        <d v="2014-02-19T22:01:52"/>
        <d v="2013-07-08T17:50:36"/>
        <d v="2016-04-07T13:57:12"/>
        <d v="2011-09-25T02:53:16"/>
        <d v="2015-05-22T17:32:46"/>
        <d v="2016-05-09T15:06:59"/>
        <d v="2014-05-27T14:44:41"/>
        <d v="2014-02-12T02:22:50"/>
        <d v="2013-09-04T14:49:00"/>
        <d v="2015-04-26T15:04:31"/>
        <d v="2016-09-20T02:48:16"/>
        <d v="2010-12-01T18:10:54"/>
        <d v="2011-08-31T04:30:25"/>
        <d v="2016-04-27T00:54:35"/>
        <d v="2014-08-18T17:46:34"/>
        <d v="2016-03-18T21:31:12"/>
        <d v="2014-10-29T18:02:56"/>
        <d v="2014-10-24T00:01:46"/>
        <d v="2012-09-05T01:01:49"/>
        <d v="2010-03-30T05:53:50"/>
        <d v="2015-09-01T21:36:37"/>
        <d v="2014-05-16T18:05:25"/>
        <d v="2015-11-15T19:12:12"/>
        <d v="2016-01-12T16:07:27"/>
        <d v="2015-08-14T11:20:00"/>
        <d v="2011-10-13T20:58:04"/>
        <d v="2011-10-24T14:46:44"/>
        <d v="2013-01-08T22:40:01"/>
        <d v="2011-09-23T03:39:38"/>
        <d v="2014-06-24T18:51:44"/>
        <d v="2016-11-06T11:24:48"/>
        <d v="2012-02-17T01:35:10"/>
        <d v="2014-08-02T05:45:54"/>
        <d v="2011-06-01T19:05:20"/>
        <d v="2015-10-15T11:53:29"/>
        <d v="2015-05-06T11:47:56"/>
        <d v="2011-05-26T13:42:03"/>
        <d v="2016-02-16T09:46:16"/>
        <d v="2016-09-26T10:06:57"/>
        <d v="2013-09-07T20:36:19"/>
        <d v="2016-06-03T18:47:00"/>
        <d v="2014-10-17T03:57:13"/>
        <d v="2015-02-09T17:05:07"/>
        <d v="2016-01-01T13:43:28"/>
        <d v="2012-02-24T14:42:46"/>
        <d v="2015-10-19T14:00:04"/>
        <d v="2013-03-15T21:03:52"/>
        <d v="2016-12-15T21:48:01"/>
        <d v="2016-02-17T19:38:02"/>
        <d v="2016-01-05T15:38:10"/>
        <d v="2015-09-10T21:11:08"/>
        <d v="2015-05-04T15:04:29"/>
        <d v="2016-01-09T11:28:49"/>
        <d v="2016-07-21T14:48:13"/>
        <d v="2015-06-30T06:24:50"/>
        <d v="2017-01-27T22:37:06"/>
        <d v="2014-12-07T18:45:47"/>
        <d v="2016-10-11T04:15:09"/>
        <d v="2015-10-07T12:23:08"/>
        <d v="2014-05-30T01:55:44"/>
        <d v="2013-08-14T17:28:12"/>
        <d v="2014-06-23T18:23:11"/>
        <d v="2014-09-17T07:04:43"/>
        <d v="2014-04-16T15:15:47"/>
        <d v="2015-06-01T12:14:58"/>
        <d v="2012-12-06T10:46:30"/>
        <d v="2014-10-20T00:53:04"/>
        <d v="2015-03-01T18:51:17"/>
        <d v="2016-07-02T22:14:12"/>
        <d v="2016-10-01T12:50:55"/>
        <d v="2014-11-06T16:45:04"/>
        <d v="2009-11-06T20:07:09"/>
        <d v="2015-10-19T15:09:07"/>
        <d v="2014-04-24T15:15:31"/>
        <d v="2016-09-14T10:53:54"/>
        <d v="2011-07-06T21:05:38"/>
        <d v="2013-11-18T21:55:21"/>
        <d v="2014-10-16T21:08:44"/>
        <d v="2016-04-23T00:22:36"/>
        <d v="2015-02-18T22:00:22"/>
        <d v="2012-03-31T15:30:08"/>
        <d v="2010-06-03T22:10:20"/>
        <d v="2012-03-02T21:00:58"/>
        <d v="2017-02-09T07:33:26"/>
        <d v="2015-12-22T11:41:35"/>
        <d v="2012-05-05T15:45:30"/>
        <d v="2014-11-10T02:11:14"/>
        <d v="2013-02-16T08:09:00"/>
        <d v="2016-10-18T03:10:26"/>
        <d v="2016-09-06T19:15:35"/>
        <d v="2011-08-10T21:02:43"/>
        <d v="2015-09-16T16:19:37"/>
        <d v="2013-01-24T12:14:21"/>
        <d v="2011-06-29T01:17:16"/>
        <d v="2014-10-08T02:58:00"/>
        <d v="2011-12-15T03:35:14"/>
        <d v="2015-02-19T17:51:38"/>
        <d v="2012-05-05T17:19:55"/>
        <d v="2012-05-24T18:32:55"/>
        <d v="2014-10-06T21:08:24"/>
        <d v="2016-03-29T15:24:05"/>
        <d v="2015-01-12T01:12:39"/>
        <d v="2014-06-30T18:38:02"/>
        <d v="2014-08-15T00:36:30"/>
        <d v="2011-11-15T11:49:50"/>
        <d v="2013-12-04T21:53:33"/>
        <d v="2015-01-22T21:08:54"/>
        <d v="2014-04-02T12:30:10"/>
        <d v="2014-10-02T07:04:57"/>
        <d v="2015-08-17T17:43:32"/>
        <d v="2016-02-01T03:43:06"/>
        <d v="2016-07-30T09:32:28"/>
        <d v="2011-02-21T11:55:55"/>
        <d v="2014-01-27T20:13:40"/>
        <d v="2011-01-14T10:18:49"/>
        <d v="2012-03-02T18:00:03"/>
        <d v="2010-02-04T07:45:59"/>
        <d v="2014-11-07T22:09:57"/>
        <d v="2016-11-01T11:41:42"/>
        <d v="2016-09-27T22:01:50"/>
        <d v="2015-01-22T04:13:42"/>
        <d v="2015-02-07T04:44:52"/>
        <d v="2015-07-07T14:12:24"/>
        <d v="2016-11-18T06:09:26"/>
        <d v="2013-06-22T20:09:12"/>
        <d v="2015-08-16T16:51:40"/>
        <d v="2014-05-20T17:22:53"/>
        <d v="2016-11-16T06:13:58"/>
        <d v="2011-10-29T01:13:16"/>
        <d v="2013-04-11T16:51:11"/>
        <d v="2013-10-02T15:03:46"/>
        <d v="2012-12-18T18:25:39"/>
        <d v="2016-05-16T18:14:59"/>
        <d v="2015-10-15T00:04:10"/>
        <d v="2011-05-12T17:02:24"/>
        <d v="2016-03-02T02:27:39"/>
        <d v="2014-12-03T07:58:03"/>
        <d v="2013-10-01T17:56:17"/>
        <d v="2015-10-15T06:01:08"/>
        <d v="2013-12-18T18:15:55"/>
        <d v="2014-11-03T00:42:26"/>
        <d v="2016-04-20T01:53:21"/>
        <d v="2012-01-12T21:43:03"/>
        <d v="2015-04-09T12:50:46"/>
        <d v="2016-05-04T13:31:22"/>
        <d v="2015-07-26T23:52:09"/>
        <d v="2012-04-05T03:45:55"/>
        <d v="2015-08-02T04:03:47"/>
        <d v="2010-05-26T15:54:01"/>
        <d v="2016-03-01T00:58:45"/>
        <d v="2016-05-15T22:56:32"/>
        <d v="2014-10-26T17:01:34"/>
        <d v="2012-01-25T20:34:02"/>
        <d v="2016-08-04T01:35:09"/>
        <d v="2013-07-22T22:20:31"/>
        <d v="2014-08-31T14:09:47"/>
        <d v="2015-04-17T15:31:17"/>
        <d v="2015-10-13T11:02:26"/>
        <d v="2016-02-23T09:11:38"/>
        <d v="2017-02-06T18:37:33"/>
        <d v="2014-08-30T10:53:10"/>
        <d v="2012-01-15T17:31:08"/>
        <d v="2016-06-10T23:32:12"/>
        <d v="2013-01-25T09:09:15"/>
        <d v="2013-05-08T18:03:12"/>
        <d v="2012-01-25T19:14:45"/>
        <d v="2013-03-08T20:54:03"/>
        <d v="2015-10-17T19:23:42"/>
        <d v="2014-09-11T07:47:50"/>
        <d v="2012-03-05T17:25:47"/>
        <d v="2015-05-04T17:40:43"/>
        <d v="2013-03-24T05:01:12"/>
        <d v="2017-02-13T21:48:10"/>
        <d v="2014-06-05T12:40:28"/>
        <d v="2015-06-13T07:35:44"/>
        <d v="2015-04-09T01:01:16"/>
        <d v="2010-08-05T17:09:12"/>
        <d v="2015-01-10T19:58:33"/>
        <d v="2013-11-12T06:08:27"/>
        <d v="2015-05-31T22:05:07"/>
        <d v="2010-06-18T20:06:26"/>
        <d v="2015-08-24T20:27:39"/>
        <d v="2011-05-05T19:33:10"/>
        <d v="2012-09-24T16:26:16"/>
        <d v="2015-02-21T15:38:04"/>
        <d v="2013-06-01T06:13:51"/>
        <d v="2016-12-29T19:51:23"/>
        <d v="2013-07-09T02:32:46"/>
        <d v="2016-10-17T14:51:09"/>
        <d v="2016-10-05T13:06:24"/>
        <d v="2016-01-13T05:51:57"/>
        <d v="2012-03-19T16:31:12"/>
        <d v="2017-01-12T05:16:10"/>
        <d v="2014-07-19T04:13:01"/>
        <d v="2015-09-14T22:01:03"/>
        <d v="2014-06-17T16:50:46"/>
        <d v="2012-06-15T14:00:04"/>
        <d v="2013-03-08T02:40:25"/>
        <d v="2014-10-31T07:03:14"/>
        <d v="2015-06-18T19:16:38"/>
        <d v="2014-07-15T15:59:33"/>
        <d v="2012-07-09T02:15:10"/>
        <d v="2016-09-16T15:43:16"/>
        <d v="2011-11-05T21:21:10"/>
        <d v="2014-09-08T04:01:08"/>
        <d v="2012-08-23T18:19:16"/>
        <d v="2016-05-17T06:21:10"/>
        <d v="2013-08-21T20:17:27"/>
        <d v="2014-11-20T20:56:12"/>
        <d v="2015-02-15T00:28:17"/>
        <d v="2014-07-17T07:45:08"/>
        <d v="2015-10-14T14:18:38"/>
        <d v="2016-02-26T22:47:59"/>
        <d v="2014-11-04T18:18:08"/>
        <d v="2015-06-12T00:33:25"/>
        <d v="2015-05-12T06:29:56"/>
        <d v="2015-09-16T22:51:50"/>
        <d v="2015-03-18T18:30:52"/>
        <d v="2011-10-22T01:02:29"/>
        <d v="2012-10-23T16:58:09"/>
        <d v="2013-07-09T22:24:59"/>
        <d v="2011-08-06T14:30:22"/>
        <d v="2015-01-20T16:52:10"/>
        <d v="2014-12-16T21:52:20"/>
        <d v="2012-04-06T10:59:18"/>
        <d v="2017-01-20T15:03:25"/>
        <d v="2014-05-22T16:00:09"/>
        <d v="2014-06-12T18:11:07"/>
        <d v="2014-09-27T23:15:55"/>
        <d v="2011-02-16T18:24:19"/>
        <d v="2016-11-16T08:01:25"/>
        <d v="2014-06-25T13:39:40"/>
        <d v="2014-10-27T00:10:16"/>
        <d v="2014-11-21T08:42:21"/>
        <d v="2012-01-13T22:03:51"/>
        <d v="2012-11-30T08:48:55"/>
        <d v="2014-12-15T23:08:15"/>
        <d v="2012-08-28T22:54:54"/>
        <d v="2016-10-12T11:10:53"/>
        <d v="2012-04-11T14:53:15"/>
        <d v="2016-11-28T05:05:46"/>
        <d v="2013-04-25T19:23:48"/>
        <d v="2015-06-24T08:16:47"/>
        <d v="2011-09-10T00:01:49"/>
        <d v="2015-05-17T12:59:14"/>
        <d v="2015-05-23T19:50:39"/>
        <d v="2014-05-22T02:18:32"/>
        <d v="2014-01-23T20:31:11"/>
        <d v="2014-04-15T17:53:06"/>
        <d v="2015-01-22T14:31:17"/>
        <d v="2015-04-03T18:41:41"/>
        <d v="2011-06-19T15:07:55"/>
        <d v="2012-04-26T20:58:51"/>
        <d v="2015-02-15T00:12:03"/>
        <d v="2016-06-18T20:23:40"/>
        <d v="2016-01-01T13:56:03"/>
        <d v="2014-11-08T16:41:46"/>
        <d v="2015-07-07T22:24:54"/>
        <d v="2012-08-13T11:24:43"/>
        <d v="2013-02-07T17:42:15"/>
        <d v="2017-01-31T19:19:15"/>
        <d v="2014-12-16T05:56:28"/>
        <d v="2017-02-14T17:46:00"/>
        <d v="2017-02-13T14:38:49"/>
        <d v="2012-08-13T18:02:14"/>
        <d v="2014-09-02T14:23:47"/>
        <d v="2014-02-22T02:01:10"/>
        <d v="2014-10-08T18:54:03"/>
        <d v="2014-11-21T17:11:30"/>
        <d v="2010-10-14T15:43:35"/>
        <d v="2015-07-14T13:40:48"/>
        <d v="2012-09-05T22:44:10"/>
        <d v="2015-04-07T10:09:54"/>
        <d v="2014-06-17T16:33:43"/>
        <d v="2011-08-16T22:00:03"/>
        <d v="2014-05-19T15:17:38"/>
        <d v="2016-04-24T13:14:14"/>
        <d v="2011-01-21T15:35:13"/>
        <d v="2014-01-24T12:00:57"/>
        <d v="2015-03-26T09:54:05"/>
        <d v="2016-08-18T18:08:42"/>
        <d v="2014-06-18T04:45:52"/>
        <d v="2017-02-02T20:00:27"/>
        <d v="2014-07-14T14:04:40"/>
        <d v="2014-05-21T09:54:09"/>
        <d v="2014-10-27T13:40:40"/>
        <d v="2012-03-05T18:33:23"/>
        <d v="2015-02-16T03:34:24"/>
        <d v="2012-03-19T21:22:40"/>
        <d v="2014-06-02T16:01:00"/>
        <d v="2015-09-08T07:59:53"/>
        <d v="2016-03-28T14:58:27"/>
        <d v="2011-03-17T09:39:24"/>
        <d v="2011-03-10T16:41:06"/>
        <d v="2014-01-18T23:38:31"/>
        <d v="2015-09-05T18:56:01"/>
        <d v="2012-09-01T01:35:37"/>
        <d v="2015-01-22T22:11:58"/>
        <d v="2014-07-08T17:41:10"/>
        <d v="2014-10-28T14:21:23"/>
        <d v="2014-06-18T21:08:57"/>
        <d v="2015-06-11T05:16:25"/>
        <d v="2013-04-12T18:27:26"/>
        <d v="2014-10-22T21:57:29"/>
        <d v="2013-10-28T12:39:23"/>
        <d v="2014-01-09T09:30:31"/>
        <d v="2015-02-13T19:31:59"/>
        <d v="2014-05-15T14:23:54"/>
        <d v="2016-05-04T16:24:26"/>
        <d v="2014-07-22T14:34:56"/>
        <d v="2015-12-01T06:37:27"/>
        <d v="2015-07-12T18:31:40"/>
        <d v="2014-12-02T07:54:13"/>
        <d v="2016-07-27T04:56:36"/>
        <d v="2013-06-28T01:49:54"/>
        <d v="2016-08-25T05:26:27"/>
        <d v="2011-01-12T07:44:38"/>
        <d v="2013-11-20T10:04:52"/>
        <d v="2014-09-06T16:11:45"/>
        <d v="2016-07-21T18:41:02"/>
        <d v="2015-10-05T18:26:31"/>
        <d v="2012-01-31T23:30:39"/>
        <d v="2012-01-31T00:28:50"/>
        <d v="2009-05-17T03:55:13"/>
        <d v="2015-08-22T03:11:16"/>
        <d v="2012-05-08T21:25:09"/>
        <d v="2015-03-31T05:40:32"/>
        <d v="2009-08-25T15:26:54"/>
        <d v="2013-04-23T04:07:24"/>
        <d v="2012-04-04T14:33:35"/>
        <d v="2017-02-09T12:21:31"/>
        <d v="2015-03-24T18:26:00"/>
        <d v="2014-08-31T14:03:20"/>
        <d v="2014-04-29T20:00:20"/>
        <d v="2014-08-28T21:55:49"/>
        <d v="2012-05-30T04:27:23"/>
        <d v="2012-04-24T05:27:56"/>
        <d v="2017-01-10T14:24:21"/>
        <d v="2015-08-03T00:28:25"/>
        <d v="2016-10-11T23:22:08"/>
        <d v="2015-02-19T20:22:38"/>
        <d v="2016-08-23T18:22:09"/>
        <d v="2014-04-01T23:57:42"/>
        <d v="2015-02-01T05:51:46"/>
        <d v="2015-10-01T10:53:17"/>
        <d v="2015-05-28T12:05:02"/>
        <d v="2014-02-24T09:24:15"/>
        <d v="2016-12-07T19:05:00"/>
        <d v="2014-09-30T20:36:53"/>
        <d v="2012-02-06T20:17:15"/>
        <d v="2014-06-17T13:43:27"/>
        <d v="2017-01-17T03:28:46"/>
        <d v="2013-04-06T07:00:55"/>
        <d v="2016-03-23T21:02:45"/>
        <d v="2014-01-28T06:36:27"/>
        <d v="2012-01-31T18:16:58"/>
        <d v="2012-10-31T06:06:45"/>
        <d v="2015-05-01T01:52:43"/>
        <d v="2012-08-06T19:29:43"/>
        <d v="2014-03-24T15:59:33"/>
        <d v="2015-11-19T20:01:19"/>
        <d v="2016-05-27T00:04:51"/>
        <d v="2016-11-23T07:42:46"/>
        <d v="2015-03-20T21:29:34"/>
        <d v="2016-04-13T00:10:08"/>
        <d v="2011-05-02T22:47:58"/>
        <d v="2015-04-20T22:39:50"/>
        <d v="2014-06-22T16:09:28"/>
        <d v="2016-07-05T12:06:28"/>
        <d v="2017-01-23T23:25:21"/>
        <d v="2015-11-23T16:59:34"/>
        <d v="2012-06-15T20:03:07"/>
        <d v="2016-06-23T19:32:38"/>
        <d v="2013-11-08T11:24:15"/>
        <d v="2011-11-18T20:48:41"/>
        <d v="2017-01-16T12:48:05"/>
        <d v="2015-11-26T11:15:16"/>
        <d v="2013-09-18T19:30:18"/>
        <d v="2012-03-29T06:30:57"/>
        <d v="2012-03-13T17:02:45"/>
        <d v="2015-06-14T19:32:39"/>
        <d v="2012-06-12T17:45:32"/>
        <d v="2015-03-04T00:16:46"/>
        <d v="2011-01-21T23:52:34"/>
        <d v="2015-06-05T17:38:42"/>
        <d v="2014-07-17T05:03:11"/>
        <d v="2014-05-13T02:32:33"/>
        <d v="2015-01-07T04:51:43"/>
        <d v="2016-08-02T20:19:26"/>
        <d v="2012-08-25T19:46:52"/>
        <d v="2015-09-23T13:58:17"/>
        <d v="2015-02-17T22:47:44"/>
        <d v="2014-11-21T18:01:56"/>
        <d v="2014-06-09T19:32:39"/>
        <d v="2012-04-25T23:39:48"/>
        <d v="2015-02-09T18:22:59"/>
        <d v="2016-12-18T21:10:36"/>
        <d v="2017-02-06T16:03:27"/>
        <d v="2016-12-05T03:14:05"/>
        <d v="2012-02-22T01:22:35"/>
        <d v="2013-05-15T00:00:32"/>
        <d v="2015-11-11T00:51:36"/>
        <d v="2012-12-07T19:51:03"/>
        <d v="2016-05-12T13:39:32"/>
        <d v="2015-03-15T19:02:06"/>
        <d v="2016-03-08T15:16:31"/>
        <d v="2015-01-27T15:09:41"/>
        <d v="2012-12-27T22:54:16"/>
        <d v="2011-02-18T16:54:42"/>
        <d v="2013-01-30T23:05:37"/>
        <d v="2016-05-12T20:51:01"/>
        <d v="2016-02-25T13:50:44"/>
        <d v="2014-01-17T18:18:12"/>
        <d v="2011-08-24T03:00:37"/>
        <d v="2015-04-08T03:57:00"/>
        <d v="2012-04-14T18:54:06"/>
        <d v="2016-03-02T07:14:53"/>
        <d v="2015-03-26T11:27:36"/>
        <d v="2015-11-23T20:17:52"/>
        <d v="2012-04-14T22:28:39"/>
        <d v="2016-08-26T08:46:48"/>
        <d v="2016-08-10T01:36:22"/>
        <d v="2015-02-17T16:00:28"/>
        <d v="2014-03-26T21:08:47"/>
        <d v="2014-05-22T17:12:52"/>
        <d v="2016-03-18T02:29:04"/>
        <d v="2011-12-02T19:05:47"/>
        <d v="2015-05-30T20:57:18"/>
        <d v="2014-09-09T23:09:39"/>
        <d v="2015-04-02T15:11:49"/>
        <d v="2014-04-15T06:58:51"/>
        <d v="2012-07-17T20:22:46"/>
        <d v="2014-09-07T00:06:13"/>
        <d v="2016-06-28T01:49:40"/>
        <d v="2010-02-06T22:03:26"/>
        <d v="2016-04-20T11:31:00"/>
        <d v="2015-10-12T18:16:07"/>
        <d v="2014-07-09T19:05:51"/>
        <d v="2016-04-29T14:52:07"/>
        <d v="2014-10-12T23:54:23"/>
        <d v="2016-05-13T12:57:34"/>
        <d v="2013-07-11T18:50:44"/>
        <d v="2014-09-09T16:38:28"/>
        <d v="2012-07-09T17:49:38"/>
        <d v="2014-02-12T01:41:38"/>
        <d v="2015-04-21T20:29:36"/>
        <d v="2014-08-12T10:18:54"/>
        <d v="2013-08-09T16:37:23"/>
        <d v="2014-03-26T18:38:13"/>
        <d v="2013-05-08T13:24:42"/>
        <d v="2016-02-01T22:41:07"/>
        <d v="2016-02-20T00:27:30"/>
        <d v="2014-06-09T16:27:42"/>
        <d v="2014-01-24T13:39:51"/>
        <d v="2011-07-06T21:30:45"/>
        <d v="2015-08-12T01:04:19"/>
        <d v="2014-12-15T19:55:07"/>
        <d v="2011-05-16T17:50:01"/>
        <d v="2014-08-20T18:08:12"/>
        <d v="2016-02-27T23:09:14"/>
        <d v="2012-12-14T22:48:33"/>
        <d v="2016-03-14T19:15:24"/>
        <d v="2015-05-01T15:32:27"/>
        <d v="2012-05-07T22:42:55"/>
        <d v="2016-11-19T17:49:21"/>
        <d v="2015-04-14T12:55:22"/>
        <d v="2010-11-23T03:08:53"/>
        <d v="2015-05-25T22:34:12"/>
        <d v="2017-02-23T11:05:54"/>
        <d v="2016-08-08T11:20:40"/>
        <d v="2014-05-22T20:31:20"/>
        <d v="2015-06-03T01:34:36"/>
        <d v="2015-01-16T16:48:49"/>
        <d v="2015-01-15T14:09:51"/>
        <d v="2011-12-16T23:49:52"/>
        <d v="2014-09-30T15:37:03"/>
        <d v="2015-09-06T16:30:47"/>
        <d v="2016-08-08T21:42:08"/>
        <d v="2016-05-31T15:42:14"/>
        <d v="2015-07-11T22:17:17"/>
        <d v="2013-10-25T23:00:14"/>
        <d v="2015-05-20T13:46:17"/>
        <d v="2015-02-04T21:04:52"/>
        <d v="2016-11-18T02:37:26"/>
        <d v="2015-04-19T23:33:17"/>
        <d v="2016-06-14T23:29:16"/>
        <d v="2015-12-02T23:19:51"/>
        <d v="2016-07-20T10:05:40"/>
        <d v="2013-03-15T04:02:20"/>
        <d v="2014-08-25T19:34:44"/>
        <d v="2016-02-20T03:22:00"/>
        <d v="2015-08-09T13:25:56"/>
        <d v="2016-05-06T23:15:16"/>
        <d v="2014-08-26T21:16:44"/>
        <d v="2015-11-10T22:48:15"/>
        <d v="2015-11-01T04:35:29"/>
        <d v="2014-10-10T15:22:27"/>
        <d v="2013-04-30T01:47:14"/>
        <d v="2016-03-16T20:48:27"/>
        <d v="2015-08-03T22:49:03"/>
        <d v="2015-01-19T15:14:22"/>
        <d v="2014-10-03T10:29:35"/>
        <d v="2015-02-18T02:32:48"/>
        <d v="2015-02-18T17:35:38"/>
        <d v="2016-10-19T00:31:01"/>
        <d v="2015-03-30T18:53:03"/>
        <d v="2016-09-15T20:22:44"/>
        <d v="2016-07-04T04:00:04"/>
        <d v="2016-05-12T19:22:59"/>
        <d v="2016-07-15T10:35:20"/>
        <d v="2016-07-15T14:30:57"/>
        <d v="2012-02-09T15:07:29"/>
        <d v="2013-11-26T00:32:17"/>
        <d v="2016-12-21T00:44:54"/>
        <d v="2016-06-01T21:07:33"/>
        <d v="2014-07-21T07:43:21"/>
        <d v="2014-12-01T17:50:08"/>
        <d v="2011-08-02T21:20:31"/>
        <d v="2012-07-21T04:27:41"/>
        <d v="2013-10-10T22:47:33"/>
        <d v="2014-06-16T16:03:49"/>
        <d v="2014-04-25T01:07:48"/>
        <d v="2013-05-28T19:44:52"/>
        <d v="2014-09-09T15:58:04"/>
        <d v="2016-11-15T17:50:16"/>
        <d v="2016-04-03T19:31:57"/>
        <d v="2016-11-18T18:30:57"/>
        <d v="2015-05-12T12:52:02"/>
        <d v="2013-06-07T01:29:20"/>
        <d v="2012-01-27T00:07:21"/>
        <d v="2015-02-18T16:54:11"/>
        <d v="2014-05-26T10:51:39"/>
        <d v="2014-04-09T20:45:19"/>
        <d v="2015-04-10T20:10:05"/>
        <d v="2011-08-23T18:28:49"/>
        <d v="2014-07-12T20:27:47"/>
        <d v="2015-03-09T17:42:49"/>
        <d v="2015-06-22T18:16:58"/>
        <d v="2012-03-09T19:19:38"/>
        <d v="2011-11-07T17:53:11"/>
        <d v="2015-04-17T21:35:20"/>
        <d v="2012-11-10T05:19:27"/>
        <d v="2015-06-18T17:54:44"/>
        <d v="2016-04-24T19:53:51"/>
        <d v="2016-02-03T00:51:13"/>
        <d v="2014-07-23T03:44:15"/>
        <d v="2013-02-07T07:28:39"/>
        <d v="2015-10-15T12:20:00"/>
        <d v="2014-11-05T13:16:06"/>
        <d v="2017-01-23T08:50:02"/>
        <d v="2013-09-02T00:06:49"/>
        <d v="2013-05-09T00:01:14"/>
        <d v="2014-09-18T05:50:09"/>
        <d v="2015-11-10T00:36:01"/>
        <d v="2014-08-25T04:28:06"/>
        <d v="2015-02-23T22:36:06"/>
        <d v="2014-06-13T10:58:33"/>
        <d v="2012-07-17T17:26:34"/>
        <d v="2014-01-16T17:01:24"/>
        <d v="2016-06-17T17:39:36"/>
        <d v="2011-12-07T01:36:01"/>
        <d v="2014-03-06T17:39:45"/>
        <d v="2015-11-30T20:15:00"/>
        <d v="2013-02-04T02:49:48"/>
        <d v="2013-05-22T03:31:36"/>
        <d v="2013-04-09T16:33:59"/>
        <d v="2014-05-09T20:12:22"/>
        <d v="2010-09-09T14:30:14"/>
        <d v="2010-03-13T05:48:38"/>
        <d v="2014-07-26T08:17:57"/>
        <d v="2011-06-24T20:08:56"/>
        <d v="2016-01-05T21:52:10"/>
        <d v="2016-09-21T14:45:17"/>
        <d v="2015-09-28T18:24:55"/>
        <d v="2012-01-18T07:39:27"/>
        <d v="2014-08-01T15:58:45"/>
        <d v="2015-10-21T08:20:53"/>
        <d v="2016-04-23T16:12:18"/>
        <d v="2012-10-23T04:45:35"/>
        <d v="2010-06-25T02:46:20"/>
        <d v="2016-12-01T22:03:39"/>
        <d v="2011-04-05T20:50:48"/>
        <d v="2016-02-01T14:39:49"/>
        <d v="2015-03-09T08:53:21"/>
        <d v="2015-07-15T13:52:46"/>
        <d v="2015-04-08T17:51:02"/>
        <d v="2016-11-01T10:32:05"/>
        <d v="2016-04-01T16:33:14"/>
        <d v="2015-02-23T05:38:49"/>
        <d v="2011-05-08T15:18:01"/>
        <d v="2015-05-02T22:06:35"/>
        <d v="2012-06-14T20:02:21"/>
        <d v="2016-06-22T20:42:24"/>
        <d v="2012-06-14T05:19:03"/>
        <d v="2015-06-22T00:10:11"/>
        <d v="2016-05-04T01:28:59"/>
        <d v="2012-01-17T14:23:31"/>
        <d v="2014-04-25T17:53:09"/>
        <d v="2017-02-08T14:55:16"/>
        <d v="2011-09-16T17:35:40"/>
        <d v="2012-05-03T01:42:26"/>
        <d v="2016-02-10T00:24:46"/>
        <d v="2013-09-26T23:42:49"/>
        <d v="2012-11-15T15:36:17"/>
        <d v="2016-02-05T02:10:02"/>
        <d v="2016-11-11T23:22:34"/>
        <d v="2015-05-12T16:12:17"/>
        <d v="2014-06-06T18:31:06"/>
        <d v="2011-04-05T19:52:20"/>
        <d v="2015-11-04T20:59:25"/>
        <d v="2015-06-30T12:30:22"/>
        <d v="2016-03-09T16:00:35"/>
        <d v="2016-12-19T15:16:37"/>
        <d v="2013-09-16T13:01:43"/>
        <d v="2014-09-17T19:55:39"/>
        <d v="2016-09-30T15:11:19"/>
        <d v="2015-08-03T04:19:46"/>
        <d v="2013-02-14T18:27:47"/>
        <d v="2014-05-13T16:26:58"/>
        <d v="2016-04-01T21:14:36"/>
        <d v="2014-08-26T21:53:33"/>
        <d v="2015-03-25T21:52:21"/>
        <d v="2016-05-03T14:19:42"/>
        <d v="2014-11-01T20:08:08"/>
        <d v="2015-02-23T21:41:52"/>
        <d v="2015-01-12T16:57:37"/>
        <d v="2012-01-10T17:44:04"/>
        <d v="2011-07-29T18:12:08"/>
        <d v="2012-01-28T16:17:03"/>
        <d v="2015-03-09T13:49:48"/>
        <d v="2016-02-23T01:12:53"/>
        <d v="2016-07-13T21:08:45"/>
        <d v="2015-07-14T14:50:40"/>
        <d v="2015-12-29T17:16:32"/>
        <d v="2013-09-09T10:27:17"/>
        <d v="2015-07-03T11:13:12"/>
        <d v="2015-10-15T12:56:57"/>
        <d v="2014-11-28T15:20:26"/>
        <d v="2015-03-05T07:22:05"/>
        <d v="2014-06-27T14:17:25"/>
        <d v="2017-01-31T14:24:43"/>
        <d v="2015-06-16T07:37:07"/>
        <d v="2012-03-15T01:20:34"/>
        <d v="2011-02-02T12:57:07"/>
        <d v="2012-03-06T19:00:20"/>
        <d v="2014-09-05T02:40:21"/>
        <d v="2017-02-17T11:01:32"/>
        <d v="2015-06-05T15:38:37"/>
        <d v="2015-12-23T14:27:34"/>
        <d v="2015-09-04T04:00:42"/>
        <d v="2012-01-01T15:34:51"/>
        <d v="2015-05-15T19:36:15"/>
        <d v="2015-03-16T17:53:38"/>
        <d v="2015-11-01T18:09:32"/>
        <d v="2016-11-09T10:05:15"/>
        <d v="2014-07-19T00:08:10"/>
        <d v="2013-01-02T01:08:59"/>
        <d v="2014-05-30T17:26:51"/>
        <d v="2015-12-28T04:37:53"/>
        <d v="2017-01-10T17:52:15"/>
        <d v="2012-11-15T18:52:08"/>
        <d v="2012-05-24T19:24:11"/>
        <d v="2016-03-14T00:02:57"/>
        <d v="2015-06-20T19:35:34"/>
        <d v="2016-02-18T05:33:43"/>
        <d v="2011-12-18T21:33:05"/>
        <d v="2016-07-14T11:32:37"/>
        <d v="2010-01-27T04:11:47"/>
        <d v="2015-08-31T14:47:37"/>
        <d v="2015-03-01T15:39:51"/>
        <d v="2013-09-29T15:56:28"/>
        <d v="2015-04-21T17:56:28"/>
        <d v="2016-05-03T20:34:12"/>
        <d v="2012-12-21T17:21:20"/>
        <d v="2012-10-10T18:07:07"/>
        <d v="2014-07-02T13:48:03"/>
        <d v="2015-05-12T18:01:27"/>
        <d v="2016-07-19T02:38:45"/>
        <d v="2014-09-12T15:10:36"/>
        <d v="2014-10-21T20:06:58"/>
        <d v="2015-02-10T22:58:32"/>
        <d v="2015-09-15T09:59:58"/>
        <d v="2017-01-23T04:43:42"/>
        <d v="2013-05-28T01:49:11"/>
        <d v="2012-02-28T01:57:54"/>
        <d v="2013-02-21T21:52:18"/>
        <d v="2015-10-13T01:25:49"/>
        <d v="2016-09-07T03:26:44"/>
        <d v="2012-03-22T17:01:25"/>
        <d v="2016-04-12T17:35:01"/>
        <d v="2016-10-25T04:14:27"/>
        <d v="2012-03-19T18:34:09"/>
        <d v="2013-05-15T19:32:37"/>
        <d v="2013-04-23T15:38:11"/>
        <d v="2016-03-04T18:17:07"/>
        <d v="2016-03-14T23:44:14"/>
        <d v="2012-01-19T17:33:46"/>
        <d v="2014-02-19T03:36:01"/>
        <d v="2016-02-16T16:35:59"/>
        <d v="2016-06-08T00:31:42"/>
        <d v="2014-06-16T15:17:46"/>
        <d v="2012-09-12T00:58:59"/>
        <d v="2016-06-27T15:19:29"/>
        <d v="2014-04-03T11:30:44"/>
        <d v="2014-05-08T15:45:53"/>
        <d v="2013-01-08T00:25:52"/>
        <d v="2012-05-02T19:43:09"/>
        <d v="2015-02-01T16:54:31"/>
        <d v="2014-08-12T10:24:14"/>
        <d v="2015-03-24T16:01:58"/>
        <d v="2011-04-04T20:47:50"/>
        <d v="2015-01-30T22:16:41"/>
        <d v="2017-02-07T00:07:33"/>
        <d v="2014-06-30T15:20:26"/>
        <d v="2015-02-27T00:31:51"/>
        <d v="2016-02-29T23:48:05"/>
        <d v="2011-10-28T16:35:58"/>
        <d v="2015-11-20T17:27:05"/>
        <d v="2016-05-23T02:39:32"/>
        <d v="2013-03-18T18:15:42"/>
        <d v="2015-05-10T04:07:47"/>
        <d v="2015-01-16T19:21:39"/>
        <d v="2014-07-08T05:30:28"/>
        <d v="2013-11-22T12:55:40"/>
        <d v="2014-10-14T14:02:38"/>
        <d v="2015-10-07T12:00:09"/>
        <d v="2015-05-01T07:59:47"/>
        <d v="2017-01-03T16:36:49"/>
        <d v="2013-02-06T19:11:18"/>
        <d v="2014-05-27T13:19:26"/>
        <d v="2012-07-26T16:33:45"/>
        <d v="2015-07-24T13:37:40"/>
        <d v="2014-12-15T14:48:36"/>
        <d v="2016-03-23T19:51:57"/>
        <d v="2014-07-08T12:22:24"/>
        <d v="2015-05-02T21:00:01"/>
        <d v="2016-02-23T17:01:04"/>
        <d v="2012-08-14T16:47:33"/>
        <d v="2012-12-04T00:29:09"/>
        <d v="2012-07-23T04:46:47"/>
        <d v="2012-07-30T21:11:21"/>
        <d v="2015-12-22T21:18:29"/>
        <d v="2012-09-12T20:37:41"/>
        <d v="2012-03-01T21:53:49"/>
        <d v="2014-04-15T14:10:35"/>
        <d v="2015-08-27T15:00:23"/>
        <d v="2012-02-19T17:12:52"/>
        <d v="2010-12-02T02:34:58"/>
        <d v="2014-10-18T23:24:52"/>
        <d v="2014-08-20T20:17:40"/>
        <d v="2015-05-22T20:04:09"/>
        <d v="2012-05-08T13:14:17"/>
        <d v="2016-02-15T06:04:57"/>
        <d v="2017-01-24T05:51:36"/>
        <d v="2013-10-14T19:22:35"/>
        <d v="2016-06-03T02:31:52"/>
        <d v="2014-12-23T19:58:39"/>
        <d v="2015-04-27T05:59:44"/>
        <d v="2014-07-09T12:03:49"/>
        <d v="2016-09-20T11:05:13"/>
        <d v="2015-08-19T18:20:39"/>
        <d v="2016-09-15T15:36:18"/>
        <d v="2014-06-03T16:03:01"/>
        <d v="2016-05-18T16:15:09"/>
        <d v="2012-06-20T23:02:45"/>
        <d v="2013-07-31T10:11:01"/>
        <d v="2016-03-31T22:36:48"/>
        <d v="2014-10-28T16:35:53"/>
        <d v="2016-12-07T16:49:00"/>
        <d v="2013-02-26T06:04:33"/>
        <d v="2016-03-17T22:39:07"/>
        <d v="2015-03-12T04:06:32"/>
        <d v="2015-05-12T10:05:53"/>
        <d v="2014-11-05T13:35:53"/>
        <d v="2013-07-03T20:49:47"/>
        <d v="2015-07-18T10:22:16"/>
        <d v="2015-04-03T18:52:33"/>
        <d v="2011-12-29T18:54:07"/>
        <d v="2011-04-11T03:49:20"/>
        <d v="2013-01-17T15:52:38"/>
        <d v="2015-01-20T20:45:48"/>
        <d v="2015-11-03T17:05:15"/>
        <d v="2014-06-01T17:07:05"/>
        <d v="2016-02-05T16:08:33"/>
        <d v="2010-05-01T05:45:32"/>
        <d v="2016-09-26T13:11:15"/>
        <d v="2015-06-08T14:00:23"/>
        <d v="2014-12-02T21:37:42"/>
        <d v="2013-09-30T15:54:43"/>
        <d v="2015-04-04T07:00:14"/>
        <d v="2010-12-04T02:06:11"/>
        <d v="2014-11-03T16:10:43"/>
        <d v="2016-05-08T08:11:13"/>
        <d v="2012-09-27T02:21:53"/>
        <d v="2016-10-27T14:27:51"/>
        <d v="2016-07-16T06:20:25"/>
        <d v="2015-01-22T08:53:50"/>
        <d v="2013-03-03T16:52:45"/>
        <d v="2014-08-30T08:40:20"/>
        <d v="2016-03-24T11:56:04"/>
        <d v="2010-07-20T05:32:35"/>
        <d v="2015-01-15T23:02:10"/>
        <d v="2015-09-14T12:00:21"/>
        <d v="2013-03-18T12:59:35"/>
        <d v="2017-02-02T10:12:32"/>
        <d v="2016-06-11T01:15:38"/>
        <d v="2013-11-27T20:50:34"/>
        <d v="2015-10-06T20:44:40"/>
        <d v="2015-09-28T14:07:45"/>
        <d v="2011-05-07T12:10:33"/>
        <d v="2013-07-29T15:56:31"/>
        <d v="2016-12-16T01:35:19"/>
        <d v="2012-06-28T16:35:45"/>
        <d v="2016-02-25T17:32:10"/>
        <d v="2016-03-23T21:59:44"/>
        <d v="2014-06-16T14:31:15"/>
        <d v="2014-12-09T03:26:10"/>
        <d v="2015-03-27T21:54:00"/>
        <d v="2015-10-01T15:53:20"/>
        <d v="2014-08-28T03:08:27"/>
        <d v="2015-02-08T03:39:49"/>
        <d v="2012-03-19T23:26:58"/>
        <d v="2015-08-27T04:33:41"/>
        <d v="2012-07-05T21:37:00"/>
        <d v="2013-06-08T00:26:21"/>
        <d v="2015-03-15T05:19:57"/>
        <d v="2016-07-19T16:52:18"/>
        <d v="2011-03-24T20:01:36"/>
        <d v="2016-03-11T09:59:46"/>
        <d v="2015-12-03T19:38:28"/>
        <d v="2011-06-29T01:39:05"/>
        <d v="2014-09-07T18:26:15"/>
        <d v="2014-12-30T22:45:44"/>
        <d v="2016-05-03T05:15:42"/>
        <d v="2012-04-03T23:00:26"/>
        <d v="2014-10-29T19:15:26"/>
        <d v="2012-10-02T06:40:18"/>
        <d v="2015-11-29T00:29:22"/>
        <d v="2010-02-26T21:36:31"/>
        <d v="2014-03-27T01:58:38"/>
        <d v="2010-10-18T05:24:20"/>
        <d v="2013-04-03T13:44:05"/>
        <d v="2015-02-20T23:20:52"/>
        <d v="2016-07-01T07:33:47"/>
        <d v="2015-04-04T05:11:23"/>
        <d v="2016-04-17T17:30:53"/>
        <d v="2016-05-06T13:58:34"/>
        <d v="2012-08-24T17:15:48"/>
        <d v="2014-10-11T08:30:16"/>
        <d v="2013-01-29T14:15:15"/>
        <d v="2015-07-13T18:00:22"/>
        <d v="2017-01-26T23:03:59"/>
        <d v="2014-02-04T01:30:50"/>
        <d v="2016-10-11T12:37:07"/>
        <d v="2016-03-23T18:45:50"/>
        <d v="2013-06-05T00:56:00"/>
        <d v="2015-01-28T16:37:59"/>
        <d v="2015-05-16T17:05:44"/>
        <d v="2016-01-14T19:02:06"/>
        <d v="2010-03-29T15:54:18"/>
        <d v="2016-02-17T15:00:04"/>
        <d v="2011-05-24T06:51:37"/>
        <d v="2015-11-15T04:11:26"/>
        <d v="2014-08-10T12:35:46"/>
        <d v="2016-07-01T01:09:38"/>
        <d v="2015-11-05T16:53:37"/>
        <d v="2012-05-30T02:51:21"/>
        <d v="2016-09-23T14:45:14"/>
        <d v="2015-09-26T21:13:24"/>
        <d v="2012-11-20T11:58:45"/>
        <d v="2014-11-17T17:21:03"/>
        <d v="2016-02-24T03:53:08"/>
        <d v="2014-08-01T12:39:12"/>
        <d v="2014-08-11T19:16:26"/>
        <d v="2011-05-19T01:14:26"/>
        <d v="2013-04-25T08:45:23"/>
        <d v="2014-07-01T04:56:07"/>
        <d v="2014-04-08T02:20:24"/>
        <d v="2014-04-13T18:43:56"/>
        <d v="2014-09-23T16:25:52"/>
        <d v="2015-01-23T03:18:58"/>
        <d v="2010-10-05T22:54:16"/>
        <d v="2014-03-18T18:50:25"/>
        <d v="2014-05-24T15:25:50"/>
        <d v="2012-07-10T03:48:47"/>
        <d v="2013-09-09T14:33:35"/>
        <d v="2010-11-05T14:54:46"/>
        <d v="2013-11-25T08:00:29"/>
        <d v="2015-05-28T06:55:54"/>
        <d v="2015-04-15T19:49:39"/>
        <d v="2014-07-23T15:25:31"/>
        <d v="2013-01-31T19:25:29"/>
        <d v="2011-03-22T04:21:13"/>
        <d v="2015-05-12T04:25:46"/>
        <d v="2016-03-25T20:05:04"/>
        <d v="2016-07-18T14:31:46"/>
        <d v="2015-11-25T14:23:54"/>
        <d v="2015-06-24T21:33:48"/>
        <d v="2015-08-04T19:04:37"/>
        <d v="2016-01-27T11:52:12"/>
        <d v="2013-11-01T20:17:32"/>
        <d v="2014-07-16T15:00:22"/>
        <d v="2012-11-13T15:33:57"/>
        <d v="2016-07-17T18:13:30"/>
        <d v="2012-05-30T00:09:48"/>
        <d v="2015-11-09T07:58:55"/>
        <d v="2016-09-01T17:19:42"/>
        <d v="2014-05-01T19:40:52"/>
        <d v="2015-05-03T01:40:09"/>
        <d v="2014-04-26T02:49:19"/>
        <d v="2014-07-15T12:58:18"/>
        <d v="2017-01-21T12:01:30"/>
        <d v="2013-02-08T18:07:31"/>
        <d v="2015-05-23T17:31:06"/>
        <d v="2015-04-11T06:25:11"/>
        <d v="2014-06-18T23:48:24"/>
        <d v="2015-11-03T15:00:07"/>
        <d v="2013-02-15T17:13:09"/>
        <d v="2014-05-08T15:36:30"/>
        <d v="2016-12-03T01:47:58"/>
        <d v="2016-10-08T10:05:37"/>
        <d v="2013-08-01T14:40:12"/>
        <d v="2010-07-19T21:26:13"/>
        <d v="2016-02-17T19:18:39"/>
        <d v="2015-07-15T16:14:18"/>
        <d v="2014-07-21T19:41:30"/>
        <d v="2010-03-17T10:48:29"/>
        <d v="2016-12-24T17:05:43"/>
        <d v="2016-08-27T07:29:16"/>
        <d v="2015-02-21T02:11:57"/>
        <d v="2014-07-24T18:31:23"/>
        <d v="2015-06-29T15:31:29"/>
        <d v="2011-01-27T00:37:10"/>
        <d v="2017-02-15T13:10:42"/>
        <d v="2015-04-13T01:37:17"/>
        <d v="2016-11-08T10:50:46"/>
        <d v="2014-07-10T13:05:48"/>
        <d v="2017-02-01T19:14:28"/>
        <d v="2016-05-13T17:46:51"/>
        <d v="2011-01-21T01:56:41"/>
        <d v="2012-02-02T04:47:45"/>
        <d v="2012-10-30T23:54:56"/>
        <d v="2015-02-10T20:13:02"/>
        <d v="2013-08-20T18:08:48"/>
        <d v="2012-07-24T02:16:37"/>
        <d v="2016-05-22T16:45:26"/>
        <d v="2012-03-28T15:31:34"/>
        <d v="2014-06-10T14:31:03"/>
        <d v="2015-01-06T19:44:01"/>
        <d v="2015-05-21T22:04:21"/>
        <d v="2012-11-22T01:18:34"/>
        <d v="2015-01-28T17:11:15"/>
        <d v="2011-01-12T05:57:08"/>
        <d v="2011-08-17T20:22:12"/>
        <d v="2015-04-13T14:54:16"/>
        <d v="2016-07-08T18:38:29"/>
        <d v="2016-10-01T16:01:15"/>
        <d v="2013-12-03T22:01:27"/>
        <d v="2012-09-06T23:51:15"/>
        <d v="2013-04-01T14:42:50"/>
        <d v="2014-10-29T12:00:45"/>
        <d v="2013-10-31T22:15:03"/>
        <d v="2016-07-14T00:13:06"/>
        <d v="2015-07-28T19:15:10"/>
        <d v="2016-08-14T15:28:22"/>
        <d v="2016-11-03T16:03:26"/>
        <d v="2016-11-30T20:34:13"/>
        <d v="2016-05-13T15:57:14"/>
        <d v="2014-11-08T18:55:53"/>
        <d v="2015-05-08T22:36:12"/>
        <d v="2015-05-15T18:45:37"/>
        <d v="2012-08-23T17:01:40"/>
        <d v="2016-06-28T17:21:04"/>
        <d v="2016-03-23T06:32:52"/>
        <d v="2016-09-14T06:04:42"/>
        <d v="2015-11-25T14:51:26"/>
        <d v="2011-12-21T02:08:30"/>
        <d v="2013-01-29T01:03:23"/>
        <d v="2013-10-14T12:01:01"/>
        <d v="2016-01-18T09:33:48"/>
        <d v="2012-01-31T20:06:15"/>
        <d v="2012-03-23T16:59:36"/>
        <d v="2016-11-21T06:11:20"/>
        <d v="2015-06-08T22:58:33"/>
        <d v="2015-11-18T19:38:59"/>
        <d v="2016-03-23T19:49:04"/>
        <d v="2015-11-30T17:01:07"/>
        <d v="2012-11-15T22:11:50"/>
        <d v="2016-07-22T07:52:18"/>
        <d v="2014-05-13T15:47:04"/>
        <d v="2016-07-13T00:37:54"/>
        <d v="2016-03-01T17:17:27"/>
        <d v="2016-08-18T06:41:24"/>
        <d v="2014-08-10T01:41:37"/>
        <d v="2017-01-01T17:35:22"/>
        <d v="2016-11-10T00:00:04"/>
        <d v="2013-02-25T00:55:51"/>
        <d v="2016-01-11T16:34:01"/>
        <d v="2016-11-02T14:05:15"/>
        <d v="2015-10-05T18:29:08"/>
        <d v="2016-04-07T22:50:51"/>
        <d v="2016-03-22T02:18:02"/>
        <d v="2015-05-26T17:03:13"/>
        <d v="2016-05-31T06:59:46"/>
        <d v="2017-01-12T12:09:38"/>
        <d v="2014-01-07T19:00:48"/>
        <d v="2013-02-28T20:05:33"/>
        <d v="2015-03-04T22:10:05"/>
        <d v="2016-11-18T19:11:49"/>
        <d v="2011-02-13T02:03:10"/>
        <d v="2015-07-14T07:50:59"/>
        <d v="2016-11-15T20:28:27"/>
        <d v="2014-06-20T03:24:46"/>
        <d v="2014-09-16T15:58:59"/>
        <d v="2013-10-31T05:02:33"/>
        <d v="2014-05-02T12:13:33"/>
        <d v="2016-04-13T19:04:23"/>
        <d v="2012-06-15T05:42:31"/>
        <d v="2016-11-15T13:34:34"/>
        <d v="2016-10-18T07:45:43"/>
        <d v="2010-10-29T08:43:25"/>
        <d v="2012-01-18T01:08:55"/>
        <d v="2014-06-12T18:58:06"/>
        <d v="2010-06-18T03:00:52"/>
        <d v="2016-04-19T10:22:30"/>
        <d v="2013-11-01T17:37:20"/>
        <d v="2016-05-29T15:45:23"/>
        <d v="2016-06-13T21:29:42"/>
        <d v="2016-07-19T23:54:51"/>
        <d v="2016-04-09T20:59:52"/>
        <d v="2015-03-09T11:42:59"/>
        <d v="2014-10-03T17:56:08"/>
        <d v="2014-02-25T00:24:10"/>
        <d v="2016-04-27T15:02:53"/>
        <d v="2015-11-23T09:05:39"/>
        <d v="2011-03-31T03:42:17"/>
        <d v="2016-04-02T03:22:51"/>
        <d v="2016-08-29T11:35:49"/>
        <d v="2013-06-13T21:35:25"/>
        <d v="2015-06-02T06:02:38"/>
        <d v="2011-01-22T00:46:49"/>
        <d v="2013-04-27T18:47:23"/>
        <d v="2015-09-24T06:02:51"/>
        <d v="2014-10-03T00:04:43"/>
        <d v="2016-01-06T02:00:53"/>
        <d v="2014-01-28T19:45:32"/>
        <d v="2016-02-23T13:01:02"/>
        <d v="2014-07-28T00:31:21"/>
        <d v="2014-04-01T15:55:29"/>
        <d v="2013-06-20T08:01:09"/>
        <d v="2016-10-04T19:39:06"/>
        <d v="2016-06-01T18:57:19"/>
        <d v="2014-11-25T19:54:57"/>
        <d v="2015-05-12T05:01:56"/>
        <d v="2013-01-02T20:19:25"/>
        <d v="2014-03-21T21:18:37"/>
        <d v="2013-01-30T19:59:48"/>
        <d v="2015-03-13T03:07:13"/>
        <d v="2012-03-29T03:28:37"/>
        <d v="2012-04-21T06:31:21"/>
        <d v="2015-11-03T05:12:20"/>
        <d v="2015-08-18T14:59:51"/>
        <d v="2015-06-29T20:59:32"/>
        <d v="2014-11-22T14:47:59"/>
        <d v="2016-09-20T14:04:01"/>
        <d v="2015-08-05T16:11:02"/>
        <d v="2013-05-30T06:30:21"/>
        <d v="2015-05-17T18:18:26"/>
        <d v="2016-10-11T11:16:33"/>
        <d v="2013-02-19T19:03:35"/>
        <d v="2016-10-21T09:44:32"/>
        <d v="2012-02-20T17:37:32"/>
        <d v="2014-09-03T11:29:32"/>
        <d v="2017-01-17T15:32:48"/>
        <d v="2015-04-21T01:42:58"/>
        <d v="2016-01-22T11:24:25"/>
        <d v="2016-08-23T17:00:21"/>
        <d v="2017-01-10T08:46:17"/>
        <d v="2015-07-13T16:14:23"/>
        <d v="2016-05-09T23:03:34"/>
        <d v="2014-06-16T19:03:28"/>
        <d v="2013-05-05T23:54:34"/>
        <d v="2016-04-07T18:55:00"/>
        <d v="2016-10-18T04:14:37"/>
        <d v="2015-10-12T22:58:20"/>
        <d v="2014-01-27T22:11:35"/>
        <d v="2014-08-28T21:37:05"/>
        <d v="2014-07-22T22:00:40"/>
        <d v="2016-01-02T14:48:43"/>
        <d v="2016-02-25T18:11:30"/>
        <d v="2015-06-08T15:01:08"/>
        <d v="2014-06-13T21:08:09"/>
        <d v="2017-01-06T16:25:39"/>
        <d v="2016-07-06T19:01:08"/>
        <d v="2012-07-09T23:12:24"/>
        <d v="2016-05-15T22:28:49"/>
        <d v="2015-10-27T19:54:21"/>
        <d v="2012-08-29T21:39:09"/>
        <d v="2011-08-11T01:00:22"/>
        <d v="2012-10-19T00:17:24"/>
        <d v="2016-01-25T13:56:16"/>
        <d v="2012-10-02T20:22:48"/>
        <d v="2016-12-21T20:51:53"/>
        <d v="2017-01-24T17:23:40"/>
        <d v="2014-04-30T22:09:16"/>
        <d v="2014-04-01T14:01:30"/>
        <d v="2016-04-13T14:30:09"/>
        <d v="2017-01-31T19:51:40"/>
        <d v="2012-06-09T02:07:27"/>
        <d v="2015-12-09T08:36:13"/>
        <d v="2014-09-20T20:59:11"/>
        <d v="2016-02-10T23:34:05"/>
        <d v="2013-02-07T21:08:19"/>
        <d v="2014-08-22T19:00:15"/>
        <d v="2015-01-29T14:00:59"/>
        <d v="2016-10-15T19:26:48"/>
        <d v="2016-11-03T00:07:53"/>
        <d v="2013-02-11T02:54:10"/>
        <d v="2015-03-05T05:01:06"/>
        <d v="2012-05-10T05:24:52"/>
        <d v="2016-11-17T20:25:44"/>
        <d v="2012-08-27T04:40:17"/>
        <d v="2013-02-19T04:38:21"/>
        <d v="2016-12-06T19:47:27"/>
        <d v="2015-07-17T06:40:36"/>
        <d v="2013-04-30T20:55:13"/>
        <d v="2013-05-29T21:51:41"/>
        <d v="2016-03-30T16:39:10"/>
        <d v="2015-11-07T16:47:16"/>
        <d v="2013-10-22T13:48:53"/>
        <d v="2012-08-23T10:07:02"/>
        <d v="2013-02-21T23:42:41"/>
        <d v="2015-07-14T15:37:54"/>
        <d v="2013-08-07T13:03:18"/>
        <d v="2013-06-25T16:21:28"/>
        <d v="2016-06-27T06:28:36"/>
        <d v="2017-02-10T16:54:23"/>
        <d v="2013-02-14T08:23:59"/>
        <d v="2016-11-28T19:18:56"/>
        <d v="2014-01-21T17:00:17"/>
        <d v="2016-08-22T17:32:01"/>
        <d v="2016-11-30T08:03:34"/>
        <d v="2016-03-03T16:50:29"/>
        <d v="2013-02-19T05:08:59"/>
        <d v="2016-12-10T10:34:12"/>
        <d v="2014-08-04T18:48:27"/>
        <d v="2017-03-06T18:01:30"/>
        <d v="2016-09-13T16:03:12"/>
      </sharedItems>
      <fieldGroup par="21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122"/>
    <s v="The Time Jumper (Canceled)"/>
    <s v="My ambition for this knows no bounds.  Seeing Sephoria in a live-action is a dream of mine."/>
    <n v="100000000"/>
    <n v="0"/>
    <x v="0"/>
    <x v="0"/>
    <s v="USD"/>
    <n v="1476094907"/>
    <n v="1470910907"/>
    <b v="0"/>
    <n v="0"/>
    <b v="0"/>
    <s v="film &amp; video/science fiction"/>
    <n v="0"/>
    <e v="#DIV/0!"/>
    <x v="0"/>
    <x v="0"/>
    <x v="0"/>
    <d v="2016-10-10T10:21:47"/>
  </r>
  <r>
    <n v="124"/>
    <s v="Blank Bodies - Post Production (Canceled)"/>
    <s v="An artificial man and woman discover love under the unsuspecting eyes of the four renowned artists who created them."/>
    <n v="4000"/>
    <n v="0"/>
    <x v="0"/>
    <x v="0"/>
    <s v="USD"/>
    <n v="1431728242"/>
    <n v="1429568242"/>
    <b v="0"/>
    <n v="0"/>
    <b v="0"/>
    <s v="film &amp; video/science fiction"/>
    <n v="0"/>
    <e v="#DIV/0!"/>
    <x v="0"/>
    <x v="0"/>
    <x v="1"/>
    <d v="2015-05-15T22:17:22"/>
  </r>
  <r>
    <n v="129"/>
    <s v="JUSTICE LEAGUE ORIGINS (Canceled)"/>
    <s v="HEY!!! I'm David House, and I am currently working on a film called Justice League Origins!!! non-profit based on DC Comics Characters."/>
    <n v="20000"/>
    <n v="0"/>
    <x v="0"/>
    <x v="0"/>
    <s v="USD"/>
    <n v="1414708183"/>
    <n v="1409524183"/>
    <b v="0"/>
    <n v="0"/>
    <b v="0"/>
    <s v="film &amp; video/science fiction"/>
    <n v="0"/>
    <e v="#DIV/0!"/>
    <x v="0"/>
    <x v="0"/>
    <x v="2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0"/>
    <x v="1"/>
    <s v="GBP"/>
    <n v="1402949760"/>
    <n v="1400536692"/>
    <b v="0"/>
    <n v="0"/>
    <b v="0"/>
    <s v="film &amp; video/science fiction"/>
    <n v="0"/>
    <e v="#DIV/0!"/>
    <x v="0"/>
    <x v="0"/>
    <x v="3"/>
    <d v="2014-06-16T20:16:00"/>
  </r>
  <r>
    <n v="131"/>
    <s v="I (Canceled)"/>
    <s v="I"/>
    <n v="1200"/>
    <n v="0"/>
    <x v="0"/>
    <x v="0"/>
    <s v="USD"/>
    <n v="1467763200"/>
    <n v="1466453161"/>
    <b v="0"/>
    <n v="0"/>
    <b v="0"/>
    <s v="film &amp; video/science fiction"/>
    <n v="0"/>
    <e v="#DIV/0!"/>
    <x v="0"/>
    <x v="0"/>
    <x v="4"/>
    <d v="2016-07-06T00:00:00"/>
  </r>
  <r>
    <n v="133"/>
    <s v="Demon Women from outer space (Canceled)"/>
    <s v="Invasion from outer space sights, to weird to imagine destruction too monstrous to escape"/>
    <n v="71764"/>
    <n v="0"/>
    <x v="0"/>
    <x v="0"/>
    <s v="USD"/>
    <n v="1464715860"/>
    <n v="1462130584"/>
    <b v="0"/>
    <n v="0"/>
    <b v="0"/>
    <s v="film &amp; video/science fiction"/>
    <n v="0"/>
    <e v="#DIV/0!"/>
    <x v="0"/>
    <x v="0"/>
    <x v="5"/>
    <d v="2016-05-31T17:31:00"/>
  </r>
  <r>
    <n v="134"/>
    <s v="MARLEY'S GHOST (AMBASSADORS OF STEAM) (Canceled)"/>
    <s v="steampunk  remake of &quot;a Christmas carol&quot;"/>
    <n v="5000"/>
    <n v="0"/>
    <x v="0"/>
    <x v="0"/>
    <s v="USD"/>
    <n v="1441386000"/>
    <n v="1438811418"/>
    <b v="0"/>
    <n v="0"/>
    <b v="0"/>
    <s v="film &amp; video/science fiction"/>
    <n v="0"/>
    <e v="#DIV/0!"/>
    <x v="0"/>
    <x v="0"/>
    <x v="6"/>
    <d v="2015-09-04T17:00:00"/>
  </r>
  <r>
    <n v="136"/>
    <s v="MICRO-MISSION (Canceled)"/>
    <s v="NAVY SEALS sent on a Area 51 Top-Secret rescue mission where they are shrunken and injected into an ET body, the immune system mutated."/>
    <n v="3000"/>
    <n v="0"/>
    <x v="0"/>
    <x v="0"/>
    <s v="USD"/>
    <n v="1431771360"/>
    <n v="1427968234"/>
    <b v="0"/>
    <n v="0"/>
    <b v="0"/>
    <s v="film &amp; video/science fiction"/>
    <n v="0"/>
    <e v="#DIV/0!"/>
    <x v="0"/>
    <x v="0"/>
    <x v="7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0"/>
    <x v="2"/>
    <s v="DKK"/>
    <n v="1444657593"/>
    <n v="1440337593"/>
    <b v="0"/>
    <n v="0"/>
    <b v="0"/>
    <s v="film &amp; video/science fiction"/>
    <n v="0"/>
    <e v="#DIV/0!"/>
    <x v="0"/>
    <x v="0"/>
    <x v="8"/>
    <d v="2015-10-12T13:46:33"/>
  </r>
  <r>
    <n v="140"/>
    <s v="Rome of the Dead (Canceled)"/>
    <s v="A Gladiator fights for his freedom to be reunited with his Family, he's one fight away, when Rome is infected with a Zombie Virus"/>
    <n v="200000"/>
    <n v="0"/>
    <x v="0"/>
    <x v="0"/>
    <s v="USD"/>
    <n v="1426823132"/>
    <n v="1424234732"/>
    <b v="0"/>
    <n v="0"/>
    <b v="0"/>
    <s v="film &amp; video/science fiction"/>
    <n v="0"/>
    <e v="#DIV/0!"/>
    <x v="0"/>
    <x v="0"/>
    <x v="9"/>
    <d v="2015-03-20T03:45:32"/>
  </r>
  <r>
    <n v="143"/>
    <s v="CATTLE - AN AWESOME SCI-FI SHORT (Canceled)"/>
    <s v="A young woman learns she is one of few women left bred like cattle in order to control a deadly disease and the world populace"/>
    <n v="5500"/>
    <n v="0"/>
    <x v="0"/>
    <x v="3"/>
    <s v="AUD"/>
    <n v="1472882100"/>
    <n v="1467941542"/>
    <b v="0"/>
    <n v="0"/>
    <b v="0"/>
    <s v="film &amp; video/science fiction"/>
    <n v="0"/>
    <e v="#DIV/0!"/>
    <x v="0"/>
    <x v="0"/>
    <x v="10"/>
    <d v="2016-09-03T05:55:00"/>
  </r>
  <r>
    <n v="147"/>
    <s v="Consumed (Static Air) (Canceled)"/>
    <s v="Film makers catch live footage beyond their wildest dreams."/>
    <n v="7000"/>
    <n v="0"/>
    <x v="0"/>
    <x v="1"/>
    <s v="GBP"/>
    <n v="1420741080"/>
    <n v="1417026340"/>
    <b v="0"/>
    <n v="0"/>
    <b v="0"/>
    <s v="film &amp; video/science fiction"/>
    <n v="0"/>
    <e v="#DIV/0!"/>
    <x v="0"/>
    <x v="0"/>
    <x v="11"/>
    <d v="2015-01-08T18:18:0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0"/>
    <x v="0"/>
    <s v="USD"/>
    <n v="1413942628"/>
    <n v="1411350628"/>
    <b v="0"/>
    <n v="0"/>
    <b v="0"/>
    <s v="film &amp; video/science fiction"/>
    <n v="0"/>
    <e v="#DIV/0!"/>
    <x v="0"/>
    <x v="0"/>
    <x v="12"/>
    <d v="2014-10-22T01:50:28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1"/>
    <x v="0"/>
    <s v="USD"/>
    <n v="1439675691"/>
    <n v="1434491691"/>
    <b v="0"/>
    <n v="0"/>
    <b v="0"/>
    <s v="film &amp; video/drama"/>
    <n v="0"/>
    <e v="#DIV/0!"/>
    <x v="0"/>
    <x v="1"/>
    <x v="13"/>
    <d v="2015-08-15T21:54:51"/>
  </r>
  <r>
    <n v="163"/>
    <s v="UNDIVIDED (Working Title)"/>
    <s v="Over 2.5 million Black men registered for the draft in World War II. _x000a_This will be the most comprehensive portrayal EVER of US. THEN."/>
    <n v="2000000"/>
    <n v="0"/>
    <x v="1"/>
    <x v="0"/>
    <s v="USD"/>
    <n v="1443657600"/>
    <n v="1440716654"/>
    <b v="0"/>
    <n v="0"/>
    <b v="0"/>
    <s v="film &amp; video/drama"/>
    <n v="0"/>
    <e v="#DIV/0!"/>
    <x v="0"/>
    <x v="1"/>
    <x v="14"/>
    <d v="2015-10-01T00:00:00"/>
  </r>
  <r>
    <n v="165"/>
    <s v="NET"/>
    <s v="A teacher. A boy. The beach and a heatwave that drove them all insane."/>
    <n v="17000"/>
    <n v="0"/>
    <x v="1"/>
    <x v="1"/>
    <s v="GBP"/>
    <n v="1452613724"/>
    <n v="1450021724"/>
    <b v="0"/>
    <n v="0"/>
    <b v="0"/>
    <s v="film &amp; video/drama"/>
    <n v="0"/>
    <e v="#DIV/0!"/>
    <x v="0"/>
    <x v="1"/>
    <x v="15"/>
    <d v="2016-01-12T15:48:44"/>
  </r>
  <r>
    <n v="172"/>
    <s v="The Blind Dolphin Story"/>
    <s v="A short film on the rarest mammal and the second most endangered freshwater river dolphin, in Pakistan."/>
    <n v="95000"/>
    <n v="0"/>
    <x v="1"/>
    <x v="0"/>
    <s v="USD"/>
    <n v="1426753723"/>
    <n v="1423733323"/>
    <b v="0"/>
    <n v="0"/>
    <b v="0"/>
    <s v="film &amp; video/drama"/>
    <n v="0"/>
    <e v="#DIV/0!"/>
    <x v="0"/>
    <x v="1"/>
    <x v="16"/>
    <d v="2015-03-19T08:28:43"/>
  </r>
  <r>
    <n v="173"/>
    <s v="7 Sins"/>
    <s v="This is a film inspired by Quentin Tarantino, I want to make a film thats entertaining yet gritty. 7 Sins is in pre-production."/>
    <n v="1110"/>
    <n v="0"/>
    <x v="1"/>
    <x v="1"/>
    <s v="GBP"/>
    <n v="1425131108"/>
    <n v="1422539108"/>
    <b v="0"/>
    <n v="0"/>
    <b v="0"/>
    <s v="film &amp; video/drama"/>
    <n v="0"/>
    <e v="#DIV/0!"/>
    <x v="0"/>
    <x v="1"/>
    <x v="17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1"/>
    <x v="4"/>
    <s v="EUR"/>
    <n v="1431108776"/>
    <n v="1425924776"/>
    <b v="0"/>
    <n v="0"/>
    <b v="0"/>
    <s v="film &amp; video/drama"/>
    <n v="0"/>
    <e v="#DIV/0!"/>
    <x v="0"/>
    <x v="1"/>
    <x v="18"/>
    <d v="2015-05-08T18:12:56"/>
  </r>
  <r>
    <n v="176"/>
    <s v="Silent Monster"/>
    <s v="I'm seeking funding to finish my short film, Silent Monster, to bring awareness to teenage bullying as well as teenage violence."/>
    <n v="1500"/>
    <n v="0"/>
    <x v="1"/>
    <x v="0"/>
    <s v="USD"/>
    <n v="1438803999"/>
    <n v="1436211999"/>
    <b v="0"/>
    <n v="0"/>
    <b v="0"/>
    <s v="film &amp; video/drama"/>
    <n v="0"/>
    <e v="#DIV/0!"/>
    <x v="0"/>
    <x v="1"/>
    <x v="19"/>
    <d v="2015-08-05T19:46:39"/>
  </r>
  <r>
    <n v="178"/>
    <s v="El viaje de LucÃ­a"/>
    <s v="El viaje de LucÃ­a es un largometraje de ficciÃ³n con temÃ¡tica sobre el cÃ¡ncer infantil."/>
    <n v="500000"/>
    <n v="0"/>
    <x v="1"/>
    <x v="5"/>
    <s v="EUR"/>
    <n v="1448582145"/>
    <n v="1445986545"/>
    <b v="0"/>
    <n v="0"/>
    <b v="0"/>
    <s v="film &amp; video/drama"/>
    <n v="0"/>
    <e v="#DIV/0!"/>
    <x v="0"/>
    <x v="1"/>
    <x v="20"/>
    <d v="2015-11-26T23:55:45"/>
  </r>
  <r>
    <n v="182"/>
    <s v="ABU Pakistani Independent Feature Film"/>
    <s v="I'm Faraz, and I am raising money for my feature film called ABU. This one is for our parents, and our responsibilities towards them."/>
    <n v="1000"/>
    <n v="0"/>
    <x v="1"/>
    <x v="0"/>
    <s v="USD"/>
    <n v="1483748232"/>
    <n v="1481156232"/>
    <b v="0"/>
    <n v="0"/>
    <b v="0"/>
    <s v="film &amp; video/drama"/>
    <n v="0"/>
    <e v="#DIV/0!"/>
    <x v="0"/>
    <x v="1"/>
    <x v="21"/>
    <d v="2017-01-07T00:17:12"/>
  </r>
  <r>
    <n v="186"/>
    <s v="Feature Film: The Wolfes"/>
    <s v="My film is about a boy who discovers the truth about his fathers dissapearance through the dark secrets of his mothers past."/>
    <n v="5000"/>
    <n v="0"/>
    <x v="1"/>
    <x v="0"/>
    <s v="USD"/>
    <n v="1488571200"/>
    <n v="1485977434"/>
    <b v="0"/>
    <n v="0"/>
    <b v="0"/>
    <s v="film &amp; video/drama"/>
    <n v="0"/>
    <e v="#DIV/0!"/>
    <x v="0"/>
    <x v="1"/>
    <x v="22"/>
    <d v="2017-03-03T20:00:00"/>
  </r>
  <r>
    <n v="188"/>
    <s v="Mariano (A Screenplay)"/>
    <s v="Mariano Messini, an aspiring musician, indebted to the mafia must put his life on the line to escape their grasp and pursue his dream."/>
    <n v="1500"/>
    <n v="0"/>
    <x v="1"/>
    <x v="0"/>
    <s v="USD"/>
    <n v="1409891015"/>
    <n v="1407299015"/>
    <b v="0"/>
    <n v="0"/>
    <b v="0"/>
    <s v="film &amp; video/drama"/>
    <n v="0"/>
    <e v="#DIV/0!"/>
    <x v="0"/>
    <x v="1"/>
    <x v="23"/>
    <d v="2014-09-05T04:23:35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1"/>
    <x v="1"/>
    <s v="GBP"/>
    <n v="1417217166"/>
    <n v="1412029566"/>
    <b v="0"/>
    <n v="0"/>
    <b v="0"/>
    <s v="film &amp; video/drama"/>
    <n v="0"/>
    <e v="#DIV/0!"/>
    <x v="0"/>
    <x v="1"/>
    <x v="24"/>
    <d v="2014-11-28T23:26:06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1"/>
    <x v="0"/>
    <s v="USD"/>
    <n v="1436544332"/>
    <n v="1431360332"/>
    <b v="0"/>
    <n v="0"/>
    <b v="0"/>
    <s v="film &amp; video/drama"/>
    <n v="0"/>
    <e v="#DIV/0!"/>
    <x v="0"/>
    <x v="1"/>
    <x v="25"/>
    <d v="2015-07-10T16:05:3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1"/>
    <x v="0"/>
    <s v="USD"/>
    <n v="1472698702"/>
    <n v="1470106702"/>
    <b v="0"/>
    <n v="0"/>
    <b v="0"/>
    <s v="film &amp; video/drama"/>
    <n v="0"/>
    <e v="#DIV/0!"/>
    <x v="0"/>
    <x v="1"/>
    <x v="26"/>
    <d v="2016-09-01T02:58:22"/>
  </r>
  <r>
    <n v="202"/>
    <s v="Modern Gangsters"/>
    <s v="new web series created by jonney terry"/>
    <n v="6000"/>
    <n v="0"/>
    <x v="1"/>
    <x v="0"/>
    <s v="USD"/>
    <n v="1444337940"/>
    <n v="1441750564"/>
    <b v="0"/>
    <n v="0"/>
    <b v="0"/>
    <s v="film &amp; video/drama"/>
    <n v="0"/>
    <e v="#DIV/0!"/>
    <x v="0"/>
    <x v="1"/>
    <x v="27"/>
    <d v="2015-10-08T20:59:00"/>
  </r>
  <r>
    <n v="206"/>
    <s v="Blood Bond Movie Development"/>
    <s v="A love story featuring adoption,struggle,dysfunction,grace, healing, and restoration."/>
    <n v="12700"/>
    <n v="0"/>
    <x v="1"/>
    <x v="0"/>
    <s v="USD"/>
    <n v="1470441983"/>
    <n v="1468627583"/>
    <b v="0"/>
    <n v="0"/>
    <b v="0"/>
    <s v="film &amp; video/drama"/>
    <n v="0"/>
    <e v="#DIV/0!"/>
    <x v="0"/>
    <x v="1"/>
    <x v="28"/>
    <d v="2016-08-06T00:06:23"/>
  </r>
  <r>
    <n v="208"/>
    <s v="OLIVIA"/>
    <s v="A young woman's journey from Africa to Australia where she finds heaven on earth, love and tragedy. Within her tragedy she saves lives."/>
    <n v="50000"/>
    <n v="0"/>
    <x v="1"/>
    <x v="3"/>
    <s v="AUD"/>
    <n v="1418719967"/>
    <n v="1416127967"/>
    <b v="0"/>
    <n v="0"/>
    <b v="0"/>
    <s v="film &amp; video/drama"/>
    <n v="0"/>
    <e v="#DIV/0!"/>
    <x v="0"/>
    <x v="1"/>
    <x v="29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1"/>
    <x v="0"/>
    <s v="USD"/>
    <n v="1436566135"/>
    <n v="1433974135"/>
    <b v="0"/>
    <n v="0"/>
    <b v="0"/>
    <s v="film &amp; video/drama"/>
    <n v="0"/>
    <e v="#DIV/0!"/>
    <x v="0"/>
    <x v="1"/>
    <x v="30"/>
    <d v="2015-07-10T22:08:55"/>
  </r>
  <r>
    <n v="221"/>
    <s v="Archetypes"/>
    <s v="Film about Schizophrenia with Surreal Twists!"/>
    <n v="50000"/>
    <n v="0"/>
    <x v="1"/>
    <x v="0"/>
    <s v="USD"/>
    <n v="1427569564"/>
    <n v="1422389164"/>
    <b v="0"/>
    <n v="0"/>
    <b v="0"/>
    <s v="film &amp; video/drama"/>
    <n v="0"/>
    <e v="#DIV/0!"/>
    <x v="0"/>
    <x v="1"/>
    <x v="31"/>
    <d v="2015-03-28T19:06:04"/>
  </r>
  <r>
    <n v="223"/>
    <s v="The Pass"/>
    <s v="An old man, a U.S Marine Corps veteran remembers his combat experience in the battle of Toktong Pass 1950, during the Korean War."/>
    <n v="1500000"/>
    <n v="0"/>
    <x v="1"/>
    <x v="0"/>
    <s v="USD"/>
    <n v="1463879100"/>
    <n v="1461287350"/>
    <b v="0"/>
    <n v="0"/>
    <b v="0"/>
    <s v="film &amp; video/drama"/>
    <n v="0"/>
    <e v="#DIV/0!"/>
    <x v="0"/>
    <x v="1"/>
    <x v="32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1"/>
    <x v="3"/>
    <s v="AUD"/>
    <n v="1436506726"/>
    <n v="1431322726"/>
    <b v="0"/>
    <n v="0"/>
    <b v="0"/>
    <s v="film &amp; video/drama"/>
    <n v="0"/>
    <e v="#DIV/0!"/>
    <x v="0"/>
    <x v="1"/>
    <x v="33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1"/>
    <x v="0"/>
    <s v="USD"/>
    <n v="1460153054"/>
    <n v="1457564654"/>
    <b v="0"/>
    <n v="0"/>
    <b v="0"/>
    <s v="film &amp; video/drama"/>
    <n v="0"/>
    <e v="#DIV/0!"/>
    <x v="0"/>
    <x v="1"/>
    <x v="34"/>
    <d v="2016-04-08T22:04:14"/>
  </r>
  <r>
    <n v="227"/>
    <s v="The Chance of Freedom Short Film"/>
    <s v="Imagine your life is full is nothing but pain and darkness. One day, you had the chance to be free from it all. Would you take it?"/>
    <n v="28000"/>
    <n v="0"/>
    <x v="1"/>
    <x v="0"/>
    <s v="USD"/>
    <n v="1436477241"/>
    <n v="1433885241"/>
    <b v="0"/>
    <n v="0"/>
    <b v="0"/>
    <s v="film &amp; video/drama"/>
    <n v="0"/>
    <e v="#DIV/0!"/>
    <x v="0"/>
    <x v="1"/>
    <x v="35"/>
    <d v="2015-07-09T21:27:21"/>
  </r>
  <r>
    <n v="228"/>
    <s v="Facets of a Geek life"/>
    <s v="I am making a film from one one of my books called facets of a Geek life."/>
    <n v="8000"/>
    <n v="0"/>
    <x v="1"/>
    <x v="1"/>
    <s v="GBP"/>
    <n v="1433176105"/>
    <n v="1427992105"/>
    <b v="0"/>
    <n v="0"/>
    <b v="0"/>
    <s v="film &amp; video/drama"/>
    <n v="0"/>
    <e v="#DIV/0!"/>
    <x v="0"/>
    <x v="1"/>
    <x v="36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1"/>
    <x v="6"/>
    <s v="EUR"/>
    <n v="1455402297"/>
    <n v="1452810297"/>
    <b v="0"/>
    <n v="0"/>
    <b v="0"/>
    <s v="film &amp; video/drama"/>
    <n v="0"/>
    <e v="#DIV/0!"/>
    <x v="0"/>
    <x v="1"/>
    <x v="37"/>
    <d v="2016-02-13T22:24:57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1"/>
    <x v="0"/>
    <s v="USD"/>
    <n v="1451775651"/>
    <n v="1449183651"/>
    <b v="0"/>
    <n v="0"/>
    <b v="0"/>
    <s v="film &amp; video/drama"/>
    <n v="0"/>
    <e v="#DIV/0!"/>
    <x v="0"/>
    <x v="1"/>
    <x v="38"/>
    <d v="2016-01-02T23:00:51"/>
  </r>
  <r>
    <n v="233"/>
    <s v="Area 4 - The Film"/>
    <s v="â€œArea 4â€ revolves around Frank Hammond, a counselor at a high school, who discovers the scandals that took place."/>
    <n v="350000"/>
    <n v="0"/>
    <x v="1"/>
    <x v="0"/>
    <s v="USD"/>
    <n v="1475185972"/>
    <n v="1472593972"/>
    <b v="0"/>
    <n v="0"/>
    <b v="0"/>
    <s v="film &amp; video/drama"/>
    <n v="0"/>
    <e v="#DIV/0!"/>
    <x v="0"/>
    <x v="1"/>
    <x v="39"/>
    <d v="2016-09-29T21:52:52"/>
  </r>
  <r>
    <n v="235"/>
    <s v="Film about help homeless child to live a better life."/>
    <s v="Taking people on a deep emotional trip with a story about sometimes those who have less, give more."/>
    <n v="10000"/>
    <n v="0"/>
    <x v="1"/>
    <x v="0"/>
    <s v="USD"/>
    <n v="1436478497"/>
    <n v="1433886497"/>
    <b v="0"/>
    <n v="0"/>
    <b v="0"/>
    <s v="film &amp; video/drama"/>
    <n v="0"/>
    <e v="#DIV/0!"/>
    <x v="0"/>
    <x v="1"/>
    <x v="40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1"/>
    <x v="0"/>
    <s v="USD"/>
    <n v="1451952000"/>
    <n v="1447380099"/>
    <b v="0"/>
    <n v="0"/>
    <b v="0"/>
    <s v="film &amp; video/drama"/>
    <n v="0"/>
    <e v="#DIV/0!"/>
    <x v="0"/>
    <x v="1"/>
    <x v="41"/>
    <d v="2016-01-05T00:00:00"/>
  </r>
  <r>
    <n v="238"/>
    <s v="Within The Threshold"/>
    <s v="A film to stop society from judging others and get along. Life is not about discrimination! Donate for this Thrilling Drama Series!!!!"/>
    <n v="26000"/>
    <n v="0"/>
    <x v="1"/>
    <x v="0"/>
    <s v="USD"/>
    <n v="1483088400"/>
    <n v="1481324760"/>
    <b v="0"/>
    <n v="0"/>
    <b v="0"/>
    <s v="film &amp; video/drama"/>
    <n v="0"/>
    <e v="#DIV/0!"/>
    <x v="0"/>
    <x v="1"/>
    <x v="42"/>
    <d v="2016-12-30T09:00:00"/>
  </r>
  <r>
    <n v="427"/>
    <s v="Hard Times Charles Video Book"/>
    <s v="Iâ€™m raising funds to produce a professional Hard Times Charles animated video book, including hiring animators and voice-over talent."/>
    <n v="6500"/>
    <n v="0"/>
    <x v="1"/>
    <x v="0"/>
    <s v="USD"/>
    <n v="1445540340"/>
    <n v="1444340940"/>
    <b v="0"/>
    <n v="0"/>
    <b v="0"/>
    <s v="film &amp; video/animation"/>
    <n v="0"/>
    <e v="#DIV/0!"/>
    <x v="0"/>
    <x v="2"/>
    <x v="43"/>
    <d v="2015-10-22T18:59:00"/>
  </r>
  <r>
    <n v="429"/>
    <s v="THE FUTURE"/>
    <s v="THE FUTURE is a short animated film created entirely by autistic and developmentally disabled artists from the L.A.N.D. program in Brooklyn, New York."/>
    <n v="5000"/>
    <n v="0"/>
    <x v="1"/>
    <x v="0"/>
    <s v="USD"/>
    <n v="1259297940"/>
    <n v="1252964282"/>
    <b v="0"/>
    <n v="0"/>
    <b v="0"/>
    <s v="film &amp; video/animation"/>
    <n v="0"/>
    <e v="#DIV/0!"/>
    <x v="0"/>
    <x v="2"/>
    <x v="44"/>
    <d v="2009-11-27T04:59:0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1"/>
    <x v="0"/>
    <s v="USD"/>
    <n v="1444576022"/>
    <n v="1439392022"/>
    <b v="0"/>
    <n v="0"/>
    <b v="0"/>
    <s v="film &amp; video/animation"/>
    <n v="0"/>
    <e v="#DIV/0!"/>
    <x v="0"/>
    <x v="2"/>
    <x v="45"/>
    <d v="2015-10-11T15:07:02"/>
  </r>
  <r>
    <n v="436"/>
    <s v="Blinky"/>
    <s v="Blinky is the story of a naÃ¯ve simpleton who suddenly finds himself struggling to adapt to changes within his environment."/>
    <n v="1000"/>
    <n v="0"/>
    <x v="1"/>
    <x v="0"/>
    <s v="USD"/>
    <n v="1375260113"/>
    <n v="1372668113"/>
    <b v="0"/>
    <n v="0"/>
    <b v="0"/>
    <s v="film &amp; video/animation"/>
    <n v="0"/>
    <e v="#DIV/0!"/>
    <x v="0"/>
    <x v="2"/>
    <x v="4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1"/>
    <x v="7"/>
    <s v="CAD"/>
    <n v="1475912326"/>
    <n v="1470728326"/>
    <b v="0"/>
    <n v="0"/>
    <b v="0"/>
    <s v="film &amp; video/animation"/>
    <n v="0"/>
    <e v="#DIV/0!"/>
    <x v="0"/>
    <x v="2"/>
    <x v="47"/>
    <d v="2016-10-08T07:38:46"/>
  </r>
  <r>
    <n v="439"/>
    <s v="Starting a cartoon series"/>
    <s v="Hi everyone, I'm trying to begin a cartoon series. It's a show about space bounty hunters and their adventures as they travel around."/>
    <n v="450"/>
    <n v="0"/>
    <x v="1"/>
    <x v="0"/>
    <s v="USD"/>
    <n v="1413569818"/>
    <n v="1412705818"/>
    <b v="0"/>
    <n v="0"/>
    <b v="0"/>
    <s v="film &amp; video/animation"/>
    <n v="0"/>
    <e v="#DIV/0!"/>
    <x v="0"/>
    <x v="2"/>
    <x v="48"/>
    <d v="2014-10-17T18:16:58"/>
  </r>
  <r>
    <n v="441"/>
    <s v="Wolf Squad Lego Stop Motion"/>
    <s v="A group of specialist clones called Wolf Squad are the only clones left after order 66 and are searching the galaxy for survivors!"/>
    <n v="400"/>
    <n v="0"/>
    <x v="1"/>
    <x v="1"/>
    <s v="GBP"/>
    <n v="1383418996"/>
    <n v="1380826996"/>
    <b v="0"/>
    <n v="0"/>
    <b v="0"/>
    <s v="film &amp; video/animation"/>
    <n v="0"/>
    <e v="#DIV/0!"/>
    <x v="0"/>
    <x v="2"/>
    <x v="49"/>
    <d v="2013-11-02T19:03:16"/>
  </r>
  <r>
    <n v="451"/>
    <s v="The Gangbangers"/>
    <s v="This comedy follows two devils who discover a magical boombox to become musicians after an 80s rapture enchants earth with fairy-tales."/>
    <n v="20000"/>
    <n v="0"/>
    <x v="1"/>
    <x v="0"/>
    <s v="USD"/>
    <n v="1390669791"/>
    <n v="1388077791"/>
    <b v="0"/>
    <n v="0"/>
    <b v="0"/>
    <s v="film &amp; video/animation"/>
    <n v="0"/>
    <e v="#DIV/0!"/>
    <x v="0"/>
    <x v="2"/>
    <x v="50"/>
    <d v="2014-01-25T17:09:51"/>
  </r>
  <r>
    <n v="457"/>
    <s v="phenix heart 3D animation"/>
    <s v="from my photo work, pyro techniques, aqua technitque and more , i will take the pricipale personnage to the lost land of phenix where ."/>
    <n v="20000"/>
    <n v="0"/>
    <x v="1"/>
    <x v="7"/>
    <s v="CAD"/>
    <n v="1408213512"/>
    <n v="1405621512"/>
    <b v="0"/>
    <n v="0"/>
    <b v="0"/>
    <s v="film &amp; video/animation"/>
    <n v="0"/>
    <e v="#DIV/0!"/>
    <x v="0"/>
    <x v="2"/>
    <x v="51"/>
    <d v="2014-08-16T18:25:12"/>
  </r>
  <r>
    <n v="461"/>
    <s v="Machinima film project : Open 24/7"/>
    <s v="A machinima based film, displaying the effects of todays financial crisis the world faces, and the explossive consequences it carries."/>
    <n v="550"/>
    <n v="0"/>
    <x v="1"/>
    <x v="1"/>
    <s v="GBP"/>
    <n v="1370204367"/>
    <n v="1368476367"/>
    <b v="0"/>
    <n v="0"/>
    <b v="0"/>
    <s v="film &amp; video/animation"/>
    <n v="0"/>
    <e v="#DIV/0!"/>
    <x v="0"/>
    <x v="2"/>
    <x v="52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1"/>
    <x v="0"/>
    <s v="USD"/>
    <n v="1312945341"/>
    <n v="1307761341"/>
    <b v="0"/>
    <n v="0"/>
    <b v="0"/>
    <s v="film &amp; video/animation"/>
    <n v="0"/>
    <e v="#DIV/0!"/>
    <x v="0"/>
    <x v="2"/>
    <x v="53"/>
    <d v="2011-08-10T03:02:21"/>
  </r>
  <r>
    <n v="468"/>
    <s v="Storyville: Return of the Vodou Queen"/>
    <s v="After the devastation of a massive Hurricane, main character that has strong's ties to the city returns to find everything in ruins. As"/>
    <n v="7500"/>
    <n v="0"/>
    <x v="1"/>
    <x v="0"/>
    <s v="USD"/>
    <n v="1341978665"/>
    <n v="1336795283"/>
    <b v="0"/>
    <n v="0"/>
    <b v="0"/>
    <s v="film &amp; video/animation"/>
    <n v="0"/>
    <e v="#DIV/0!"/>
    <x v="0"/>
    <x v="2"/>
    <x v="54"/>
    <d v="2012-07-11T03:51:05"/>
  </r>
  <r>
    <n v="469"/>
    <s v="Dreamland PERSONALISED Animated Shorts Film"/>
    <s v="Create a personalised animation film using your child's name and photo."/>
    <n v="6000"/>
    <n v="0"/>
    <x v="1"/>
    <x v="1"/>
    <s v="GBP"/>
    <n v="1409960724"/>
    <n v="1404776724"/>
    <b v="0"/>
    <n v="0"/>
    <b v="0"/>
    <s v="film &amp; video/animation"/>
    <n v="0"/>
    <e v="#DIV/0!"/>
    <x v="0"/>
    <x v="2"/>
    <x v="55"/>
    <d v="2014-09-05T23:45:24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1"/>
    <x v="0"/>
    <s v="USD"/>
    <n v="1430877843"/>
    <n v="1428285843"/>
    <b v="0"/>
    <n v="0"/>
    <b v="0"/>
    <s v="film &amp; video/animation"/>
    <n v="0"/>
    <e v="#DIV/0!"/>
    <x v="0"/>
    <x v="2"/>
    <x v="56"/>
    <d v="2015-05-06T02:04:03"/>
  </r>
  <r>
    <n v="477"/>
    <s v="Hymn of Unity"/>
    <s v="A Comedy-drama animation revolving around a man who finds a problematic pair of headphones that literally take over his whole life."/>
    <n v="1500"/>
    <n v="0"/>
    <x v="1"/>
    <x v="0"/>
    <s v="USD"/>
    <n v="1337371334"/>
    <n v="1332187334"/>
    <b v="0"/>
    <n v="0"/>
    <b v="0"/>
    <s v="film &amp; video/animation"/>
    <n v="0"/>
    <e v="#DIV/0!"/>
    <x v="0"/>
    <x v="2"/>
    <x v="5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1"/>
    <x v="0"/>
    <s v="USD"/>
    <n v="1427921509"/>
    <n v="1425333109"/>
    <b v="0"/>
    <n v="0"/>
    <b v="0"/>
    <s v="film &amp; video/animation"/>
    <n v="0"/>
    <e v="#DIV/0!"/>
    <x v="0"/>
    <x v="2"/>
    <x v="58"/>
    <d v="2015-04-01T20:51:49"/>
  </r>
  <r>
    <n v="487"/>
    <s v="The Adventures of Daryl and Straight Man"/>
    <s v="Hey everyone we are producing a new show called The Adventures of Daryl and Straight Man. It is an animated comedy web series."/>
    <n v="50000"/>
    <n v="0"/>
    <x v="1"/>
    <x v="7"/>
    <s v="CAD"/>
    <n v="1482678994"/>
    <n v="1477491394"/>
    <b v="0"/>
    <n v="0"/>
    <b v="0"/>
    <s v="film &amp; video/animation"/>
    <n v="0"/>
    <e v="#DIV/0!"/>
    <x v="0"/>
    <x v="2"/>
    <x v="59"/>
    <d v="2016-12-25T15:16:34"/>
  </r>
  <r>
    <n v="488"/>
    <s v="City Animals independent cartoon series"/>
    <s v="When humans left the earth, the animals took over the city. What could go wrong? Well...everything!"/>
    <n v="12000"/>
    <n v="0"/>
    <x v="1"/>
    <x v="0"/>
    <s v="USD"/>
    <n v="1483924700"/>
    <n v="1481332700"/>
    <b v="0"/>
    <n v="0"/>
    <b v="0"/>
    <s v="film &amp; video/animation"/>
    <n v="0"/>
    <e v="#DIV/0!"/>
    <x v="0"/>
    <x v="2"/>
    <x v="60"/>
    <d v="2017-01-09T01:18:20"/>
  </r>
  <r>
    <n v="490"/>
    <s v="PROJECT IS CANCELLED"/>
    <s v="Cancelled"/>
    <n v="1000"/>
    <n v="0"/>
    <x v="1"/>
    <x v="0"/>
    <s v="USD"/>
    <n v="1345677285"/>
    <n v="1343085285"/>
    <b v="0"/>
    <n v="0"/>
    <b v="0"/>
    <s v="film &amp; video/animation"/>
    <n v="0"/>
    <e v="#DIV/0!"/>
    <x v="0"/>
    <x v="2"/>
    <x v="61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1"/>
    <x v="0"/>
    <s v="USD"/>
    <n v="1453937699"/>
    <n v="1451345699"/>
    <b v="0"/>
    <n v="0"/>
    <b v="0"/>
    <s v="film &amp; video/animation"/>
    <n v="0"/>
    <e v="#DIV/0!"/>
    <x v="0"/>
    <x v="2"/>
    <x v="62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1"/>
    <x v="8"/>
    <s v="SEK"/>
    <n v="1476319830"/>
    <n v="1471135830"/>
    <b v="0"/>
    <n v="0"/>
    <b v="0"/>
    <s v="film &amp; video/animation"/>
    <n v="0"/>
    <e v="#DIV/0!"/>
    <x v="0"/>
    <x v="2"/>
    <x v="63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1"/>
    <x v="1"/>
    <s v="GBP"/>
    <n v="1432142738"/>
    <n v="1429550738"/>
    <b v="0"/>
    <n v="0"/>
    <b v="0"/>
    <s v="film &amp; video/animation"/>
    <n v="0"/>
    <e v="#DIV/0!"/>
    <x v="0"/>
    <x v="2"/>
    <x v="64"/>
    <d v="2015-05-20T17:25:38"/>
  </r>
  <r>
    <n v="495"/>
    <s v="Average Heroes pilot"/>
    <s v="two friends set out to conquer and reach the level cap of the quest watch, how will they do it when they're 2 teenage idiots"/>
    <n v="7000"/>
    <n v="0"/>
    <x v="1"/>
    <x v="0"/>
    <s v="USD"/>
    <n v="1437076305"/>
    <n v="1434484305"/>
    <b v="0"/>
    <n v="0"/>
    <b v="0"/>
    <s v="film &amp; video/animation"/>
    <n v="0"/>
    <e v="#DIV/0!"/>
    <x v="0"/>
    <x v="2"/>
    <x v="65"/>
    <d v="2015-07-16T19:51:45"/>
  </r>
  <r>
    <n v="501"/>
    <s v="World War 4"/>
    <s v="Based on the invention portfolio of a patented inventor World War Four is a look into the future of warfare and humanity as a whole"/>
    <n v="10000"/>
    <n v="0"/>
    <x v="1"/>
    <x v="0"/>
    <s v="USD"/>
    <n v="1310189851"/>
    <n v="1307597851"/>
    <b v="0"/>
    <n v="0"/>
    <b v="0"/>
    <s v="film &amp; video/animation"/>
    <n v="0"/>
    <e v="#DIV/0!"/>
    <x v="0"/>
    <x v="2"/>
    <x v="66"/>
    <d v="2011-07-09T05:37:31"/>
  </r>
  <r>
    <n v="510"/>
    <s v="TPI Episode 2: Doomsday Dean"/>
    <s v="A mile below the Franco-Swiss border Dean manages to break the Large Hadron Collider and triggers the end of the world."/>
    <n v="14000"/>
    <n v="0"/>
    <x v="1"/>
    <x v="0"/>
    <s v="USD"/>
    <n v="1456805639"/>
    <n v="1454213639"/>
    <b v="0"/>
    <n v="0"/>
    <b v="0"/>
    <s v="film &amp; video/animation"/>
    <n v="0"/>
    <e v="#DIV/0!"/>
    <x v="0"/>
    <x v="2"/>
    <x v="67"/>
    <d v="2016-03-01T04:13:59"/>
  </r>
  <r>
    <n v="516"/>
    <s v="Shipmates"/>
    <s v="A big brother style comedy animation series starring famous seafarers"/>
    <n v="5000"/>
    <n v="0"/>
    <x v="1"/>
    <x v="1"/>
    <s v="GBP"/>
    <n v="1432752080"/>
    <n v="1427568080"/>
    <b v="0"/>
    <n v="0"/>
    <b v="0"/>
    <s v="film &amp; video/animation"/>
    <n v="0"/>
    <e v="#DIV/0!"/>
    <x v="0"/>
    <x v="2"/>
    <x v="68"/>
    <d v="2015-05-27T18:41:20"/>
  </r>
  <r>
    <n v="518"/>
    <s v="Somorrah"/>
    <s v="The community of Somorrah is peaceful and unblemished until &quot;The Boss&quot; power and money starts to diminish &amp; plans to gain it all back!"/>
    <n v="7175"/>
    <n v="0"/>
    <x v="1"/>
    <x v="0"/>
    <s v="USD"/>
    <n v="1441550760"/>
    <n v="1438958824"/>
    <b v="0"/>
    <n v="0"/>
    <b v="0"/>
    <s v="film &amp; video/animation"/>
    <n v="0"/>
    <e v="#DIV/0!"/>
    <x v="0"/>
    <x v="2"/>
    <x v="69"/>
    <d v="2015-09-06T14:46:00"/>
  </r>
  <r>
    <n v="547"/>
    <s v="Secure Email and Document sharing"/>
    <s v="We are looking to build a secure email / document sharing system for companies needing to send sensitive information to clients."/>
    <n v="7500"/>
    <n v="0"/>
    <x v="1"/>
    <x v="1"/>
    <s v="GBP"/>
    <n v="1455122564"/>
    <n v="1452530564"/>
    <b v="0"/>
    <n v="0"/>
    <b v="0"/>
    <s v="technology/web"/>
    <n v="0"/>
    <e v="#DIV/0!"/>
    <x v="1"/>
    <x v="3"/>
    <x v="70"/>
    <d v="2016-02-10T16:42:44"/>
  </r>
  <r>
    <n v="552"/>
    <s v="Spinnable Social Media"/>
    <s v="Axoral is a 3d interactive social media interface, with the potential to be so much more, but we need your help!"/>
    <n v="45000"/>
    <n v="0"/>
    <x v="1"/>
    <x v="7"/>
    <s v="CAD"/>
    <n v="1452350896"/>
    <n v="1447166896"/>
    <b v="0"/>
    <n v="0"/>
    <b v="0"/>
    <s v="technology/web"/>
    <n v="0"/>
    <e v="#DIV/0!"/>
    <x v="1"/>
    <x v="3"/>
    <x v="71"/>
    <d v="2016-01-09T14:48:16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1"/>
    <x v="1"/>
    <s v="GBP"/>
    <n v="1465720143"/>
    <n v="1463128143"/>
    <b v="0"/>
    <n v="0"/>
    <b v="0"/>
    <s v="technology/web"/>
    <n v="0"/>
    <e v="#DIV/0!"/>
    <x v="1"/>
    <x v="3"/>
    <x v="72"/>
    <d v="2016-06-12T08:29:03"/>
  </r>
  <r>
    <n v="558"/>
    <s v="Southwest Louisville Online A Local Social Network"/>
    <s v="A community website with news, classifieds, photo albums, business reviews and a calendar for the local community to share."/>
    <n v="750"/>
    <n v="0"/>
    <x v="1"/>
    <x v="0"/>
    <s v="USD"/>
    <n v="1427227905"/>
    <n v="1424639505"/>
    <b v="0"/>
    <n v="0"/>
    <b v="0"/>
    <s v="technology/web"/>
    <n v="0"/>
    <e v="#DIV/0!"/>
    <x v="1"/>
    <x v="3"/>
    <x v="73"/>
    <d v="2015-03-24T20:11:45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1"/>
    <x v="4"/>
    <s v="EUR"/>
    <n v="1482052815"/>
    <n v="1479460815"/>
    <b v="0"/>
    <n v="0"/>
    <b v="0"/>
    <s v="technology/web"/>
    <n v="0"/>
    <e v="#DIV/0!"/>
    <x v="1"/>
    <x v="3"/>
    <x v="74"/>
    <d v="2016-12-18T09:20:15"/>
  </r>
  <r>
    <n v="565"/>
    <s v="EasyLearnings"/>
    <s v="Our objective is to provide a platform which helps teachers to provide courses to leaners in wide range of locations including Africa."/>
    <n v="25000"/>
    <n v="0"/>
    <x v="1"/>
    <x v="1"/>
    <s v="GBP"/>
    <n v="1436554249"/>
    <n v="1433962249"/>
    <b v="0"/>
    <n v="0"/>
    <b v="0"/>
    <s v="technology/web"/>
    <n v="0"/>
    <e v="#DIV/0!"/>
    <x v="1"/>
    <x v="3"/>
    <x v="75"/>
    <d v="2015-07-10T18:50:49"/>
  </r>
  <r>
    <n v="567"/>
    <s v="UnimeTV - Revolutionizing Anime"/>
    <s v="UnimeTV's goal to revolutionize the way anime lovers interact with one another. Connect with others around the globe like never before!"/>
    <n v="10000"/>
    <n v="0"/>
    <x v="1"/>
    <x v="0"/>
    <s v="USD"/>
    <n v="1420143194"/>
    <n v="1417551194"/>
    <b v="0"/>
    <n v="0"/>
    <b v="0"/>
    <s v="technology/web"/>
    <n v="0"/>
    <e v="#DIV/0!"/>
    <x v="1"/>
    <x v="3"/>
    <x v="76"/>
    <d v="2015-01-01T20:13:14"/>
  </r>
  <r>
    <n v="572"/>
    <s v="FairwayJockey.com Custom Golf Equipment"/>
    <s v="FairwayJockey.com is a web platform to make high quality custom tour golf equipment available at a lower cost to the consumer."/>
    <n v="2500"/>
    <n v="0"/>
    <x v="1"/>
    <x v="0"/>
    <s v="USD"/>
    <n v="1446660688"/>
    <n v="1444065088"/>
    <b v="0"/>
    <n v="0"/>
    <b v="0"/>
    <s v="technology/web"/>
    <n v="0"/>
    <e v="#DIV/0!"/>
    <x v="1"/>
    <x v="3"/>
    <x v="77"/>
    <d v="2015-11-04T18:11:28"/>
  </r>
  <r>
    <n v="581"/>
    <s v="A Poets Domain"/>
    <s v="Help me raise funds so that I can be able to give passionate young poets a chance to earn money weekly for their writing &amp; spoken word."/>
    <n v="400"/>
    <n v="0"/>
    <x v="1"/>
    <x v="0"/>
    <s v="USD"/>
    <n v="1438474704"/>
    <n v="1435882704"/>
    <b v="0"/>
    <n v="0"/>
    <b v="0"/>
    <s v="technology/web"/>
    <n v="0"/>
    <e v="#DIV/0!"/>
    <x v="1"/>
    <x v="3"/>
    <x v="78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1"/>
    <x v="0"/>
    <s v="USD"/>
    <n v="1426442400"/>
    <n v="1424454319"/>
    <b v="0"/>
    <n v="0"/>
    <b v="0"/>
    <s v="technology/web"/>
    <n v="0"/>
    <e v="#DIV/0!"/>
    <x v="1"/>
    <x v="3"/>
    <x v="79"/>
    <d v="2015-03-15T18:00:00"/>
  </r>
  <r>
    <n v="585"/>
    <s v="Link Card"/>
    <s v="SAVE UP TO 40% WHEN YOU SPEND!_x000a__x000a_PRE-ORDER YOUR LINK CARD TODAY"/>
    <n v="9000"/>
    <n v="0"/>
    <x v="1"/>
    <x v="1"/>
    <s v="GBP"/>
    <n v="1448928000"/>
    <n v="1444123377"/>
    <b v="0"/>
    <n v="0"/>
    <b v="0"/>
    <s v="technology/web"/>
    <n v="0"/>
    <e v="#DIV/0!"/>
    <x v="1"/>
    <x v="3"/>
    <x v="80"/>
    <d v="2015-12-01T00:00:00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0"/>
    <x v="0"/>
    <s v="USD"/>
    <n v="1434654215"/>
    <n v="1432062215"/>
    <b v="0"/>
    <n v="0"/>
    <b v="0"/>
    <s v="technology/web"/>
    <n v="0"/>
    <e v="#DIV/0!"/>
    <x v="1"/>
    <x v="3"/>
    <x v="81"/>
    <d v="2015-06-18T19:03:35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0"/>
    <x v="0"/>
    <s v="USD"/>
    <n v="1409187056"/>
    <n v="1406595056"/>
    <b v="0"/>
    <n v="0"/>
    <b v="0"/>
    <s v="technology/web"/>
    <n v="0"/>
    <e v="#DIV/0!"/>
    <x v="1"/>
    <x v="3"/>
    <x v="82"/>
    <d v="2014-08-28T00:50:56"/>
  </r>
  <r>
    <n v="607"/>
    <s v="An Online Music Venue Awaits (Canceled)"/>
    <s v="Gritty, upfront reality going the distance hard with a proven track record of insatiable artist. Broadcasted live on the Web."/>
    <n v="250"/>
    <n v="0"/>
    <x v="0"/>
    <x v="0"/>
    <s v="USD"/>
    <n v="1448225336"/>
    <n v="1445629736"/>
    <b v="0"/>
    <n v="0"/>
    <b v="0"/>
    <s v="technology/web"/>
    <n v="0"/>
    <e v="#DIV/0!"/>
    <x v="1"/>
    <x v="3"/>
    <x v="83"/>
    <d v="2015-11-22T20:48:56"/>
  </r>
  <r>
    <n v="610"/>
    <s v="UniteChrist (Canceled)"/>
    <s v="We are creating a Christian social network to empower, educate, and connect Christians all over the world."/>
    <n v="13803"/>
    <n v="0"/>
    <x v="0"/>
    <x v="0"/>
    <s v="USD"/>
    <n v="1429732586"/>
    <n v="1427140586"/>
    <b v="0"/>
    <n v="0"/>
    <b v="0"/>
    <s v="technology/web"/>
    <n v="0"/>
    <e v="#DIV/0!"/>
    <x v="1"/>
    <x v="3"/>
    <x v="84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0"/>
    <x v="9"/>
    <s v="EUR"/>
    <n v="1453210037"/>
    <n v="1448026037"/>
    <b v="0"/>
    <n v="0"/>
    <b v="0"/>
    <s v="technology/web"/>
    <n v="0"/>
    <e v="#DIV/0!"/>
    <x v="1"/>
    <x v="3"/>
    <x v="85"/>
    <d v="2016-01-19T13:27:17"/>
  </r>
  <r>
    <n v="612"/>
    <s v="Web Streaming 2.0 (Canceled)"/>
    <s v="A Fast and Reliable new Web platform to stream videos from Internet"/>
    <n v="10000"/>
    <n v="0"/>
    <x v="0"/>
    <x v="10"/>
    <s v="EUR"/>
    <n v="1472777146"/>
    <n v="1470185146"/>
    <b v="0"/>
    <n v="0"/>
    <b v="0"/>
    <s v="technology/web"/>
    <n v="0"/>
    <e v="#DIV/0!"/>
    <x v="1"/>
    <x v="3"/>
    <x v="86"/>
    <d v="2016-09-02T00:45:46"/>
  </r>
  <r>
    <n v="614"/>
    <s v="Lets Reinvent Our Election Process (Canceled)"/>
    <s v="Something is wrong when your choices are between a &quot;giant douche and a turd sandwich.&quot;  So, lets make it better."/>
    <n v="10000"/>
    <n v="0"/>
    <x v="0"/>
    <x v="0"/>
    <s v="USD"/>
    <n v="1466731740"/>
    <n v="1464139740"/>
    <b v="0"/>
    <n v="0"/>
    <b v="0"/>
    <s v="technology/web"/>
    <n v="0"/>
    <e v="#DIV/0!"/>
    <x v="1"/>
    <x v="3"/>
    <x v="87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0"/>
    <x v="11"/>
    <s v="NZD"/>
    <n v="1443149759"/>
    <n v="1440557759"/>
    <b v="0"/>
    <n v="0"/>
    <b v="0"/>
    <s v="technology/web"/>
    <n v="0"/>
    <e v="#DIV/0!"/>
    <x v="1"/>
    <x v="3"/>
    <x v="88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0"/>
    <x v="9"/>
    <s v="EUR"/>
    <n v="1488013307"/>
    <n v="1485421307"/>
    <b v="0"/>
    <n v="0"/>
    <b v="0"/>
    <s v="technology/web"/>
    <n v="0"/>
    <e v="#DIV/0!"/>
    <x v="1"/>
    <x v="3"/>
    <x v="89"/>
    <d v="2017-02-25T09:01:47"/>
  </r>
  <r>
    <n v="618"/>
    <s v="Y2Y Tutors (Canceled)"/>
    <s v="With the cost of education seemingly always on the rise, Y2Y aims to ensure that no student will be left behind through peer tutoring."/>
    <n v="400"/>
    <n v="0"/>
    <x v="0"/>
    <x v="0"/>
    <s v="USD"/>
    <n v="1449689203"/>
    <n v="1447097203"/>
    <b v="0"/>
    <n v="0"/>
    <b v="0"/>
    <s v="technology/web"/>
    <n v="0"/>
    <e v="#DIV/0!"/>
    <x v="1"/>
    <x v="3"/>
    <x v="90"/>
    <d v="2015-12-09T19:26:43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0"/>
    <x v="3"/>
    <s v="AUD"/>
    <n v="1432771997"/>
    <n v="1430179997"/>
    <b v="0"/>
    <n v="0"/>
    <b v="0"/>
    <s v="technology/web"/>
    <n v="0"/>
    <e v="#DIV/0!"/>
    <x v="1"/>
    <x v="3"/>
    <x v="91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0"/>
    <x v="0"/>
    <s v="USD"/>
    <n v="1431647041"/>
    <n v="1429055041"/>
    <b v="0"/>
    <n v="0"/>
    <b v="0"/>
    <s v="technology/web"/>
    <n v="0"/>
    <e v="#DIV/0!"/>
    <x v="1"/>
    <x v="3"/>
    <x v="92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0"/>
    <x v="7"/>
    <s v="CAD"/>
    <n v="1490560177"/>
    <n v="1487971777"/>
    <b v="0"/>
    <n v="0"/>
    <b v="0"/>
    <s v="technology/web"/>
    <n v="0"/>
    <e v="#DIV/0!"/>
    <x v="1"/>
    <x v="3"/>
    <x v="93"/>
    <d v="2017-03-26T20:29:37"/>
  </r>
  <r>
    <n v="628"/>
    <s v="Website for Firearms Education &amp; Sale of Accessories"/>
    <s v="Funding of website design &amp; materials for education about firearms, firearm safety &amp; firearm related apparel"/>
    <n v="5000"/>
    <n v="0"/>
    <x v="0"/>
    <x v="0"/>
    <s v="USD"/>
    <n v="1405269457"/>
    <n v="1402677457"/>
    <b v="0"/>
    <n v="0"/>
    <b v="0"/>
    <s v="technology/web"/>
    <n v="0"/>
    <e v="#DIV/0!"/>
    <x v="1"/>
    <x v="3"/>
    <x v="94"/>
    <d v="2014-07-13T16:37:37"/>
  </r>
  <r>
    <n v="632"/>
    <s v="UniWherse.com - Bring students future (Canceled)"/>
    <s v="Our goal is to create a system, students can find universities that best match their interests."/>
    <n v="20000"/>
    <n v="0"/>
    <x v="0"/>
    <x v="4"/>
    <s v="EUR"/>
    <n v="1448470165"/>
    <n v="1445874565"/>
    <b v="0"/>
    <n v="0"/>
    <b v="0"/>
    <s v="technology/web"/>
    <n v="0"/>
    <e v="#DIV/0!"/>
    <x v="1"/>
    <x v="3"/>
    <x v="95"/>
    <d v="2015-11-25T16:49:25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0"/>
    <x v="1"/>
    <s v="GBP"/>
    <n v="1488063840"/>
    <n v="1485558318"/>
    <b v="0"/>
    <n v="0"/>
    <b v="0"/>
    <s v="technology/web"/>
    <n v="0"/>
    <e v="#DIV/0!"/>
    <x v="1"/>
    <x v="3"/>
    <x v="96"/>
    <d v="2017-02-25T23:04:00"/>
  </r>
  <r>
    <n v="686"/>
    <s v="Vivi di Cuore - Heart Rate Watch"/>
    <s v="La tua giornata sportiva monitorata nel tuo polso??!!!_x000a_Rendiamolo possibile... VIVI DI CUORE --- All MADE in ITALY"/>
    <n v="500000"/>
    <n v="0"/>
    <x v="1"/>
    <x v="10"/>
    <s v="EUR"/>
    <n v="1438618170"/>
    <n v="1436026170"/>
    <b v="0"/>
    <n v="0"/>
    <b v="0"/>
    <s v="technology/wearables"/>
    <n v="0"/>
    <e v="#DIV/0!"/>
    <x v="1"/>
    <x v="4"/>
    <x v="97"/>
    <d v="2015-08-03T16:09:30"/>
  </r>
  <r>
    <n v="706"/>
    <s v="Driver Alert System"/>
    <s v="Driver Alert System es un sistema de seguridad para el conductor, que le avisa en caso de perder la posicion vertical mientras conduce."/>
    <n v="100000"/>
    <n v="0"/>
    <x v="1"/>
    <x v="5"/>
    <s v="EUR"/>
    <n v="1481740740"/>
    <n v="1478130783"/>
    <b v="0"/>
    <n v="0"/>
    <b v="0"/>
    <s v="technology/wearables"/>
    <n v="0"/>
    <e v="#DIV/0!"/>
    <x v="1"/>
    <x v="4"/>
    <x v="98"/>
    <d v="2016-12-14T18:39:00"/>
  </r>
  <r>
    <n v="710"/>
    <s v="Hate York Shirt 2.0"/>
    <s v="Shirts, so technologically advanced, they connect mentally to their audience upon sight."/>
    <n v="1200"/>
    <n v="0"/>
    <x v="1"/>
    <x v="7"/>
    <s v="CAD"/>
    <n v="1408495440"/>
    <n v="1405640302"/>
    <b v="0"/>
    <n v="0"/>
    <b v="0"/>
    <s v="technology/wearables"/>
    <n v="0"/>
    <e v="#DIV/0!"/>
    <x v="1"/>
    <x v="4"/>
    <x v="99"/>
    <d v="2014-08-20T00:44:00"/>
  </r>
  <r>
    <n v="760"/>
    <s v="Random Thoughts from a Random Mind"/>
    <s v="I am publishing my 5th book, I am looking to publish a book of short stories, all based on random thoughts that flash through my mind."/>
    <n v="2200"/>
    <n v="0"/>
    <x v="1"/>
    <x v="0"/>
    <s v="USD"/>
    <n v="1480188013"/>
    <n v="1477592413"/>
    <b v="0"/>
    <n v="0"/>
    <b v="0"/>
    <s v="publishing/fiction"/>
    <n v="0"/>
    <e v="#DIV/0!"/>
    <x v="2"/>
    <x v="5"/>
    <x v="100"/>
    <d v="2016-11-26T19:20:13"/>
  </r>
  <r>
    <n v="762"/>
    <s v="Where we used to live - eBook (PROJECT 80%)"/>
    <s v="An original-well-done eBook. Mainly about fiction, action, adventure, and mystery. A story that you've never read!"/>
    <n v="3500"/>
    <n v="0"/>
    <x v="1"/>
    <x v="12"/>
    <s v="MXN"/>
    <n v="1480831200"/>
    <n v="1479328570"/>
    <b v="0"/>
    <n v="0"/>
    <b v="0"/>
    <s v="publishing/fiction"/>
    <n v="0"/>
    <e v="#DIV/0!"/>
    <x v="2"/>
    <x v="5"/>
    <x v="101"/>
    <d v="2016-12-04T06:00:00"/>
  </r>
  <r>
    <n v="764"/>
    <s v="[JOE]KES"/>
    <s v="[JOE]KES is a book full of over 200 original, sometimes funny, pun-ish Joekes. If you hate the book, use it as a coster!"/>
    <n v="5000"/>
    <n v="0"/>
    <x v="1"/>
    <x v="0"/>
    <s v="USD"/>
    <n v="1441858161"/>
    <n v="1439266161"/>
    <b v="0"/>
    <n v="0"/>
    <b v="0"/>
    <s v="publishing/fiction"/>
    <n v="0"/>
    <e v="#DIV/0!"/>
    <x v="2"/>
    <x v="5"/>
    <x v="102"/>
    <d v="2015-09-10T04:09:21"/>
  </r>
  <r>
    <n v="766"/>
    <s v="Memories of Italy &amp; Olive Oil"/>
    <s v="I am writing about my nonna's life in Southern Italy and what it was like to grow up in a Fascist regime before immigrating to Canada."/>
    <n v="4000"/>
    <n v="0"/>
    <x v="1"/>
    <x v="7"/>
    <s v="CAD"/>
    <n v="1424112483"/>
    <n v="1421520483"/>
    <b v="0"/>
    <n v="0"/>
    <b v="0"/>
    <s v="publishing/fiction"/>
    <n v="0"/>
    <e v="#DIV/0!"/>
    <x v="2"/>
    <x v="5"/>
    <x v="103"/>
    <d v="2015-02-16T18:48:03"/>
  </r>
  <r>
    <n v="768"/>
    <s v="A dream of becoming an upcoming Author"/>
    <s v="Haunted by a wrong decision and hunted by a Tall Dark Stranger, a misguided teen struggles to find her way home ..or will she make it?"/>
    <n v="2500"/>
    <n v="0"/>
    <x v="1"/>
    <x v="0"/>
    <s v="USD"/>
    <n v="1387169890"/>
    <n v="1384577890"/>
    <b v="0"/>
    <n v="0"/>
    <b v="0"/>
    <s v="publishing/fiction"/>
    <n v="0"/>
    <e v="#DIV/0!"/>
    <x v="2"/>
    <x v="5"/>
    <x v="104"/>
    <d v="2013-12-16T04:58: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1"/>
    <x v="0"/>
    <s v="USD"/>
    <n v="1361750369"/>
    <n v="1358294369"/>
    <b v="0"/>
    <n v="0"/>
    <b v="0"/>
    <s v="publishing/fiction"/>
    <n v="0"/>
    <e v="#DIV/0!"/>
    <x v="2"/>
    <x v="5"/>
    <x v="105"/>
    <d v="2013-02-24T23:59:29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1"/>
    <x v="0"/>
    <s v="USD"/>
    <n v="1442856131"/>
    <n v="1441128131"/>
    <b v="0"/>
    <n v="0"/>
    <b v="0"/>
    <s v="music/jazz"/>
    <n v="0"/>
    <e v="#DIV/0!"/>
    <x v="3"/>
    <x v="6"/>
    <x v="106"/>
    <d v="2015-09-21T17:22:11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1"/>
    <x v="0"/>
    <s v="USD"/>
    <n v="1338159655"/>
    <n v="1335567655"/>
    <b v="0"/>
    <n v="0"/>
    <b v="0"/>
    <s v="music/indie rock"/>
    <n v="0"/>
    <e v="#DIV/0!"/>
    <x v="3"/>
    <x v="7"/>
    <x v="107"/>
    <d v="2012-05-27T23:00:55"/>
  </r>
  <r>
    <n v="897"/>
    <s v="Park XXVII Album Release"/>
    <s v="Park XXVII is putting together an album of up and coming Georgia bands. We need money to fund the recording/production costs of this cd"/>
    <n v="3000"/>
    <n v="0"/>
    <x v="1"/>
    <x v="0"/>
    <s v="USD"/>
    <n v="1354123908"/>
    <n v="1351528308"/>
    <b v="0"/>
    <n v="0"/>
    <b v="0"/>
    <s v="music/indie rock"/>
    <n v="0"/>
    <e v="#DIV/0!"/>
    <x v="3"/>
    <x v="7"/>
    <x v="108"/>
    <d v="2012-11-28T17:31:48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1"/>
    <x v="0"/>
    <s v="USD"/>
    <n v="1276024260"/>
    <n v="1272050914"/>
    <b v="0"/>
    <n v="0"/>
    <b v="0"/>
    <s v="music/jazz"/>
    <n v="0"/>
    <e v="#DIV/0!"/>
    <x v="3"/>
    <x v="6"/>
    <x v="109"/>
    <d v="2010-06-08T19:11:00"/>
  </r>
  <r>
    <n v="906"/>
    <s v="24th Music Presents Channeling Motown (Live)"/>
    <s v="The DMV's most respected saxophonist pay tribute to Motown."/>
    <n v="15000"/>
    <n v="0"/>
    <x v="1"/>
    <x v="0"/>
    <s v="USD"/>
    <n v="1394681590"/>
    <n v="1392093190"/>
    <b v="0"/>
    <n v="0"/>
    <b v="0"/>
    <s v="music/jazz"/>
    <n v="0"/>
    <e v="#DIV/0!"/>
    <x v="3"/>
    <x v="6"/>
    <x v="110"/>
    <d v="2014-03-13T03:33:10"/>
  </r>
  <r>
    <n v="907"/>
    <s v="Greg Chambers Saxophone CD"/>
    <s v="Greg Chambers' self-titled CD needs support for post production, replication, and promotion."/>
    <n v="2900"/>
    <n v="0"/>
    <x v="1"/>
    <x v="0"/>
    <s v="USD"/>
    <n v="1315715823"/>
    <n v="1313123823"/>
    <b v="0"/>
    <n v="0"/>
    <b v="0"/>
    <s v="music/jazz"/>
    <n v="0"/>
    <e v="#DIV/0!"/>
    <x v="3"/>
    <x v="6"/>
    <x v="111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1"/>
    <x v="0"/>
    <s v="USD"/>
    <n v="1280206740"/>
    <n v="1276283655"/>
    <b v="0"/>
    <n v="0"/>
    <b v="0"/>
    <s v="music/jazz"/>
    <n v="0"/>
    <e v="#DIV/0!"/>
    <x v="3"/>
    <x v="6"/>
    <x v="112"/>
    <d v="2010-07-27T04:59:0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1"/>
    <x v="0"/>
    <s v="USD"/>
    <n v="1390522045"/>
    <n v="1388707645"/>
    <b v="0"/>
    <n v="0"/>
    <b v="0"/>
    <s v="music/jazz"/>
    <n v="0"/>
    <e v="#DIV/0!"/>
    <x v="3"/>
    <x v="6"/>
    <x v="113"/>
    <d v="2014-01-24T00:07:25"/>
  </r>
  <r>
    <n v="914"/>
    <s v="Soul Of Man Video Project"/>
    <s v="This project is for the making of a music video. All funds will go towards production costs for this event only."/>
    <n v="1500"/>
    <n v="0"/>
    <x v="1"/>
    <x v="0"/>
    <s v="USD"/>
    <n v="1345918747"/>
    <n v="1343326747"/>
    <b v="0"/>
    <n v="0"/>
    <b v="0"/>
    <s v="music/jazz"/>
    <n v="0"/>
    <e v="#DIV/0!"/>
    <x v="3"/>
    <x v="6"/>
    <x v="114"/>
    <d v="2012-08-25T18:19:07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1"/>
    <x v="0"/>
    <s v="USD"/>
    <n v="1287723600"/>
    <n v="1284409734"/>
    <b v="0"/>
    <n v="0"/>
    <b v="0"/>
    <s v="music/jazz"/>
    <n v="0"/>
    <e v="#DIV/0!"/>
    <x v="3"/>
    <x v="6"/>
    <x v="115"/>
    <d v="2010-10-22T05:00:00"/>
  </r>
  <r>
    <n v="920"/>
    <s v="MIAMI JAZZ PROJECT: TEST OF TIME RECORDING"/>
    <s v="Miami club band records powerhouse fusion album. You don't have to be a musician to understand the sound of jazz."/>
    <n v="5500"/>
    <n v="0"/>
    <x v="1"/>
    <x v="0"/>
    <s v="USD"/>
    <n v="1384448822"/>
    <n v="1381853222"/>
    <b v="0"/>
    <n v="0"/>
    <b v="0"/>
    <s v="music/jazz"/>
    <n v="0"/>
    <e v="#DIV/0!"/>
    <x v="3"/>
    <x v="6"/>
    <x v="116"/>
    <d v="2013-11-14T17:07:02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1"/>
    <x v="0"/>
    <s v="USD"/>
    <n v="1278628800"/>
    <n v="1276043330"/>
    <b v="0"/>
    <n v="0"/>
    <b v="0"/>
    <s v="music/jazz"/>
    <n v="0"/>
    <e v="#DIV/0!"/>
    <x v="3"/>
    <x v="6"/>
    <x v="117"/>
    <d v="2010-07-08T22:40:00"/>
  </r>
  <r>
    <n v="927"/>
    <s v="JETRO DA SILVA FUNK PROJECT"/>
    <s v="Studio CD/DVD Solo project of Pianist &amp; Keyboardist Jetro da Silva"/>
    <n v="20000"/>
    <n v="0"/>
    <x v="1"/>
    <x v="0"/>
    <s v="USD"/>
    <n v="1337024695"/>
    <n v="1334432695"/>
    <b v="0"/>
    <n v="0"/>
    <b v="0"/>
    <s v="music/jazz"/>
    <n v="0"/>
    <e v="#DIV/0!"/>
    <x v="3"/>
    <x v="6"/>
    <x v="118"/>
    <d v="2012-05-14T19:44:55"/>
  </r>
  <r>
    <n v="929"/>
    <s v="EXPERIMENTAL JAZZ STUDIO RECORDING"/>
    <s v="I am searching for monetary funding to go into a good recording studio and record experimental intuitive improv jazz."/>
    <n v="500"/>
    <n v="0"/>
    <x v="1"/>
    <x v="0"/>
    <s v="USD"/>
    <n v="1333946569"/>
    <n v="1331358169"/>
    <b v="0"/>
    <n v="0"/>
    <b v="0"/>
    <s v="music/jazz"/>
    <n v="0"/>
    <e v="#DIV/0!"/>
    <x v="3"/>
    <x v="6"/>
    <x v="119"/>
    <d v="2012-04-09T04:42:49"/>
  </r>
  <r>
    <n v="936"/>
    <s v="Jazz Singer, Marti Mendenhall Live Concert Recording"/>
    <s v="A CD of a live Jazz concert featuring Marti Mendenhall, George Mitchell, Scott Steed and Todd Strait."/>
    <n v="1400"/>
    <n v="0"/>
    <x v="1"/>
    <x v="0"/>
    <s v="USD"/>
    <n v="1326916800"/>
    <n v="1323131689"/>
    <b v="0"/>
    <n v="0"/>
    <b v="0"/>
    <s v="music/jazz"/>
    <n v="0"/>
    <e v="#DIV/0!"/>
    <x v="3"/>
    <x v="6"/>
    <x v="120"/>
    <d v="2012-01-18T20:00:00"/>
  </r>
  <r>
    <n v="947"/>
    <s v="PAKPOWER, The CCP Pack"/>
    <s v="The CCP Pack is a bag that charges your smartphones and tablets on the go! Also holds small important items. &quot;Never Without Power&quot;."/>
    <n v="850"/>
    <n v="0"/>
    <x v="1"/>
    <x v="0"/>
    <s v="USD"/>
    <n v="1467312306"/>
    <n v="1462128306"/>
    <b v="0"/>
    <n v="0"/>
    <b v="0"/>
    <s v="technology/wearables"/>
    <n v="0"/>
    <e v="#DIV/0!"/>
    <x v="1"/>
    <x v="4"/>
    <x v="121"/>
    <d v="2016-06-30T18:45:06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1"/>
    <x v="10"/>
    <s v="EUR"/>
    <n v="1475310825"/>
    <n v="1472718825"/>
    <b v="0"/>
    <n v="0"/>
    <b v="0"/>
    <s v="technology/wearables"/>
    <n v="0"/>
    <e v="#DIV/0!"/>
    <x v="1"/>
    <x v="4"/>
    <x v="122"/>
    <d v="2016-10-01T08:33:45"/>
  </r>
  <r>
    <n v="1041"/>
    <s v="Industry Success Project (Canceled)"/>
    <s v="I am trying to document what it is like to plunge head first into the music/audio industry as an intern."/>
    <n v="50"/>
    <n v="0"/>
    <x v="0"/>
    <x v="0"/>
    <s v="USD"/>
    <n v="1406769992"/>
    <n v="1405041992"/>
    <b v="0"/>
    <n v="0"/>
    <b v="0"/>
    <s v="journalism/audio"/>
    <n v="0"/>
    <e v="#DIV/0!"/>
    <x v="4"/>
    <x v="8"/>
    <x v="123"/>
    <d v="2014-07-31T01:26:32"/>
  </r>
  <r>
    <n v="1046"/>
    <s v="All Things Horses Podcast (Canceled)"/>
    <s v="All Things Horses is slowly becoming the greatest podcast on the internet and we are looking to upgrade the studio and software."/>
    <n v="3000"/>
    <n v="0"/>
    <x v="0"/>
    <x v="6"/>
    <s v="EUR"/>
    <n v="1451161560"/>
    <n v="1447273560"/>
    <b v="0"/>
    <n v="0"/>
    <b v="0"/>
    <s v="journalism/audio"/>
    <n v="0"/>
    <e v="#DIV/0!"/>
    <x v="4"/>
    <x v="8"/>
    <x v="124"/>
    <d v="2015-12-26T20:26:00"/>
  </r>
  <r>
    <n v="1049"/>
    <s v="J1 (Canceled)"/>
    <s v="------"/>
    <n v="12000"/>
    <n v="0"/>
    <x v="0"/>
    <x v="0"/>
    <s v="USD"/>
    <n v="1455272445"/>
    <n v="1452680445"/>
    <b v="0"/>
    <n v="0"/>
    <b v="0"/>
    <s v="journalism/audio"/>
    <n v="0"/>
    <e v="#DIV/0!"/>
    <x v="4"/>
    <x v="8"/>
    <x v="125"/>
    <d v="2016-02-12T10:20:45"/>
  </r>
  <r>
    <n v="1050"/>
    <s v="The (Secular) Barbershop Podcast (Canceled)"/>
    <s v="Secularism is on the rise and I hear you.Talk to me."/>
    <n v="2500"/>
    <n v="0"/>
    <x v="0"/>
    <x v="0"/>
    <s v="USD"/>
    <n v="1442257677"/>
    <n v="1439665677"/>
    <b v="0"/>
    <n v="0"/>
    <b v="0"/>
    <s v="journalism/audio"/>
    <n v="0"/>
    <e v="#DIV/0!"/>
    <x v="4"/>
    <x v="8"/>
    <x v="126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0"/>
    <x v="0"/>
    <s v="USD"/>
    <n v="1409098825"/>
    <n v="1406679625"/>
    <b v="0"/>
    <n v="0"/>
    <b v="0"/>
    <s v="journalism/audio"/>
    <n v="0"/>
    <e v="#DIV/0!"/>
    <x v="4"/>
    <x v="8"/>
    <x v="127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0"/>
    <x v="0"/>
    <s v="USD"/>
    <n v="1465243740"/>
    <n v="1461438495"/>
    <b v="0"/>
    <n v="0"/>
    <b v="0"/>
    <s v="journalism/audio"/>
    <n v="0"/>
    <e v="#DIV/0!"/>
    <x v="4"/>
    <x v="8"/>
    <x v="128"/>
    <d v="2016-06-06T20:09:00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0"/>
    <x v="0"/>
    <s v="USD"/>
    <n v="1407708000"/>
    <n v="1405110399"/>
    <b v="0"/>
    <n v="0"/>
    <b v="0"/>
    <s v="journalism/audio"/>
    <n v="0"/>
    <e v="#DIV/0!"/>
    <x v="4"/>
    <x v="8"/>
    <x v="129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0"/>
    <x v="0"/>
    <s v="USD"/>
    <n v="1457394545"/>
    <n v="1454802545"/>
    <b v="0"/>
    <n v="0"/>
    <b v="0"/>
    <s v="journalism/audio"/>
    <n v="0"/>
    <e v="#DIV/0!"/>
    <x v="4"/>
    <x v="8"/>
    <x v="130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0"/>
    <x v="0"/>
    <s v="USD"/>
    <n v="1429892177"/>
    <n v="1424711777"/>
    <b v="0"/>
    <n v="0"/>
    <b v="0"/>
    <s v="journalism/audio"/>
    <n v="0"/>
    <e v="#DIV/0!"/>
    <x v="4"/>
    <x v="8"/>
    <x v="131"/>
    <d v="2015-04-24T16:16:17"/>
  </r>
  <r>
    <n v="1057"/>
    <s v="Support Independent Media (Canceled)"/>
    <s v="Sayin it Plain is a Independent Radio Show created to inform the public and empower the community."/>
    <n v="10000"/>
    <n v="0"/>
    <x v="0"/>
    <x v="0"/>
    <s v="USD"/>
    <n v="1480888483"/>
    <n v="1478292883"/>
    <b v="0"/>
    <n v="0"/>
    <b v="0"/>
    <s v="journalism/audio"/>
    <n v="0"/>
    <e v="#DIV/0!"/>
    <x v="4"/>
    <x v="8"/>
    <x v="132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0"/>
    <x v="0"/>
    <s v="USD"/>
    <n v="1427328000"/>
    <n v="1423777043"/>
    <b v="0"/>
    <n v="0"/>
    <b v="0"/>
    <s v="journalism/audio"/>
    <n v="0"/>
    <e v="#DIV/0!"/>
    <x v="4"/>
    <x v="8"/>
    <x v="133"/>
    <d v="2015-03-26T00:00:00"/>
  </r>
  <r>
    <n v="1059"/>
    <s v="Voice Over Artist (Canceled)"/>
    <s v="Turning myself into a vocal artist."/>
    <n v="1100"/>
    <n v="0"/>
    <x v="0"/>
    <x v="0"/>
    <s v="USD"/>
    <n v="1426269456"/>
    <n v="1423681056"/>
    <b v="0"/>
    <n v="0"/>
    <b v="0"/>
    <s v="journalism/audio"/>
    <n v="0"/>
    <e v="#DIV/0!"/>
    <x v="4"/>
    <x v="8"/>
    <x v="134"/>
    <d v="2015-03-13T17:57:36"/>
  </r>
  <r>
    <n v="1061"/>
    <s v="Chat Box 23 (Canceled)"/>
    <s v="T.O., Adi &amp; Mercedes discuss their point of views, women's issues &amp; Hollywood Hotties."/>
    <n v="4000"/>
    <n v="0"/>
    <x v="0"/>
    <x v="0"/>
    <s v="USD"/>
    <n v="1462150800"/>
    <n v="1456987108"/>
    <b v="0"/>
    <n v="0"/>
    <b v="0"/>
    <s v="journalism/audio"/>
    <n v="0"/>
    <e v="#DIV/0!"/>
    <x v="4"/>
    <x v="8"/>
    <x v="135"/>
    <d v="2016-05-02T01:00:00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0"/>
    <x v="0"/>
    <s v="USD"/>
    <n v="1472604262"/>
    <n v="1470012262"/>
    <b v="0"/>
    <n v="0"/>
    <b v="0"/>
    <s v="journalism/audio"/>
    <n v="0"/>
    <e v="#DIV/0!"/>
    <x v="4"/>
    <x v="8"/>
    <x v="136"/>
    <d v="2016-08-31T00:44:22"/>
  </r>
  <r>
    <n v="1071"/>
    <s v="DJ's Bane"/>
    <s v="I'm making a game where you choose how you want to kill the DJ, so you yourself can decide what music will be played at the party."/>
    <n v="100"/>
    <n v="0"/>
    <x v="1"/>
    <x v="13"/>
    <s v="NOK"/>
    <n v="1447787093"/>
    <n v="1445191493"/>
    <b v="0"/>
    <n v="0"/>
    <b v="0"/>
    <s v="games/video games"/>
    <n v="0"/>
    <e v="#DIV/0!"/>
    <x v="5"/>
    <x v="9"/>
    <x v="137"/>
    <d v="2015-11-17T19:04:53"/>
  </r>
  <r>
    <n v="1084"/>
    <s v="My own channel"/>
    <s v="I want to start my own channel for gaming"/>
    <n v="550"/>
    <n v="0"/>
    <x v="1"/>
    <x v="0"/>
    <s v="USD"/>
    <n v="1407534804"/>
    <n v="1404942804"/>
    <b v="0"/>
    <n v="0"/>
    <b v="0"/>
    <s v="games/video games"/>
    <n v="0"/>
    <e v="#DIV/0!"/>
    <x v="5"/>
    <x v="9"/>
    <x v="138"/>
    <d v="2014-08-08T21:53:24"/>
  </r>
  <r>
    <n v="1087"/>
    <s v="Idle Gamers"/>
    <s v="Idle gamers are the group of gamers worth watching play video games. We have a back log of video ideas and want to entertain you."/>
    <n v="1100"/>
    <n v="0"/>
    <x v="1"/>
    <x v="0"/>
    <s v="USD"/>
    <n v="1402852087"/>
    <n v="1400260087"/>
    <b v="0"/>
    <n v="0"/>
    <b v="0"/>
    <s v="games/video games"/>
    <n v="0"/>
    <e v="#DIV/0!"/>
    <x v="5"/>
    <x v="9"/>
    <x v="139"/>
    <d v="2014-06-15T17:08:0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1"/>
    <x v="0"/>
    <s v="USD"/>
    <n v="1406148024"/>
    <n v="1403556024"/>
    <b v="0"/>
    <n v="0"/>
    <b v="0"/>
    <s v="games/video games"/>
    <n v="0"/>
    <e v="#DIV/0!"/>
    <x v="5"/>
    <x v="9"/>
    <x v="140"/>
    <d v="2014-07-23T20:40:24"/>
  </r>
  <r>
    <n v="1120"/>
    <s v="PlanEt Ninjahwah"/>
    <s v="Planet Ninjahwah is a highly anticipated futuristic action adventure game that will blow your mind!!"/>
    <n v="25000"/>
    <n v="0"/>
    <x v="1"/>
    <x v="0"/>
    <s v="USD"/>
    <n v="1319835400"/>
    <n v="1315947400"/>
    <b v="0"/>
    <n v="0"/>
    <b v="0"/>
    <s v="games/video games"/>
    <n v="0"/>
    <e v="#DIV/0!"/>
    <x v="5"/>
    <x v="9"/>
    <x v="141"/>
    <d v="2011-10-28T20:56:40"/>
  </r>
  <r>
    <n v="1122"/>
    <s v="Funny Monsters (Mobile Game)"/>
    <s v="Mobile game featuring lots of funny little monsters on the run from their mad creator. Lots of gameplay elements will keep user bussy."/>
    <n v="3200"/>
    <n v="0"/>
    <x v="1"/>
    <x v="1"/>
    <s v="GBP"/>
    <n v="1369932825"/>
    <n v="1368723225"/>
    <b v="0"/>
    <n v="0"/>
    <b v="0"/>
    <s v="games/video games"/>
    <n v="0"/>
    <e v="#DIV/0!"/>
    <x v="5"/>
    <x v="9"/>
    <x v="142"/>
    <d v="2013-05-30T16:53:45"/>
  </r>
  <r>
    <n v="1125"/>
    <s v="Ultimate Supremacy"/>
    <s v="Ultimate Supremacy will be the ultimate in mobile gaming, if you love fighting and strategy games, you will love Ultimate Supremacy."/>
    <n v="3000"/>
    <n v="0"/>
    <x v="1"/>
    <x v="1"/>
    <s v="GBP"/>
    <n v="1443193130"/>
    <n v="1438009130"/>
    <b v="0"/>
    <n v="0"/>
    <b v="0"/>
    <s v="games/mobile games"/>
    <n v="0"/>
    <e v="#DIV/0!"/>
    <x v="5"/>
    <x v="10"/>
    <x v="143"/>
    <d v="2015-09-25T14:58:50"/>
  </r>
  <r>
    <n v="1131"/>
    <s v="Hot Potato - The App"/>
    <s v="Don't drop it like it's hot..Hot Potato is a battle between friends. Compete to keep Mr Potato off the ground. Who will drop him first?"/>
    <n v="40000"/>
    <n v="0"/>
    <x v="1"/>
    <x v="3"/>
    <s v="AUD"/>
    <n v="1450993668"/>
    <n v="1448401668"/>
    <b v="0"/>
    <n v="0"/>
    <b v="0"/>
    <s v="games/mobile games"/>
    <n v="0"/>
    <e v="#DIV/0!"/>
    <x v="5"/>
    <x v="10"/>
    <x v="144"/>
    <d v="2015-12-24T21:47:48"/>
  </r>
  <r>
    <n v="1140"/>
    <s v="Medieval Empire by Bear Games"/>
    <s v="We are creating the next epic Massive Multiplayer Online-Real Time Strategy game and we want you to be a part of it!"/>
    <n v="5000"/>
    <n v="0"/>
    <x v="1"/>
    <x v="1"/>
    <s v="GBP"/>
    <n v="1438859121"/>
    <n v="1436267121"/>
    <b v="0"/>
    <n v="0"/>
    <b v="0"/>
    <s v="games/mobile games"/>
    <n v="0"/>
    <e v="#DIV/0!"/>
    <x v="5"/>
    <x v="10"/>
    <x v="145"/>
    <d v="2015-08-06T11:05:21"/>
  </r>
  <r>
    <n v="1141"/>
    <s v="Arena Z - Zombie Survival"/>
    <s v="I think this will be a great game!"/>
    <n v="500"/>
    <n v="0"/>
    <x v="1"/>
    <x v="6"/>
    <s v="EUR"/>
    <n v="1436460450"/>
    <n v="1433868450"/>
    <b v="0"/>
    <n v="0"/>
    <b v="0"/>
    <s v="games/mobile games"/>
    <n v="0"/>
    <e v="#DIV/0!"/>
    <x v="5"/>
    <x v="10"/>
    <x v="146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1"/>
    <x v="0"/>
    <s v="USD"/>
    <n v="1424131727"/>
    <n v="1421539727"/>
    <b v="0"/>
    <n v="0"/>
    <b v="0"/>
    <s v="games/mobile games"/>
    <n v="0"/>
    <e v="#DIV/0!"/>
    <x v="5"/>
    <x v="10"/>
    <x v="147"/>
    <d v="2015-02-17T00:08:47"/>
  </r>
  <r>
    <n v="1144"/>
    <s v="We Need Your Help to Finish Our BBQ Food Truck"/>
    <s v="We need your help to finish our food truck. We are building a BBQ Food Truck to serve competition style BBQ."/>
    <n v="9300"/>
    <n v="0"/>
    <x v="1"/>
    <x v="0"/>
    <s v="USD"/>
    <n v="1430281320"/>
    <n v="1427689320"/>
    <b v="0"/>
    <n v="0"/>
    <b v="0"/>
    <s v="food/food trucks"/>
    <n v="0"/>
    <e v="#DIV/0!"/>
    <x v="6"/>
    <x v="11"/>
    <x v="148"/>
    <d v="2015-04-29T04:22:00"/>
  </r>
  <r>
    <n v="1147"/>
    <s v="baked pugtato"/>
    <s v="amazing gourmet baked potato truck with variable options for everyone, its always been my dream, help me make it come true :)."/>
    <n v="25000"/>
    <n v="0"/>
    <x v="1"/>
    <x v="7"/>
    <s v="CAD"/>
    <n v="1413760783"/>
    <n v="1408576783"/>
    <b v="0"/>
    <n v="0"/>
    <b v="0"/>
    <s v="food/food trucks"/>
    <n v="0"/>
    <e v="#DIV/0!"/>
    <x v="6"/>
    <x v="11"/>
    <x v="149"/>
    <d v="2014-10-19T23:19:43"/>
  </r>
  <r>
    <n v="1151"/>
    <s v="Blaze'n Pontiac Grill"/>
    <s v="Basically home style foods as huge sandwiches, burgers, and apps. Limitited to NOTHING. Irish,Mexican, cajÃ£n, southern bqq even veggies"/>
    <n v="25000"/>
    <n v="0"/>
    <x v="1"/>
    <x v="0"/>
    <s v="USD"/>
    <n v="1441592863"/>
    <n v="1439000863"/>
    <b v="0"/>
    <n v="0"/>
    <b v="0"/>
    <s v="food/food trucks"/>
    <n v="0"/>
    <e v="#DIV/0!"/>
    <x v="6"/>
    <x v="11"/>
    <x v="150"/>
    <d v="2015-09-07T02:27:43"/>
  </r>
  <r>
    <n v="1156"/>
    <s v="Harley Hawg Dogs, Inc"/>
    <s v="A Food Truck featuring Deep Fried Natural Casing Beef/Pork mix Hot Dogs, New York Style Rippers. Also serving Fresh Cut Fries."/>
    <n v="6500"/>
    <n v="0"/>
    <x v="1"/>
    <x v="0"/>
    <s v="USD"/>
    <n v="1424742162"/>
    <n v="1422150162"/>
    <b v="0"/>
    <n v="0"/>
    <b v="0"/>
    <s v="food/food trucks"/>
    <n v="0"/>
    <e v="#DIV/0!"/>
    <x v="6"/>
    <x v="11"/>
    <x v="151"/>
    <d v="2015-02-24T01:42:42"/>
  </r>
  <r>
    <n v="1159"/>
    <s v="Skewed Up Food Truck"/>
    <s v="Skewed Up food truck is my dream and need help getting it started, presenting some to the bank for my loan, spice up logo, etc."/>
    <n v="6750"/>
    <n v="0"/>
    <x v="1"/>
    <x v="0"/>
    <s v="USD"/>
    <n v="1435679100"/>
    <n v="1433006765"/>
    <b v="0"/>
    <n v="0"/>
    <b v="0"/>
    <s v="food/food trucks"/>
    <n v="0"/>
    <e v="#DIV/0!"/>
    <x v="6"/>
    <x v="11"/>
    <x v="152"/>
    <d v="2015-06-30T15:45:0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1"/>
    <x v="0"/>
    <s v="USD"/>
    <n v="1432047989"/>
    <n v="1430233589"/>
    <b v="0"/>
    <n v="0"/>
    <b v="0"/>
    <s v="food/food trucks"/>
    <n v="0"/>
    <e v="#DIV/0!"/>
    <x v="6"/>
    <x v="11"/>
    <x v="153"/>
    <d v="2015-05-19T15:06:2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1"/>
    <x v="0"/>
    <s v="USD"/>
    <n v="1407604920"/>
    <n v="1405012920"/>
    <b v="0"/>
    <n v="0"/>
    <b v="0"/>
    <s v="food/food trucks"/>
    <n v="0"/>
    <e v="#DIV/0!"/>
    <x v="6"/>
    <x v="11"/>
    <x v="154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1"/>
    <x v="0"/>
    <s v="USD"/>
    <n v="1466270582"/>
    <n v="1463678582"/>
    <b v="0"/>
    <n v="0"/>
    <b v="0"/>
    <s v="food/food trucks"/>
    <n v="0"/>
    <e v="#DIV/0!"/>
    <x v="6"/>
    <x v="11"/>
    <x v="155"/>
    <d v="2016-06-18T17:23:02"/>
  </r>
  <r>
    <n v="1172"/>
    <s v="let your dayz take you to the dogs."/>
    <s v="Bringing YOUR favorite dog recipes to the streets."/>
    <n v="9000"/>
    <n v="0"/>
    <x v="1"/>
    <x v="0"/>
    <s v="USD"/>
    <n v="1408551752"/>
    <n v="1405959752"/>
    <b v="0"/>
    <n v="0"/>
    <b v="0"/>
    <s v="food/food trucks"/>
    <n v="0"/>
    <e v="#DIV/0!"/>
    <x v="6"/>
    <x v="11"/>
    <x v="156"/>
    <d v="2014-08-20T16:22:32"/>
  </r>
  <r>
    <n v="1177"/>
    <s v="Funnel Cakes come to the UK!"/>
    <s v="Its CRAZY the UK is still in the dark about funnel cakes! We want to convert a trailer and show the country what they've been missing!"/>
    <n v="6000"/>
    <n v="0"/>
    <x v="1"/>
    <x v="1"/>
    <s v="GBP"/>
    <n v="1413388296"/>
    <n v="1410796296"/>
    <b v="0"/>
    <n v="0"/>
    <b v="0"/>
    <s v="food/food trucks"/>
    <n v="0"/>
    <e v="#DIV/0!"/>
    <x v="6"/>
    <x v="11"/>
    <x v="157"/>
    <d v="2014-10-15T15:51:36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0"/>
    <x v="0"/>
    <s v="USD"/>
    <n v="1407394800"/>
    <n v="1404770616"/>
    <b v="0"/>
    <n v="0"/>
    <b v="0"/>
    <s v="music/world music"/>
    <n v="0"/>
    <e v="#DIV/0!"/>
    <x v="3"/>
    <x v="12"/>
    <x v="158"/>
    <d v="2014-08-07T07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0"/>
    <x v="0"/>
    <s v="USD"/>
    <n v="1298589630"/>
    <n v="1295997630"/>
    <b v="0"/>
    <n v="0"/>
    <b v="0"/>
    <s v="music/world music"/>
    <n v="0"/>
    <e v="#DIV/0!"/>
    <x v="3"/>
    <x v="12"/>
    <x v="159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0"/>
    <x v="0"/>
    <s v="USD"/>
    <n v="1440723600"/>
    <n v="1436394968"/>
    <b v="0"/>
    <n v="0"/>
    <b v="0"/>
    <s v="music/world music"/>
    <n v="0"/>
    <e v="#DIV/0!"/>
    <x v="3"/>
    <x v="12"/>
    <x v="160"/>
    <d v="2015-08-28T01:00:00"/>
  </r>
  <r>
    <n v="1234"/>
    <s v="Lionstar International Tour 2015 (Canceled)"/>
    <s v="We have been offered shows all over the world, to reach places and people with our music, for the experience of just doing it!"/>
    <n v="50000"/>
    <n v="0"/>
    <x v="0"/>
    <x v="1"/>
    <s v="GBP"/>
    <n v="1422903342"/>
    <n v="1420311342"/>
    <b v="0"/>
    <n v="0"/>
    <b v="0"/>
    <s v="music/world music"/>
    <n v="0"/>
    <e v="#DIV/0!"/>
    <x v="3"/>
    <x v="12"/>
    <x v="161"/>
    <d v="2015-02-02T18:55:42"/>
  </r>
  <r>
    <n v="1236"/>
    <s v="&quot;Volando&quot; CD Release (Canceled)"/>
    <s v="Raising money to give the musicians their due."/>
    <n v="2500"/>
    <n v="0"/>
    <x v="0"/>
    <x v="0"/>
    <s v="USD"/>
    <n v="1343491200"/>
    <n v="1342801164"/>
    <b v="0"/>
    <n v="0"/>
    <b v="0"/>
    <s v="music/world music"/>
    <n v="0"/>
    <e v="#DIV/0!"/>
    <x v="3"/>
    <x v="12"/>
    <x v="162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0"/>
    <x v="0"/>
    <s v="USD"/>
    <n v="1345790865"/>
    <n v="1344062865"/>
    <b v="0"/>
    <n v="0"/>
    <b v="0"/>
    <s v="music/world music"/>
    <n v="0"/>
    <e v="#DIV/0!"/>
    <x v="3"/>
    <x v="12"/>
    <x v="163"/>
    <d v="2012-08-24T06:47:45"/>
  </r>
  <r>
    <n v="1239"/>
    <s v="Help Calmenco! finance new CD and Tour (Canceled)"/>
    <s v="Please consider helping us with our new CD and Riverdance Tour"/>
    <n v="2500"/>
    <n v="0"/>
    <x v="0"/>
    <x v="0"/>
    <s v="USD"/>
    <n v="1325804767"/>
    <n v="1323212767"/>
    <b v="0"/>
    <n v="0"/>
    <b v="0"/>
    <s v="music/world music"/>
    <n v="0"/>
    <e v="#DIV/0!"/>
    <x v="3"/>
    <x v="12"/>
    <x v="164"/>
    <d v="2012-01-05T23:06:07"/>
  </r>
  <r>
    <n v="1332"/>
    <s v="Belt with Legs Invention (Canceled)"/>
    <s v="Long bus queue and no seats around? This light weight seating device can be worn anywhere and at anytime! Belt that converts into seat."/>
    <n v="10115"/>
    <n v="0"/>
    <x v="0"/>
    <x v="14"/>
    <s v="CHF"/>
    <n v="1485480408"/>
    <n v="1482888408"/>
    <b v="0"/>
    <n v="0"/>
    <b v="0"/>
    <s v="technology/wearables"/>
    <n v="0"/>
    <e v="#DIV/0!"/>
    <x v="1"/>
    <x v="4"/>
    <x v="165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0"/>
    <x v="3"/>
    <s v="AUD"/>
    <n v="1405478025"/>
    <n v="1402886025"/>
    <b v="0"/>
    <n v="0"/>
    <b v="0"/>
    <s v="technology/wearables"/>
    <n v="0"/>
    <e v="#DIV/0!"/>
    <x v="1"/>
    <x v="4"/>
    <x v="166"/>
    <d v="2014-07-16T02:33:45"/>
  </r>
  <r>
    <n v="1340"/>
    <s v="Glass Designs (Canceled)"/>
    <s v="I would like to make nicer, more stylish looking frames for the Google Glass using 3D printing technology."/>
    <n v="1680"/>
    <n v="0"/>
    <x v="0"/>
    <x v="0"/>
    <s v="USD"/>
    <n v="1408112253"/>
    <n v="1405520253"/>
    <b v="0"/>
    <n v="0"/>
    <b v="0"/>
    <s v="technology/wearables"/>
    <n v="0"/>
    <e v="#DIV/0!"/>
    <x v="1"/>
    <x v="4"/>
    <x v="167"/>
    <d v="2014-08-15T14:17:33"/>
  </r>
  <r>
    <n v="1409"/>
    <s v="Modern Literal Torah Translation: Genesis"/>
    <s v="Modern Literal Translation of the 1st Book of the Torah in English and Russian with sub-linear and interlinear layout."/>
    <n v="4000"/>
    <n v="0"/>
    <x v="1"/>
    <x v="0"/>
    <s v="USD"/>
    <n v="1420085535"/>
    <n v="1414897935"/>
    <b v="0"/>
    <n v="0"/>
    <b v="0"/>
    <s v="publishing/translations"/>
    <n v="0"/>
    <e v="#DIV/0!"/>
    <x v="2"/>
    <x v="13"/>
    <x v="168"/>
    <d v="2015-01-01T04:12:15"/>
  </r>
  <r>
    <n v="1416"/>
    <s v="Glenn's  little book of  quotes"/>
    <s v="glenn's  book of quotes is designed to give the readers a thought for the day , lighten the mood  and put a smile  on their faces."/>
    <n v="50000"/>
    <n v="0"/>
    <x v="1"/>
    <x v="0"/>
    <s v="USD"/>
    <n v="1448147619"/>
    <n v="1445552019"/>
    <b v="0"/>
    <n v="0"/>
    <b v="0"/>
    <s v="publishing/translations"/>
    <n v="0"/>
    <e v="#DIV/0!"/>
    <x v="2"/>
    <x v="13"/>
    <x v="169"/>
    <d v="2015-11-21T23:13:39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1"/>
    <x v="0"/>
    <s v="USD"/>
    <n v="1430276959"/>
    <n v="1427684959"/>
    <b v="0"/>
    <n v="0"/>
    <b v="0"/>
    <s v="publishing/translations"/>
    <n v="0"/>
    <e v="#DIV/0!"/>
    <x v="2"/>
    <x v="13"/>
    <x v="170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1"/>
    <x v="6"/>
    <s v="EUR"/>
    <n v="1440408120"/>
    <n v="1435224120"/>
    <b v="0"/>
    <n v="0"/>
    <b v="0"/>
    <s v="publishing/translations"/>
    <n v="0"/>
    <e v="#DIV/0!"/>
    <x v="2"/>
    <x v="13"/>
    <x v="171"/>
    <d v="2015-08-24T09:22:00"/>
  </r>
  <r>
    <n v="1429"/>
    <s v="10 P.M."/>
    <s v="A guy in his 30's tries to live his &quot;American Dream&quot;, but quickly it turns into a nightmare. (A Novel)"/>
    <n v="10000"/>
    <n v="0"/>
    <x v="1"/>
    <x v="0"/>
    <s v="USD"/>
    <n v="1428629242"/>
    <n v="1426037242"/>
    <b v="0"/>
    <n v="0"/>
    <b v="0"/>
    <s v="publishing/translations"/>
    <n v="0"/>
    <e v="#DIV/0!"/>
    <x v="2"/>
    <x v="13"/>
    <x v="172"/>
    <d v="2015-04-10T01:27:22"/>
  </r>
  <r>
    <n v="1432"/>
    <s v="The Holy Bib-el"/>
    <s v="THE HOLY BIB-EL Translated By Leon Cook. The Creation: CHAPTER 1.  1* In the beginning Gods created The Heavens and The Planet Earth."/>
    <n v="40000"/>
    <n v="0"/>
    <x v="1"/>
    <x v="0"/>
    <s v="USD"/>
    <n v="1437417828"/>
    <n v="1434825828"/>
    <b v="0"/>
    <n v="0"/>
    <b v="0"/>
    <s v="publishing/translations"/>
    <n v="0"/>
    <e v="#DIV/0!"/>
    <x v="2"/>
    <x v="13"/>
    <x v="173"/>
    <d v="2015-07-20T18:43:48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1"/>
    <x v="0"/>
    <s v="USD"/>
    <n v="1464190158"/>
    <n v="1461598158"/>
    <b v="0"/>
    <n v="0"/>
    <b v="0"/>
    <s v="publishing/translations"/>
    <n v="0"/>
    <e v="#DIV/0!"/>
    <x v="2"/>
    <x v="13"/>
    <x v="174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1"/>
    <x v="9"/>
    <s v="EUR"/>
    <n v="1483395209"/>
    <n v="1480803209"/>
    <b v="0"/>
    <n v="0"/>
    <b v="0"/>
    <s v="publishing/translations"/>
    <n v="0"/>
    <e v="#DIV/0!"/>
    <x v="2"/>
    <x v="13"/>
    <x v="175"/>
    <d v="2017-01-02T22:13:29"/>
  </r>
  <r>
    <n v="1444"/>
    <s v="Expand the MillionairesLetter in the US Market!"/>
    <s v="We as a successfull german stock market newsletter publisher want expand in the US market!"/>
    <n v="4950"/>
    <n v="0"/>
    <x v="1"/>
    <x v="6"/>
    <s v="EUR"/>
    <n v="1442091462"/>
    <n v="1436907462"/>
    <b v="0"/>
    <n v="0"/>
    <b v="0"/>
    <s v="publishing/translations"/>
    <n v="0"/>
    <e v="#DIV/0!"/>
    <x v="2"/>
    <x v="13"/>
    <x v="176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1"/>
    <x v="6"/>
    <s v="EUR"/>
    <n v="1434286855"/>
    <n v="1431694855"/>
    <b v="0"/>
    <n v="0"/>
    <b v="0"/>
    <s v="publishing/translations"/>
    <n v="0"/>
    <e v="#DIV/0!"/>
    <x v="2"/>
    <x v="13"/>
    <x v="177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1"/>
    <x v="10"/>
    <s v="EUR"/>
    <n v="1461235478"/>
    <n v="1459507478"/>
    <b v="0"/>
    <n v="0"/>
    <b v="0"/>
    <s v="publishing/translations"/>
    <n v="0"/>
    <e v="#DIV/0!"/>
    <x v="2"/>
    <x v="13"/>
    <x v="178"/>
    <d v="2016-04-21T10:44:38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1"/>
    <x v="3"/>
    <s v="AUD"/>
    <n v="1432272300"/>
    <n v="1429655318"/>
    <b v="0"/>
    <n v="0"/>
    <b v="0"/>
    <s v="publishing/translations"/>
    <n v="0"/>
    <e v="#DIV/0!"/>
    <x v="2"/>
    <x v="13"/>
    <x v="179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1"/>
    <x v="0"/>
    <s v="USD"/>
    <n v="1431286105"/>
    <n v="1427138905"/>
    <b v="0"/>
    <n v="0"/>
    <b v="0"/>
    <s v="publishing/translations"/>
    <n v="0"/>
    <e v="#DIV/0!"/>
    <x v="2"/>
    <x v="13"/>
    <x v="180"/>
    <d v="2015-05-10T19:28:25"/>
  </r>
  <r>
    <n v="1452"/>
    <s v="The Judo Preservation Project (Canceled)"/>
    <s v="I am gathering rare, out-of-print Judo books for preservation, translation and sharing."/>
    <n v="14000"/>
    <n v="0"/>
    <x v="0"/>
    <x v="0"/>
    <s v="USD"/>
    <n v="1406566363"/>
    <n v="1403974363"/>
    <b v="0"/>
    <n v="0"/>
    <b v="0"/>
    <s v="publishing/translations"/>
    <n v="0"/>
    <e v="#DIV/0!"/>
    <x v="2"/>
    <x v="13"/>
    <x v="181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0"/>
    <x v="9"/>
    <s v="EUR"/>
    <n v="1492270947"/>
    <n v="1488386547"/>
    <b v="0"/>
    <n v="0"/>
    <b v="0"/>
    <s v="publishing/translations"/>
    <n v="0"/>
    <e v="#DIV/0!"/>
    <x v="2"/>
    <x v="13"/>
    <x v="182"/>
    <d v="2017-04-15T15:42:27"/>
  </r>
  <r>
    <n v="1457"/>
    <s v="Hey! I&quot;m not invisable, I am Just Old (Canceled)"/>
    <s v="Age is more than just a number, I hope your younger than you feel."/>
    <n v="6000"/>
    <n v="0"/>
    <x v="0"/>
    <x v="0"/>
    <s v="USD"/>
    <n v="1447281044"/>
    <n v="1444685444"/>
    <b v="0"/>
    <n v="0"/>
    <b v="0"/>
    <s v="publishing/translations"/>
    <n v="0"/>
    <e v="#DIV/0!"/>
    <x v="2"/>
    <x v="13"/>
    <x v="183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0"/>
    <x v="0"/>
    <s v="USD"/>
    <n v="1407729600"/>
    <n v="1405097760"/>
    <b v="0"/>
    <n v="0"/>
    <b v="0"/>
    <s v="publishing/translations"/>
    <n v="0"/>
    <e v="#DIV/0!"/>
    <x v="2"/>
    <x v="13"/>
    <x v="184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0"/>
    <x v="2"/>
    <s v="DKK"/>
    <n v="1449077100"/>
    <n v="1446612896"/>
    <b v="0"/>
    <n v="0"/>
    <b v="0"/>
    <s v="publishing/translations"/>
    <n v="0"/>
    <e v="#DIV/0!"/>
    <x v="2"/>
    <x v="13"/>
    <x v="185"/>
    <d v="2015-12-02T17:25:00"/>
  </r>
  <r>
    <n v="1460"/>
    <s v="KJV2015 (Canceled)"/>
    <s v="KJV2015 Easier to understand for our kids and family not leaving out one verse or changing a meaning one bit."/>
    <n v="25000000"/>
    <n v="0"/>
    <x v="0"/>
    <x v="0"/>
    <s v="USD"/>
    <n v="1417391100"/>
    <n v="1412371898"/>
    <b v="0"/>
    <n v="0"/>
    <b v="0"/>
    <s v="publishing/translations"/>
    <n v="0"/>
    <e v="#DIV/0!"/>
    <x v="2"/>
    <x v="13"/>
    <x v="186"/>
    <d v="2014-11-30T23:45:00"/>
  </r>
  <r>
    <n v="1484"/>
    <s v="a book called filtered down thru the stars"/>
    <s v="The mussings of an old wizard"/>
    <n v="2000"/>
    <n v="0"/>
    <x v="1"/>
    <x v="0"/>
    <s v="USD"/>
    <n v="1342882260"/>
    <n v="1337834963"/>
    <b v="0"/>
    <n v="0"/>
    <b v="0"/>
    <s v="publishing/fiction"/>
    <n v="0"/>
    <e v="#DIV/0!"/>
    <x v="2"/>
    <x v="5"/>
    <x v="187"/>
    <d v="2012-07-21T14:51:00"/>
  </r>
  <r>
    <n v="1487"/>
    <s v="You Killed Me First"/>
    <s v="A lover becomes an enemy when a line has been crossed. Torn between memories and reality, his mask of sanity is slipping."/>
    <n v="10000"/>
    <n v="0"/>
    <x v="1"/>
    <x v="0"/>
    <s v="USD"/>
    <n v="1470175271"/>
    <n v="1467583271"/>
    <b v="0"/>
    <n v="0"/>
    <b v="0"/>
    <s v="publishing/fiction"/>
    <n v="0"/>
    <e v="#DIV/0!"/>
    <x v="2"/>
    <x v="5"/>
    <x v="188"/>
    <d v="2016-08-02T22:01:11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1"/>
    <x v="0"/>
    <s v="USD"/>
    <n v="1352994052"/>
    <n v="1350398452"/>
    <b v="0"/>
    <n v="0"/>
    <b v="0"/>
    <s v="publishing/fiction"/>
    <n v="0"/>
    <e v="#DIV/0!"/>
    <x v="2"/>
    <x v="5"/>
    <x v="189"/>
    <d v="2012-11-15T15:40:52"/>
  </r>
  <r>
    <n v="1493"/>
    <s v="The Great Grand Zeppelin Chase"/>
    <s v="Help illustrate the sequel to the bestselling _x000a_The Transylvania Flying Squad of Detectives"/>
    <n v="2400"/>
    <n v="0"/>
    <x v="1"/>
    <x v="0"/>
    <s v="USD"/>
    <n v="1371415675"/>
    <n v="1368823675"/>
    <b v="0"/>
    <n v="0"/>
    <b v="0"/>
    <s v="publishing/fiction"/>
    <n v="0"/>
    <e v="#DIV/0!"/>
    <x v="2"/>
    <x v="5"/>
    <x v="190"/>
    <d v="2013-06-16T20:47:55"/>
  </r>
  <r>
    <n v="1495"/>
    <s v="A Magical Bildungsroman with a Female Heroine"/>
    <s v="The Adventures of Penelope Hawthorne. Part One: The Spellbook of Dracone."/>
    <n v="2000"/>
    <n v="0"/>
    <x v="1"/>
    <x v="0"/>
    <s v="USD"/>
    <n v="1314471431"/>
    <n v="1311879431"/>
    <b v="0"/>
    <n v="0"/>
    <b v="0"/>
    <s v="publishing/fiction"/>
    <n v="0"/>
    <e v="#DIV/0!"/>
    <x v="2"/>
    <x v="5"/>
    <x v="191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1"/>
    <x v="0"/>
    <s v="USD"/>
    <n v="1410866659"/>
    <n v="1405682659"/>
    <b v="0"/>
    <n v="0"/>
    <b v="0"/>
    <s v="publishing/fiction"/>
    <n v="0"/>
    <e v="#DIV/0!"/>
    <x v="2"/>
    <x v="5"/>
    <x v="192"/>
    <d v="2014-09-16T11:24:19"/>
  </r>
  <r>
    <n v="1544"/>
    <s v="LaFee Photography"/>
    <s v="My name is Travis LaFee, I live in beautiful McCall, Idaho. I wish to display the beauty of valley county by taking pics outdoors."/>
    <n v="1000"/>
    <n v="0"/>
    <x v="1"/>
    <x v="0"/>
    <s v="USD"/>
    <n v="1427847480"/>
    <n v="1424222024"/>
    <b v="0"/>
    <n v="0"/>
    <b v="0"/>
    <s v="photography/nature"/>
    <n v="0"/>
    <e v="#DIV/0!"/>
    <x v="7"/>
    <x v="14"/>
    <x v="193"/>
    <d v="2015-04-01T00:18:00"/>
  </r>
  <r>
    <n v="1547"/>
    <s v="Sound Photography"/>
    <s v="I have produced a limited number (100) of five 8x10 prints of mixed photography I would like to share with you."/>
    <n v="20"/>
    <n v="0"/>
    <x v="1"/>
    <x v="0"/>
    <s v="USD"/>
    <n v="1487844882"/>
    <n v="1487240082"/>
    <b v="0"/>
    <n v="0"/>
    <b v="0"/>
    <s v="photography/nature"/>
    <n v="0"/>
    <e v="#DIV/0!"/>
    <x v="7"/>
    <x v="14"/>
    <x v="194"/>
    <d v="2017-02-23T10:14:42"/>
  </r>
  <r>
    <n v="1551"/>
    <s v="Randy Hoffman Photography"/>
    <s v="I can do it but help can't hurt. Sweet Montana photos like never seen before. Be a part of Randy Hoffman Photography and our activities"/>
    <n v="3500"/>
    <n v="0"/>
    <x v="1"/>
    <x v="0"/>
    <s v="USD"/>
    <n v="1432756039"/>
    <n v="1430164039"/>
    <b v="0"/>
    <n v="0"/>
    <b v="0"/>
    <s v="photography/nature"/>
    <n v="0"/>
    <e v="#DIV/0!"/>
    <x v="7"/>
    <x v="14"/>
    <x v="195"/>
    <d v="2015-05-27T19:47:19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1"/>
    <x v="0"/>
    <s v="USD"/>
    <n v="1441176447"/>
    <n v="1438584447"/>
    <b v="0"/>
    <n v="0"/>
    <b v="0"/>
    <s v="photography/nature"/>
    <n v="0"/>
    <e v="#DIV/0!"/>
    <x v="7"/>
    <x v="14"/>
    <x v="196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1"/>
    <x v="3"/>
    <s v="AUD"/>
    <n v="1438495390"/>
    <n v="1435903390"/>
    <b v="0"/>
    <n v="0"/>
    <b v="0"/>
    <s v="photography/nature"/>
    <n v="0"/>
    <e v="#DIV/0!"/>
    <x v="7"/>
    <x v="14"/>
    <x v="197"/>
    <d v="2015-08-02T06:03:10"/>
  </r>
  <r>
    <n v="1555"/>
    <s v="Coffee Table Book of Maine"/>
    <s v="I am traveling the coastline of Maine and will be taking pictures of all the scenery and lighthouses in the area."/>
    <n v="750"/>
    <n v="0"/>
    <x v="1"/>
    <x v="0"/>
    <s v="USD"/>
    <n v="1442509200"/>
    <n v="1440513832"/>
    <b v="0"/>
    <n v="0"/>
    <b v="0"/>
    <s v="photography/nature"/>
    <n v="0"/>
    <e v="#DIV/0!"/>
    <x v="7"/>
    <x v="14"/>
    <x v="198"/>
    <d v="2015-09-17T17:00:0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0"/>
    <x v="0"/>
    <s v="USD"/>
    <n v="1259715000"/>
    <n v="1253712916"/>
    <b v="0"/>
    <n v="0"/>
    <b v="0"/>
    <s v="publishing/art books"/>
    <n v="0"/>
    <e v="#DIV/0!"/>
    <x v="2"/>
    <x v="15"/>
    <x v="199"/>
    <d v="2009-12-02T00:50:00"/>
  </r>
  <r>
    <n v="1569"/>
    <s v="to be removed (Canceled)"/>
    <s v="to be removed"/>
    <n v="30000"/>
    <n v="0"/>
    <x v="0"/>
    <x v="0"/>
    <s v="USD"/>
    <n v="1369498714"/>
    <n v="1366906714"/>
    <b v="0"/>
    <n v="0"/>
    <b v="0"/>
    <s v="publishing/art books"/>
    <n v="0"/>
    <e v="#DIV/0!"/>
    <x v="2"/>
    <x v="15"/>
    <x v="200"/>
    <d v="2013-05-25T16:18:34"/>
  </r>
  <r>
    <n v="1580"/>
    <s v="Faces &amp; Places In Brevard County (Canceled)"/>
    <s v="Creating my 2nd book depicting the people and places in Brevard County w/current images + traveling to obtain new ones."/>
    <n v="1750"/>
    <n v="0"/>
    <x v="0"/>
    <x v="0"/>
    <s v="USD"/>
    <n v="1337562726"/>
    <n v="1332378726"/>
    <b v="0"/>
    <n v="0"/>
    <b v="0"/>
    <s v="publishing/art books"/>
    <n v="0"/>
    <e v="#DIV/0!"/>
    <x v="2"/>
    <x v="15"/>
    <x v="201"/>
    <d v="2012-05-21T01:12:06"/>
  </r>
  <r>
    <n v="1584"/>
    <s v="Lets see Kansas together!"/>
    <s v="25 Kansas State Parks in the next year. What a great adventure to take together. Join me. Together we can photo this beautiful state."/>
    <n v="1200"/>
    <n v="0"/>
    <x v="1"/>
    <x v="0"/>
    <s v="USD"/>
    <n v="1401464101"/>
    <n v="1400600101"/>
    <b v="0"/>
    <n v="0"/>
    <b v="0"/>
    <s v="photography/places"/>
    <n v="0"/>
    <e v="#DIV/0!"/>
    <x v="7"/>
    <x v="16"/>
    <x v="202"/>
    <d v="2014-05-30T15:35:01"/>
  </r>
  <r>
    <n v="1586"/>
    <s v="Missouri In Pictures"/>
    <s v="Show the world the beauty that is in all of our back yards!"/>
    <n v="1500"/>
    <n v="0"/>
    <x v="1"/>
    <x v="0"/>
    <s v="USD"/>
    <n v="1428197422"/>
    <n v="1425609022"/>
    <b v="0"/>
    <n v="0"/>
    <b v="0"/>
    <s v="photography/places"/>
    <n v="0"/>
    <e v="#DIV/0!"/>
    <x v="7"/>
    <x v="16"/>
    <x v="203"/>
    <d v="2015-04-05T01:30:22"/>
  </r>
  <r>
    <n v="1588"/>
    <s v="The Right Side of Texas"/>
    <s v="Southeast Texas as seen through the lens of a cell phone camera"/>
    <n v="516"/>
    <n v="0"/>
    <x v="1"/>
    <x v="0"/>
    <s v="USD"/>
    <n v="1422735120"/>
    <n v="1420091999"/>
    <b v="0"/>
    <n v="0"/>
    <b v="0"/>
    <s v="photography/places"/>
    <n v="0"/>
    <e v="#DIV/0!"/>
    <x v="7"/>
    <x v="16"/>
    <x v="204"/>
    <d v="2015-01-31T20:12:00"/>
  </r>
  <r>
    <n v="1589"/>
    <s v="A Side Of The World In Canvas"/>
    <s v="I want to be able to have my own photography inside a canvas and have it be displayed everywhere."/>
    <n v="1200"/>
    <n v="0"/>
    <x v="1"/>
    <x v="0"/>
    <s v="USD"/>
    <n v="1444433886"/>
    <n v="1441841886"/>
    <b v="0"/>
    <n v="0"/>
    <b v="0"/>
    <s v="photography/places"/>
    <n v="0"/>
    <e v="#DIV/0!"/>
    <x v="7"/>
    <x v="16"/>
    <x v="205"/>
    <d v="2015-10-09T23:38:06"/>
  </r>
  <r>
    <n v="1592"/>
    <s v="The Views of Pittsburgh"/>
    <s v="A portfolio collage of beautiful pictures of authentic Pittsburgh locations and scenery."/>
    <n v="25"/>
    <n v="0"/>
    <x v="1"/>
    <x v="0"/>
    <s v="USD"/>
    <n v="1427503485"/>
    <n v="1423619085"/>
    <b v="0"/>
    <n v="0"/>
    <b v="0"/>
    <s v="photography/places"/>
    <n v="0"/>
    <e v="#DIV/0!"/>
    <x v="7"/>
    <x v="16"/>
    <x v="206"/>
    <d v="2015-03-28T00:44:45"/>
  </r>
  <r>
    <n v="1597"/>
    <s v="Vacation Days in Big Bear"/>
    <s v="We're starting up a new an improved way to do vacation rental management, but we need some funding to kick start it!"/>
    <n v="15000"/>
    <n v="0"/>
    <x v="1"/>
    <x v="0"/>
    <s v="USD"/>
    <n v="1474360197"/>
    <n v="1471768197"/>
    <b v="0"/>
    <n v="0"/>
    <b v="0"/>
    <s v="photography/places"/>
    <n v="0"/>
    <e v="#DIV/0!"/>
    <x v="7"/>
    <x v="16"/>
    <x v="207"/>
    <d v="2016-09-20T08:29:57"/>
  </r>
  <r>
    <n v="1599"/>
    <s v="The Londoner: Prints &amp; Canvas"/>
    <s v="A London photographer trekking 5,895m up Africa's Mount Kilimanjaro to pursue and enrich a career."/>
    <n v="500"/>
    <n v="0"/>
    <x v="1"/>
    <x v="1"/>
    <s v="GBP"/>
    <n v="1460116576"/>
    <n v="1457528176"/>
    <b v="0"/>
    <n v="0"/>
    <b v="0"/>
    <s v="photography/places"/>
    <n v="0"/>
    <e v="#DIV/0!"/>
    <x v="7"/>
    <x v="16"/>
    <x v="208"/>
    <d v="2016-04-08T11:56:16"/>
  </r>
  <r>
    <n v="1682"/>
    <s v="Looking Up &amp; Holding On CD Project - Christian songwriter"/>
    <s v="Christian singer-wongerwriter searching for funding to record CD of original Christian music."/>
    <n v="6000"/>
    <n v="0"/>
    <x v="2"/>
    <x v="0"/>
    <s v="USD"/>
    <n v="1492142860"/>
    <n v="1486962460"/>
    <b v="0"/>
    <n v="0"/>
    <b v="0"/>
    <s v="music/faith"/>
    <n v="0"/>
    <e v="#DIV/0!"/>
    <x v="3"/>
    <x v="17"/>
    <x v="209"/>
    <d v="2017-04-14T04:07:4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2"/>
    <x v="0"/>
    <s v="USD"/>
    <n v="1491007211"/>
    <n v="1488418811"/>
    <b v="0"/>
    <n v="0"/>
    <b v="0"/>
    <s v="music/faith"/>
    <n v="0"/>
    <e v="#DIV/0!"/>
    <x v="3"/>
    <x v="17"/>
    <x v="210"/>
    <d v="2017-04-01T00:40:1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2"/>
    <x v="0"/>
    <s v="USD"/>
    <n v="1490499180"/>
    <n v="1488430760"/>
    <b v="0"/>
    <n v="0"/>
    <b v="0"/>
    <s v="music/faith"/>
    <n v="0"/>
    <e v="#DIV/0!"/>
    <x v="3"/>
    <x v="17"/>
    <x v="211"/>
    <d v="2017-03-26T03:33:00"/>
  </r>
  <r>
    <n v="1705"/>
    <s v="Piano Prayer Album - Russ James"/>
    <s v="An instrumental album that ranges from hymns to contemporary music. All the music is recorded by myself."/>
    <n v="2000"/>
    <n v="0"/>
    <x v="1"/>
    <x v="0"/>
    <s v="USD"/>
    <n v="1441814400"/>
    <n v="1440807846"/>
    <b v="0"/>
    <n v="0"/>
    <b v="0"/>
    <s v="music/faith"/>
    <n v="0"/>
    <e v="#DIV/0!"/>
    <x v="3"/>
    <x v="17"/>
    <x v="212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1"/>
    <x v="6"/>
    <s v="EUR"/>
    <n v="1440314472"/>
    <n v="1435130472"/>
    <b v="0"/>
    <n v="0"/>
    <b v="0"/>
    <s v="music/faith"/>
    <n v="0"/>
    <e v="#DIV/0!"/>
    <x v="3"/>
    <x v="17"/>
    <x v="213"/>
    <d v="2015-08-23T07:21:12"/>
  </r>
  <r>
    <n v="1708"/>
    <s v="Praise: It's what we do"/>
    <s v="A debut album for the New Gate Church's praise team; making a cd filled with original songs from a team of misfits with 1 goal in mind"/>
    <n v="7000"/>
    <n v="0"/>
    <x v="1"/>
    <x v="0"/>
    <s v="USD"/>
    <n v="1462135706"/>
    <n v="1458679706"/>
    <b v="0"/>
    <n v="0"/>
    <b v="0"/>
    <s v="music/faith"/>
    <n v="0"/>
    <e v="#DIV/0!"/>
    <x v="3"/>
    <x v="17"/>
    <x v="214"/>
    <d v="2016-05-01T20:48:26"/>
  </r>
  <r>
    <n v="1712"/>
    <s v="Midwest Cowboy Ministries"/>
    <s v="Recording/equipment for MCM - a team of musicians who will help your local musicians to hold your own Cowboy Church with Gospel Music"/>
    <n v="5000"/>
    <n v="0"/>
    <x v="1"/>
    <x v="0"/>
    <s v="USD"/>
    <n v="1435701353"/>
    <n v="1430517353"/>
    <b v="0"/>
    <n v="0"/>
    <b v="0"/>
    <s v="music/faith"/>
    <n v="0"/>
    <e v="#DIV/0!"/>
    <x v="3"/>
    <x v="17"/>
    <x v="215"/>
    <d v="2015-06-30T21:55:53"/>
  </r>
  <r>
    <n v="1721"/>
    <s v="&quot;HEAVEN'S CALLING&quot;"/>
    <s v="Heavens calling is an album for people all over the world in need of a healing for the soul, positive mindset and total prosperity"/>
    <n v="5000"/>
    <n v="0"/>
    <x v="1"/>
    <x v="0"/>
    <s v="USD"/>
    <n v="1449831863"/>
    <n v="1447239863"/>
    <b v="0"/>
    <n v="0"/>
    <b v="0"/>
    <s v="music/faith"/>
    <n v="0"/>
    <e v="#DIV/0!"/>
    <x v="3"/>
    <x v="17"/>
    <x v="216"/>
    <d v="2015-12-11T11:04:23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1"/>
    <x v="0"/>
    <s v="USD"/>
    <n v="1465521306"/>
    <n v="1460337306"/>
    <b v="0"/>
    <n v="0"/>
    <b v="0"/>
    <s v="music/faith"/>
    <n v="0"/>
    <e v="#DIV/0!"/>
    <x v="3"/>
    <x v="17"/>
    <x v="217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1"/>
    <x v="0"/>
    <s v="USD"/>
    <n v="1445738783"/>
    <n v="1443146783"/>
    <b v="0"/>
    <n v="0"/>
    <b v="0"/>
    <s v="music/faith"/>
    <n v="0"/>
    <e v="#DIV/0!"/>
    <x v="3"/>
    <x v="17"/>
    <x v="218"/>
    <d v="2015-10-25T02:06:23"/>
  </r>
  <r>
    <n v="1731"/>
    <s v="Sam Cox Band First Christian Tour"/>
    <s v="We are a Christin Worship band looking to midwest tour. God Bless!"/>
    <n v="1000"/>
    <n v="0"/>
    <x v="1"/>
    <x v="0"/>
    <s v="USD"/>
    <n v="1434034800"/>
    <n v="1432849552"/>
    <b v="0"/>
    <n v="0"/>
    <b v="0"/>
    <s v="music/faith"/>
    <n v="0"/>
    <e v="#DIV/0!"/>
    <x v="3"/>
    <x v="17"/>
    <x v="219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1"/>
    <x v="0"/>
    <s v="USD"/>
    <n v="1452920400"/>
    <n v="1447777481"/>
    <b v="0"/>
    <n v="0"/>
    <b v="0"/>
    <s v="music/faith"/>
    <n v="0"/>
    <e v="#DIV/0!"/>
    <x v="3"/>
    <x v="17"/>
    <x v="220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1"/>
    <x v="0"/>
    <s v="USD"/>
    <n v="1473802200"/>
    <n v="1472746374"/>
    <b v="0"/>
    <n v="0"/>
    <b v="0"/>
    <s v="music/faith"/>
    <n v="0"/>
    <e v="#DIV/0!"/>
    <x v="3"/>
    <x v="17"/>
    <x v="221"/>
    <d v="2016-09-13T21:30:00"/>
  </r>
  <r>
    <n v="1740"/>
    <s v="Recording Studio Time"/>
    <s v="I recently recorded a new single. With your help I can return to the studio. Would you like to be part of my next worship project?"/>
    <n v="3000"/>
    <n v="0"/>
    <x v="1"/>
    <x v="0"/>
    <s v="USD"/>
    <n v="1437075422"/>
    <n v="1434483422"/>
    <b v="0"/>
    <n v="0"/>
    <b v="0"/>
    <s v="music/faith"/>
    <n v="0"/>
    <e v="#DIV/0!"/>
    <x v="3"/>
    <x v="17"/>
    <x v="222"/>
    <d v="2015-07-16T19:37:02"/>
  </r>
  <r>
    <n v="1766"/>
    <s v="Photographic book on Melbourne's music scene"/>
    <s v="I want to create a beautiful book which documents the Melbourne music scene."/>
    <n v="1500"/>
    <n v="0"/>
    <x v="1"/>
    <x v="3"/>
    <s v="AUD"/>
    <n v="1408999088"/>
    <n v="1407184688"/>
    <b v="1"/>
    <n v="0"/>
    <b v="0"/>
    <s v="photography/photobooks"/>
    <n v="0"/>
    <e v="#DIV/0!"/>
    <x v="7"/>
    <x v="18"/>
    <x v="223"/>
    <d v="2014-08-25T20:38:08"/>
  </r>
  <r>
    <n v="1813"/>
    <s v="Libya : The Lost Days"/>
    <s v="This project aims to document, Libyan photographic history; through both print and artisan mediums ."/>
    <n v="8750"/>
    <n v="0"/>
    <x v="1"/>
    <x v="1"/>
    <s v="GBP"/>
    <n v="1407532812"/>
    <n v="1404940812"/>
    <b v="0"/>
    <n v="0"/>
    <b v="0"/>
    <s v="photography/photobooks"/>
    <n v="0"/>
    <e v="#DIV/0!"/>
    <x v="7"/>
    <x v="18"/>
    <x v="224"/>
    <d v="2014-08-08T21:20:12"/>
  </r>
  <r>
    <n v="1815"/>
    <s v="Texas to Florida"/>
    <s v="Photographic roadtrip from Dallas/Ft Worth, Texas to Florida's beaches. A summer photography roadtrip project to include 5 states."/>
    <n v="3000"/>
    <n v="0"/>
    <x v="1"/>
    <x v="0"/>
    <s v="USD"/>
    <n v="1435787137"/>
    <n v="1434577537"/>
    <b v="0"/>
    <n v="0"/>
    <b v="0"/>
    <s v="photography/photobooks"/>
    <n v="0"/>
    <e v="#DIV/0!"/>
    <x v="7"/>
    <x v="18"/>
    <x v="225"/>
    <d v="2015-07-01T21:45:37"/>
  </r>
  <r>
    <n v="1818"/>
    <s v="Give Me Your Goofy-ist"/>
    <s v="We are all different, this is a way to honor and celebrate the authenticity in being different."/>
    <n v="15000"/>
    <n v="0"/>
    <x v="1"/>
    <x v="0"/>
    <s v="USD"/>
    <n v="1428035850"/>
    <n v="1425447450"/>
    <b v="0"/>
    <n v="0"/>
    <b v="0"/>
    <s v="photography/photobooks"/>
    <n v="0"/>
    <e v="#DIV/0!"/>
    <x v="7"/>
    <x v="18"/>
    <x v="226"/>
    <d v="2015-04-03T04:37:30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1"/>
    <x v="1"/>
    <s v="GBP"/>
    <n v="1422256341"/>
    <n v="1419664341"/>
    <b v="0"/>
    <n v="0"/>
    <b v="0"/>
    <s v="games/mobile games"/>
    <n v="0"/>
    <e v="#DIV/0!"/>
    <x v="5"/>
    <x v="10"/>
    <x v="227"/>
    <d v="2015-01-26T07:12:21"/>
  </r>
  <r>
    <n v="1869"/>
    <s v="Castle Crawler RPG"/>
    <s v="CCRPG will be a 2D Pixel Art Game based on similar elements to the SNES game &quot;Zelda: A Link to the Past&quot; with RPG elements added in."/>
    <n v="10000"/>
    <n v="0"/>
    <x v="1"/>
    <x v="0"/>
    <s v="USD"/>
    <n v="1483488249"/>
    <n v="1480896249"/>
    <b v="0"/>
    <n v="0"/>
    <b v="0"/>
    <s v="games/mobile games"/>
    <n v="0"/>
    <e v="#DIV/0!"/>
    <x v="5"/>
    <x v="10"/>
    <x v="228"/>
    <d v="2017-01-04T00:04:09"/>
  </r>
  <r>
    <n v="1876"/>
    <s v="Migration Madness (Android)"/>
    <s v="An arcade styled side scroller. Help Bob the pilot steer his plane through hordes of migrating birds strapped with explosives."/>
    <n v="280"/>
    <n v="0"/>
    <x v="1"/>
    <x v="3"/>
    <s v="AUD"/>
    <n v="1402901405"/>
    <n v="1400309405"/>
    <b v="0"/>
    <n v="0"/>
    <b v="0"/>
    <s v="games/mobile games"/>
    <n v="0"/>
    <e v="#DIV/0!"/>
    <x v="5"/>
    <x v="10"/>
    <x v="229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1"/>
    <x v="0"/>
    <s v="USD"/>
    <n v="1425170525"/>
    <n v="1422664925"/>
    <b v="0"/>
    <n v="0"/>
    <b v="0"/>
    <s v="games/mobile games"/>
    <n v="0"/>
    <e v="#DIV/0!"/>
    <x v="5"/>
    <x v="10"/>
    <x v="230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1"/>
    <x v="3"/>
    <s v="AUD"/>
    <n v="1402618355"/>
    <n v="1400026355"/>
    <b v="0"/>
    <n v="0"/>
    <b v="0"/>
    <s v="games/mobile games"/>
    <n v="0"/>
    <e v="#DIV/0!"/>
    <x v="5"/>
    <x v="10"/>
    <x v="231"/>
    <d v="2014-06-13T00:12:35"/>
  </r>
  <r>
    <n v="1982"/>
    <s v="Lonely Boy: 55 male models 200s sensual expression"/>
    <s v="Express a very dark place in my childhood. Release my emotions through photography in a form of Art."/>
    <n v="180000"/>
    <n v="0"/>
    <x v="1"/>
    <x v="15"/>
    <s v="HKD"/>
    <n v="1480863887"/>
    <n v="1478268287"/>
    <b v="0"/>
    <n v="0"/>
    <b v="0"/>
    <s v="photography/people"/>
    <n v="0"/>
    <e v="#DIV/0!"/>
    <x v="7"/>
    <x v="19"/>
    <x v="232"/>
    <d v="2016-12-04T15:04:47"/>
  </r>
  <r>
    <n v="1993"/>
    <s v="Open a photography studio - photo shoots as rewards!"/>
    <s v="I am looking for help to open up an affordable photography studio in Cornwall for baby and family portraiture photography"/>
    <n v="2000"/>
    <n v="0"/>
    <x v="1"/>
    <x v="1"/>
    <s v="GBP"/>
    <n v="1450706837"/>
    <n v="1448114837"/>
    <b v="0"/>
    <n v="0"/>
    <b v="0"/>
    <s v="photography/people"/>
    <n v="0"/>
    <e v="#DIV/0!"/>
    <x v="7"/>
    <x v="19"/>
    <x v="23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1"/>
    <x v="0"/>
    <s v="USD"/>
    <n v="1481072942"/>
    <n v="1475885342"/>
    <b v="0"/>
    <n v="0"/>
    <b v="0"/>
    <s v="photography/people"/>
    <n v="0"/>
    <e v="#DIV/0!"/>
    <x v="7"/>
    <x v="19"/>
    <x v="234"/>
    <d v="2016-12-07T01:09:02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1"/>
    <x v="0"/>
    <s v="USD"/>
    <n v="1405021211"/>
    <n v="1402429211"/>
    <b v="0"/>
    <n v="0"/>
    <b v="0"/>
    <s v="photography/people"/>
    <n v="0"/>
    <e v="#DIV/0!"/>
    <x v="7"/>
    <x v="19"/>
    <x v="235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1"/>
    <x v="0"/>
    <s v="USD"/>
    <n v="1409091612"/>
    <n v="1406499612"/>
    <b v="0"/>
    <n v="0"/>
    <b v="0"/>
    <s v="photography/people"/>
    <n v="0"/>
    <e v="#DIV/0!"/>
    <x v="7"/>
    <x v="19"/>
    <x v="236"/>
    <d v="2014-08-26T22:20:12"/>
  </r>
  <r>
    <n v="2141"/>
    <s v="King of Consoles"/>
    <s v="A place where people can test out the latest video games, for an hourly fee. It's cheaper than wasting money on a $60 game that sucked"/>
    <n v="15000"/>
    <n v="0"/>
    <x v="1"/>
    <x v="0"/>
    <s v="USD"/>
    <n v="1415947159"/>
    <n v="1413351559"/>
    <b v="0"/>
    <n v="0"/>
    <b v="0"/>
    <s v="games/video games"/>
    <n v="0"/>
    <e v="#DIV/0!"/>
    <x v="5"/>
    <x v="9"/>
    <x v="237"/>
    <d v="2014-11-14T06:39:19"/>
  </r>
  <r>
    <n v="2149"/>
    <s v="Project Gert on Xbox Live "/>
    <s v="Project Gert is a sequel to the Android game Project Gert, for Xbox Live.  One character embodying two personality's, and sets of abilities.  "/>
    <n v="2000"/>
    <n v="0"/>
    <x v="1"/>
    <x v="0"/>
    <s v="USD"/>
    <n v="1280534400"/>
    <n v="1277512556"/>
    <b v="0"/>
    <n v="0"/>
    <b v="0"/>
    <s v="games/video games"/>
    <n v="0"/>
    <e v="#DIV/0!"/>
    <x v="5"/>
    <x v="9"/>
    <x v="238"/>
    <d v="2010-07-31T00:00:00"/>
  </r>
  <r>
    <n v="2341"/>
    <s v="Cutting Edge Fitness Website (Canceled)"/>
    <s v="This website will serve as an interface to change lives and have a community routing for your success!"/>
    <n v="5000"/>
    <n v="0"/>
    <x v="0"/>
    <x v="0"/>
    <s v="USD"/>
    <n v="1436729504"/>
    <n v="1434137504"/>
    <b v="0"/>
    <n v="0"/>
    <b v="0"/>
    <s v="technology/web"/>
    <n v="0"/>
    <e v="#DIV/0!"/>
    <x v="1"/>
    <x v="3"/>
    <x v="239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0"/>
    <x v="0"/>
    <s v="USD"/>
    <n v="1412571600"/>
    <n v="1410799870"/>
    <b v="0"/>
    <n v="0"/>
    <b v="0"/>
    <s v="technology/web"/>
    <n v="0"/>
    <e v="#DIV/0!"/>
    <x v="1"/>
    <x v="3"/>
    <x v="240"/>
    <d v="2014-10-06T05:00:00"/>
  </r>
  <r>
    <n v="2345"/>
    <s v="Social Media Website (Canceled)"/>
    <s v="My team and I are creating a social media website for pet lovers across the world! Fashion, animal shows, adoptions, and more."/>
    <n v="3000"/>
    <n v="0"/>
    <x v="0"/>
    <x v="0"/>
    <s v="USD"/>
    <n v="1427845140"/>
    <n v="1424822556"/>
    <b v="0"/>
    <n v="0"/>
    <b v="0"/>
    <s v="technology/web"/>
    <n v="0"/>
    <e v="#DIV/0!"/>
    <x v="1"/>
    <x v="3"/>
    <x v="241"/>
    <d v="2015-03-31T23:39:0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0"/>
    <x v="8"/>
    <s v="SEK"/>
    <n v="1439318228"/>
    <n v="1436812628"/>
    <b v="0"/>
    <n v="0"/>
    <b v="0"/>
    <s v="technology/web"/>
    <n v="0"/>
    <e v="#DIV/0!"/>
    <x v="1"/>
    <x v="3"/>
    <x v="242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0"/>
    <x v="16"/>
    <s v="EUR"/>
    <n v="1483474370"/>
    <n v="1480882370"/>
    <b v="0"/>
    <n v="0"/>
    <b v="0"/>
    <s v="technology/web"/>
    <n v="0"/>
    <e v="#DIV/0!"/>
    <x v="1"/>
    <x v="3"/>
    <x v="243"/>
    <d v="2017-01-03T20:12:5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0"/>
    <x v="0"/>
    <s v="USD"/>
    <n v="1433603552"/>
    <n v="1428419552"/>
    <b v="0"/>
    <n v="0"/>
    <b v="0"/>
    <s v="technology/web"/>
    <n v="0"/>
    <e v="#DIV/0!"/>
    <x v="1"/>
    <x v="3"/>
    <x v="244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0"/>
    <x v="0"/>
    <s v="USD"/>
    <n v="1429632822"/>
    <n v="1428596022"/>
    <b v="0"/>
    <n v="0"/>
    <b v="0"/>
    <s v="technology/web"/>
    <n v="0"/>
    <e v="#DIV/0!"/>
    <x v="1"/>
    <x v="3"/>
    <x v="245"/>
    <d v="2015-04-21T16:13:42"/>
  </r>
  <r>
    <n v="2356"/>
    <s v="HardstyleUnited.com (Canceled)"/>
    <s v="HardstyleUnited.com The Global Hardstyle community. Your Hardstyle community."/>
    <n v="10000"/>
    <n v="0"/>
    <x v="0"/>
    <x v="4"/>
    <s v="EUR"/>
    <n v="1433530104"/>
    <n v="1430938104"/>
    <b v="0"/>
    <n v="0"/>
    <b v="0"/>
    <s v="technology/web"/>
    <n v="0"/>
    <e v="#DIV/0!"/>
    <x v="1"/>
    <x v="3"/>
    <x v="24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0"/>
    <x v="1"/>
    <s v="GBP"/>
    <n v="1445093578"/>
    <n v="1442501578"/>
    <b v="0"/>
    <n v="0"/>
    <b v="0"/>
    <s v="technology/web"/>
    <n v="0"/>
    <e v="#DIV/0!"/>
    <x v="1"/>
    <x v="3"/>
    <x v="24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0"/>
    <x v="1"/>
    <s v="GBP"/>
    <n v="1422664740"/>
    <n v="1417818036"/>
    <b v="0"/>
    <n v="0"/>
    <b v="0"/>
    <s v="technology/web"/>
    <n v="0"/>
    <e v="#DIV/0!"/>
    <x v="1"/>
    <x v="3"/>
    <x v="248"/>
    <d v="2015-01-31T00:39:00"/>
  </r>
  <r>
    <n v="2361"/>
    <s v="Lemme Grab it (Canceled)"/>
    <s v="A website for email/sms alerts of your personal selection, comparison of prices,consolidated database, best deals around for clothing."/>
    <n v="200"/>
    <n v="0"/>
    <x v="0"/>
    <x v="7"/>
    <s v="CAD"/>
    <n v="1462053600"/>
    <n v="1459975008"/>
    <b v="0"/>
    <n v="0"/>
    <b v="0"/>
    <s v="technology/web"/>
    <n v="0"/>
    <e v="#DIV/0!"/>
    <x v="1"/>
    <x v="3"/>
    <x v="249"/>
    <d v="2016-04-30T22:00:0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0"/>
    <x v="0"/>
    <s v="USD"/>
    <n v="1451348200"/>
    <n v="1447460200"/>
    <b v="0"/>
    <n v="0"/>
    <b v="0"/>
    <s v="technology/web"/>
    <n v="0"/>
    <e v="#DIV/0!"/>
    <x v="1"/>
    <x v="3"/>
    <x v="250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0"/>
    <x v="0"/>
    <s v="USD"/>
    <n v="1445898356"/>
    <n v="1441146356"/>
    <b v="0"/>
    <n v="0"/>
    <b v="0"/>
    <s v="technology/web"/>
    <n v="0"/>
    <e v="#DIV/0!"/>
    <x v="1"/>
    <x v="3"/>
    <x v="251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0"/>
    <x v="10"/>
    <s v="EUR"/>
    <n v="1453071600"/>
    <n v="1449596425"/>
    <b v="0"/>
    <n v="0"/>
    <b v="0"/>
    <s v="technology/web"/>
    <n v="0"/>
    <e v="#DIV/0!"/>
    <x v="1"/>
    <x v="3"/>
    <x v="252"/>
    <d v="2016-01-17T23:00:0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0"/>
    <x v="0"/>
    <s v="USD"/>
    <n v="1455132611"/>
    <n v="1452540611"/>
    <b v="0"/>
    <n v="0"/>
    <b v="0"/>
    <s v="technology/web"/>
    <n v="0"/>
    <e v="#DIV/0!"/>
    <x v="1"/>
    <x v="3"/>
    <x v="253"/>
    <d v="2016-02-10T19:30:11"/>
  </r>
  <r>
    <n v="2371"/>
    <s v="ProjectPetal.com (Canceled)"/>
    <s v="ProjectPetal.com is an all in one website for all Makers to share projects and ideas. A Facebook(R) Twitter(R) &amp; Github(R) all in one."/>
    <n v="2000"/>
    <n v="0"/>
    <x v="0"/>
    <x v="0"/>
    <s v="USD"/>
    <n v="1435257596"/>
    <n v="1432665596"/>
    <b v="0"/>
    <n v="0"/>
    <b v="0"/>
    <s v="technology/web"/>
    <n v="0"/>
    <e v="#DIV/0!"/>
    <x v="1"/>
    <x v="3"/>
    <x v="254"/>
    <d v="2015-06-25T18:39:56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0"/>
    <x v="0"/>
    <s v="USD"/>
    <n v="1473451437"/>
    <n v="1470859437"/>
    <b v="0"/>
    <n v="0"/>
    <b v="0"/>
    <s v="technology/web"/>
    <n v="0"/>
    <e v="#DIV/0!"/>
    <x v="1"/>
    <x v="3"/>
    <x v="255"/>
    <d v="2016-09-09T20:03:57"/>
  </r>
  <r>
    <n v="2377"/>
    <s v="Fluttify - New Canadian Tech Start Up (Canceled)"/>
    <s v="Fluttify is an Online Video Sharing Platform allowing friends to share their favorite Trending Content with each other."/>
    <n v="2500"/>
    <n v="0"/>
    <x v="0"/>
    <x v="7"/>
    <s v="CAD"/>
    <n v="1480110783"/>
    <n v="1477515183"/>
    <b v="0"/>
    <n v="0"/>
    <b v="0"/>
    <s v="technology/web"/>
    <n v="0"/>
    <e v="#DIV/0!"/>
    <x v="1"/>
    <x v="3"/>
    <x v="256"/>
    <d v="2016-11-25T21:53:03"/>
  </r>
  <r>
    <n v="2378"/>
    <s v="KEEPUP INC (Canceled)"/>
    <s v="KEEPUP allows you to extend your social circle by introducing you to new people via your friends."/>
    <n v="110000"/>
    <n v="0"/>
    <x v="0"/>
    <x v="0"/>
    <s v="USD"/>
    <n v="1440548330"/>
    <n v="1438042730"/>
    <b v="0"/>
    <n v="0"/>
    <b v="0"/>
    <s v="technology/web"/>
    <n v="0"/>
    <e v="#DIV/0!"/>
    <x v="1"/>
    <x v="3"/>
    <x v="257"/>
    <d v="2015-08-26T00:18:50"/>
  </r>
  <r>
    <n v="2379"/>
    <s v="SelectCooks.com (Canceled)"/>
    <s v="Selectcooks.com is a community marketplace for people to list, find and hire chefs."/>
    <n v="30000"/>
    <n v="0"/>
    <x v="0"/>
    <x v="0"/>
    <s v="USD"/>
    <n v="1444004616"/>
    <n v="1440116616"/>
    <b v="0"/>
    <n v="0"/>
    <b v="0"/>
    <s v="technology/web"/>
    <n v="0"/>
    <e v="#DIV/0!"/>
    <x v="1"/>
    <x v="3"/>
    <x v="258"/>
    <d v="2015-10-05T00:23:36"/>
  </r>
  <r>
    <n v="2386"/>
    <s v="Realjobmatch.com (Canceled)"/>
    <s v="Realjobmatch is not just a job search site but a matching site , matching the right jobseekers with the best jobs."/>
    <n v="30000"/>
    <n v="0"/>
    <x v="0"/>
    <x v="7"/>
    <s v="CAD"/>
    <n v="1420920424"/>
    <n v="1415736424"/>
    <b v="0"/>
    <n v="0"/>
    <b v="0"/>
    <s v="technology/web"/>
    <n v="0"/>
    <e v="#DIV/0!"/>
    <x v="1"/>
    <x v="3"/>
    <x v="259"/>
    <d v="2015-01-10T20:07:04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0"/>
    <x v="3"/>
    <s v="AUD"/>
    <n v="1420352264"/>
    <n v="1416896264"/>
    <b v="0"/>
    <n v="0"/>
    <b v="0"/>
    <s v="technology/web"/>
    <n v="0"/>
    <e v="#DIV/0!"/>
    <x v="1"/>
    <x v="3"/>
    <x v="260"/>
    <d v="2015-01-04T06:17:44"/>
  </r>
  <r>
    <n v="2392"/>
    <s v="WILLAMETTE EXTRA BOARD (Canceled)"/>
    <s v="I am asking for $4,200 to launch a unique website serving professionals in any and all industries seeking additional income in Oregon."/>
    <n v="4200"/>
    <n v="0"/>
    <x v="0"/>
    <x v="0"/>
    <s v="USD"/>
    <n v="1446087223"/>
    <n v="1443495223"/>
    <b v="0"/>
    <n v="0"/>
    <b v="0"/>
    <s v="technology/web"/>
    <n v="0"/>
    <e v="#DIV/0!"/>
    <x v="1"/>
    <x v="3"/>
    <x v="261"/>
    <d v="2015-10-29T02:53:43"/>
  </r>
  <r>
    <n v="2395"/>
    <s v="VENT it out (Canceled)"/>
    <s v="I am making a social website where people can anonymously or openly vent, All walks of life all over the world"/>
    <n v="33000"/>
    <n v="0"/>
    <x v="0"/>
    <x v="0"/>
    <s v="USD"/>
    <n v="1484038620"/>
    <n v="1481597687"/>
    <b v="0"/>
    <n v="0"/>
    <b v="0"/>
    <s v="technology/web"/>
    <n v="0"/>
    <e v="#DIV/0!"/>
    <x v="1"/>
    <x v="3"/>
    <x v="262"/>
    <d v="2017-01-10T08:57:00"/>
  </r>
  <r>
    <n v="2397"/>
    <s v="#ADOPTROHINGYA PROJECT (Canceled)"/>
    <s v="Matching refugees with sponsors in the US for 5 years. Our goal is to assist 300 Rohingya refugee families with supportive communities."/>
    <n v="124000"/>
    <n v="0"/>
    <x v="0"/>
    <x v="0"/>
    <s v="USD"/>
    <n v="1420233256"/>
    <n v="1417641256"/>
    <b v="0"/>
    <n v="0"/>
    <b v="0"/>
    <s v="technology/web"/>
    <n v="0"/>
    <e v="#DIV/0!"/>
    <x v="1"/>
    <x v="3"/>
    <x v="263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0"/>
    <x v="0"/>
    <s v="USD"/>
    <n v="1435874384"/>
    <n v="1433282384"/>
    <b v="0"/>
    <n v="0"/>
    <b v="0"/>
    <s v="technology/web"/>
    <n v="0"/>
    <e v="#DIV/0!"/>
    <x v="1"/>
    <x v="3"/>
    <x v="264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0"/>
    <x v="8"/>
    <s v="SEK"/>
    <n v="1418934506"/>
    <n v="1415910506"/>
    <b v="0"/>
    <n v="0"/>
    <b v="0"/>
    <s v="technology/web"/>
    <n v="0"/>
    <e v="#DIV/0!"/>
    <x v="1"/>
    <x v="3"/>
    <x v="265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0"/>
    <x v="3"/>
    <s v="AUD"/>
    <n v="1460615164"/>
    <n v="1458023164"/>
    <b v="0"/>
    <n v="0"/>
    <b v="0"/>
    <s v="technology/web"/>
    <n v="0"/>
    <e v="#DIV/0!"/>
    <x v="1"/>
    <x v="3"/>
    <x v="266"/>
    <d v="2016-04-14T06:26:04"/>
  </r>
  <r>
    <n v="2404"/>
    <s v="Square Donuts Truck"/>
    <s v="We would love another Donut Food Truck for your famous Square Donuts.  We have one successful truck and retail store open already!"/>
    <n v="15000"/>
    <n v="0"/>
    <x v="1"/>
    <x v="0"/>
    <s v="USD"/>
    <n v="1451782607"/>
    <n v="1449190607"/>
    <b v="0"/>
    <n v="0"/>
    <b v="0"/>
    <s v="food/food trucks"/>
    <n v="0"/>
    <e v="#DIV/0!"/>
    <x v="6"/>
    <x v="11"/>
    <x v="267"/>
    <d v="2016-01-03T00:56:47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1"/>
    <x v="3"/>
    <s v="AUD"/>
    <n v="1441619275"/>
    <n v="1439027275"/>
    <b v="0"/>
    <n v="0"/>
    <b v="0"/>
    <s v="food/food trucks"/>
    <n v="0"/>
    <e v="#DIV/0!"/>
    <x v="6"/>
    <x v="11"/>
    <x v="268"/>
    <d v="2015-09-07T09:47:55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1"/>
    <x v="9"/>
    <s v="EUR"/>
    <n v="1480185673"/>
    <n v="1476294073"/>
    <b v="0"/>
    <n v="0"/>
    <b v="0"/>
    <s v="food/food trucks"/>
    <n v="0"/>
    <e v="#DIV/0!"/>
    <x v="6"/>
    <x v="11"/>
    <x v="269"/>
    <d v="2016-11-26T18:41:13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1"/>
    <x v="0"/>
    <s v="USD"/>
    <n v="1407705187"/>
    <n v="1405113187"/>
    <b v="0"/>
    <n v="0"/>
    <b v="0"/>
    <s v="food/food trucks"/>
    <n v="0"/>
    <e v="#DIV/0!"/>
    <x v="6"/>
    <x v="11"/>
    <x v="270"/>
    <d v="2014-08-10T21:13:07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1"/>
    <x v="0"/>
    <s v="USD"/>
    <n v="1424281389"/>
    <n v="1419097389"/>
    <b v="0"/>
    <n v="0"/>
    <b v="0"/>
    <s v="food/food trucks"/>
    <n v="0"/>
    <e v="#DIV/0!"/>
    <x v="6"/>
    <x v="11"/>
    <x v="271"/>
    <d v="2015-02-18T17:43:09"/>
  </r>
  <r>
    <n v="2426"/>
    <s v="The Low-Calorie Food Truck"/>
    <s v="Aspiring to create a food truck with many delicious low calorie meals to encourage healthy eating while enjoying every bite."/>
    <n v="20000"/>
    <n v="0"/>
    <x v="1"/>
    <x v="0"/>
    <s v="USD"/>
    <n v="1439006692"/>
    <n v="1433822692"/>
    <b v="0"/>
    <n v="0"/>
    <b v="0"/>
    <s v="food/food trucks"/>
    <n v="0"/>
    <e v="#DIV/0!"/>
    <x v="6"/>
    <x v="11"/>
    <x v="272"/>
    <d v="2015-08-08T04:04:52"/>
  </r>
  <r>
    <n v="2433"/>
    <s v="TWIZTID CREATIONS"/>
    <s v="I want to create an amazing menu that no one eals has.I have great ideas like a non-traditional pb&amp;j thats wraped in an eggroll &amp; fried"/>
    <n v="10000"/>
    <n v="0"/>
    <x v="1"/>
    <x v="0"/>
    <s v="USD"/>
    <n v="1456608943"/>
    <n v="1454016943"/>
    <b v="0"/>
    <n v="0"/>
    <b v="0"/>
    <s v="food/food trucks"/>
    <n v="0"/>
    <e v="#DIV/0!"/>
    <x v="6"/>
    <x v="11"/>
    <x v="273"/>
    <d v="2016-02-27T21:35:43"/>
  </r>
  <r>
    <n v="2437"/>
    <s v="Cuppa Gumbos"/>
    <s v="Homemade Gumbo, Stews and Curry to be served hot and fresh everyday at any festival or concert we can attend."/>
    <n v="8000"/>
    <n v="0"/>
    <x v="1"/>
    <x v="0"/>
    <s v="USD"/>
    <n v="1426615200"/>
    <n v="1422400188"/>
    <b v="0"/>
    <n v="0"/>
    <b v="0"/>
    <s v="food/food trucks"/>
    <n v="0"/>
    <e v="#DIV/0!"/>
    <x v="6"/>
    <x v="11"/>
    <x v="274"/>
    <d v="2015-03-17T18:00:00"/>
  </r>
  <r>
    <n v="2439"/>
    <s v="Pillow Puffs Concessions"/>
    <s v="Expand cotton candy concession to include other foods and purchase a trailer to haul._x000a_Purchase unstuffed pets to fill with cotton candy"/>
    <n v="10000"/>
    <n v="0"/>
    <x v="1"/>
    <x v="0"/>
    <s v="USD"/>
    <n v="1445197129"/>
    <n v="1442605129"/>
    <b v="0"/>
    <n v="0"/>
    <b v="0"/>
    <s v="food/food trucks"/>
    <n v="0"/>
    <e v="#DIV/0!"/>
    <x v="6"/>
    <x v="11"/>
    <x v="275"/>
    <d v="2015-10-18T19:38:49"/>
  </r>
  <r>
    <n v="2503"/>
    <s v="Cardinal Bistro BYOB Start Up"/>
    <s v="Cardinal Bistro will be Contemporary American dinning establishment based in Ventnor, NJ featuring local, seasonal ingredients."/>
    <n v="10000"/>
    <n v="0"/>
    <x v="1"/>
    <x v="0"/>
    <s v="USD"/>
    <n v="1465333560"/>
    <n v="1462743308"/>
    <b v="0"/>
    <n v="0"/>
    <b v="0"/>
    <s v="food/restaurants"/>
    <n v="0"/>
    <e v="#DIV/0!"/>
    <x v="6"/>
    <x v="20"/>
    <x v="276"/>
    <d v="2016-06-07T21:06:00"/>
  </r>
  <r>
    <n v="2504"/>
    <s v="Halal Restaurant and Internet Cafe"/>
    <s v="Halal Restaurant and Internet Cafe 20 percent of profits will go to building masjids."/>
    <n v="35000"/>
    <n v="0"/>
    <x v="1"/>
    <x v="0"/>
    <s v="USD"/>
    <n v="1416014534"/>
    <n v="1413418934"/>
    <b v="0"/>
    <n v="0"/>
    <b v="0"/>
    <s v="food/restaurants"/>
    <n v="0"/>
    <e v="#DIV/0!"/>
    <x v="6"/>
    <x v="20"/>
    <x v="277"/>
    <d v="2014-11-15T01:22:14"/>
  </r>
  <r>
    <n v="2505"/>
    <s v="PASTATUTION"/>
    <s v="PASTATUTION- The act or practice of engaging in Pasta Making for money.  _x000a__x000a_Help us get the Arcobaleno Pasta Extruder!"/>
    <n v="7000"/>
    <n v="0"/>
    <x v="1"/>
    <x v="0"/>
    <s v="USD"/>
    <n v="1426292416"/>
    <n v="1423704016"/>
    <b v="0"/>
    <n v="0"/>
    <b v="0"/>
    <s v="food/restaurants"/>
    <n v="0"/>
    <e v="#DIV/0!"/>
    <x v="6"/>
    <x v="20"/>
    <x v="278"/>
    <d v="2015-03-14T00:20:16"/>
  </r>
  <r>
    <n v="2507"/>
    <s v="Help Cafe Talavera get a New Kitchen!"/>
    <s v="Unique dishes for a unique city!."/>
    <n v="42850"/>
    <n v="0"/>
    <x v="1"/>
    <x v="0"/>
    <s v="USD"/>
    <n v="1431308704"/>
    <n v="1428716704"/>
    <b v="0"/>
    <n v="0"/>
    <b v="0"/>
    <s v="food/restaurants"/>
    <n v="0"/>
    <e v="#DIV/0!"/>
    <x v="6"/>
    <x v="20"/>
    <x v="279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1"/>
    <x v="0"/>
    <s v="USD"/>
    <n v="1408056634"/>
    <n v="1405464634"/>
    <b v="0"/>
    <n v="0"/>
    <b v="0"/>
    <s v="food/restaurants"/>
    <n v="0"/>
    <e v="#DIV/0!"/>
    <x v="6"/>
    <x v="20"/>
    <x v="280"/>
    <d v="2014-08-14T22:50:34"/>
  </r>
  <r>
    <n v="2511"/>
    <s v="loluli's"/>
    <s v="Fresh Fast Food. A bbq ramen bar thats healthy, tasty and made to order right in front of your eyes....... From flame to bowl"/>
    <n v="100000"/>
    <n v="0"/>
    <x v="1"/>
    <x v="1"/>
    <s v="GBP"/>
    <n v="1454323413"/>
    <n v="1451731413"/>
    <b v="0"/>
    <n v="0"/>
    <b v="0"/>
    <s v="food/restaurants"/>
    <n v="0"/>
    <e v="#DIV/0!"/>
    <x v="6"/>
    <x v="20"/>
    <x v="281"/>
    <d v="2016-02-01T10:43:33"/>
  </r>
  <r>
    <n v="2512"/>
    <s v="Somethin' Tasty"/>
    <s v="Somethin' Tasty is a unique coffee, pastry &amp; retail store. We consign from all local sources: pottery, glass &amp; art."/>
    <n v="1150"/>
    <n v="0"/>
    <x v="1"/>
    <x v="0"/>
    <s v="USD"/>
    <n v="1418504561"/>
    <n v="1417208561"/>
    <b v="0"/>
    <n v="0"/>
    <b v="0"/>
    <s v="food/restaurants"/>
    <n v="0"/>
    <e v="#DIV/0!"/>
    <x v="6"/>
    <x v="20"/>
    <x v="28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1"/>
    <x v="6"/>
    <s v="EUR"/>
    <n v="1488067789"/>
    <n v="1482883789"/>
    <b v="0"/>
    <n v="0"/>
    <b v="0"/>
    <s v="food/restaurants"/>
    <n v="0"/>
    <e v="#DIV/0!"/>
    <x v="6"/>
    <x v="20"/>
    <x v="283"/>
    <d v="2017-02-26T00:09:49"/>
  </r>
  <r>
    <n v="2516"/>
    <s v="Morning Glory"/>
    <s v="Hi, everyone my name is Alex, and i want to create not just a cafe spot, but a place that gives everyone a nice warm homey feeling."/>
    <n v="22000"/>
    <n v="0"/>
    <x v="1"/>
    <x v="0"/>
    <s v="USD"/>
    <n v="1417279252"/>
    <n v="1414683652"/>
    <b v="0"/>
    <n v="0"/>
    <b v="0"/>
    <s v="food/restaurants"/>
    <n v="0"/>
    <e v="#DIV/0!"/>
    <x v="6"/>
    <x v="20"/>
    <x v="284"/>
    <d v="2014-11-29T16:40:52"/>
  </r>
  <r>
    <n v="2518"/>
    <s v="Southern California's Backroad Eateries"/>
    <s v="I am traveling the backroads of Southern California, to discover the best out-of-the-way eateries the area has to offer"/>
    <n v="5000"/>
    <n v="0"/>
    <x v="1"/>
    <x v="0"/>
    <s v="USD"/>
    <n v="1415899228"/>
    <n v="1413303628"/>
    <b v="0"/>
    <n v="0"/>
    <b v="0"/>
    <s v="food/restaurants"/>
    <n v="0"/>
    <e v="#DIV/0!"/>
    <x v="6"/>
    <x v="20"/>
    <x v="285"/>
    <d v="2014-11-13T17:20:28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1"/>
    <x v="0"/>
    <s v="USD"/>
    <n v="1476559260"/>
    <n v="1472567085"/>
    <b v="0"/>
    <n v="0"/>
    <b v="0"/>
    <s v="food/restaurants"/>
    <n v="0"/>
    <e v="#DIV/0!"/>
    <x v="6"/>
    <x v="20"/>
    <x v="286"/>
    <d v="2016-10-15T19:21:00"/>
  </r>
  <r>
    <n v="2561"/>
    <s v="Project Bearnaise Trucks (Canceled)"/>
    <s v="Ever had chicken fingers smothered in bearnaise sauce, resting on a bed of your favorite rice? We need these meals on wheels."/>
    <n v="100000"/>
    <n v="0"/>
    <x v="0"/>
    <x v="7"/>
    <s v="CAD"/>
    <n v="1444740089"/>
    <n v="1442148089"/>
    <b v="0"/>
    <n v="0"/>
    <b v="0"/>
    <s v="food/food trucks"/>
    <n v="0"/>
    <e v="#DIV/0!"/>
    <x v="6"/>
    <x v="11"/>
    <x v="287"/>
    <d v="2015-10-13T12:41:29"/>
  </r>
  <r>
    <n v="2563"/>
    <s v="Phoenix Pearl Boba Tea Truck (Canceled)"/>
    <s v="Michigan based bubble tea and specialty ice cream food truck"/>
    <n v="20000"/>
    <n v="0"/>
    <x v="0"/>
    <x v="0"/>
    <s v="USD"/>
    <n v="1438226451"/>
    <n v="1433042451"/>
    <b v="0"/>
    <n v="0"/>
    <b v="0"/>
    <s v="food/food trucks"/>
    <n v="0"/>
    <e v="#DIV/0!"/>
    <x v="6"/>
    <x v="11"/>
    <x v="288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0"/>
    <x v="7"/>
    <s v="CAD"/>
    <n v="1406854699"/>
    <n v="1404262699"/>
    <b v="0"/>
    <n v="0"/>
    <b v="0"/>
    <s v="food/food trucks"/>
    <n v="0"/>
    <e v="#DIV/0!"/>
    <x v="6"/>
    <x v="11"/>
    <x v="289"/>
    <d v="2014-08-01T00:58:19"/>
  </r>
  <r>
    <n v="2566"/>
    <s v="Mamma B's Pizza Get's Rolling (Canceled)"/>
    <s v="You can skip the hotdog cart and enjoy fresh, hot, delicious, handmade pizza when Mamma B's takes her show on the road!"/>
    <n v="35000"/>
    <n v="0"/>
    <x v="0"/>
    <x v="0"/>
    <s v="USD"/>
    <n v="1408663948"/>
    <n v="1406071948"/>
    <b v="0"/>
    <n v="0"/>
    <b v="0"/>
    <s v="food/food trucks"/>
    <n v="0"/>
    <e v="#DIV/0!"/>
    <x v="6"/>
    <x v="11"/>
    <x v="290"/>
    <d v="2014-08-21T23:32:28"/>
  </r>
  <r>
    <n v="2572"/>
    <s v="A Dream of Naughty Nachos (Canceled)"/>
    <s v="Mesquite smoked brisket nachos, food truck style, with homemade salsa to make your taste buds dance."/>
    <n v="30000"/>
    <n v="0"/>
    <x v="0"/>
    <x v="0"/>
    <s v="USD"/>
    <n v="1428893517"/>
    <n v="1426301517"/>
    <b v="0"/>
    <n v="0"/>
    <b v="0"/>
    <s v="food/food trucks"/>
    <n v="0"/>
    <e v="#DIV/0!"/>
    <x v="6"/>
    <x v="11"/>
    <x v="291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0"/>
    <x v="0"/>
    <s v="USD"/>
    <n v="1408803149"/>
    <n v="1404915149"/>
    <b v="0"/>
    <n v="0"/>
    <b v="0"/>
    <s v="food/food trucks"/>
    <n v="0"/>
    <e v="#DIV/0!"/>
    <x v="6"/>
    <x v="11"/>
    <x v="292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0"/>
    <x v="0"/>
    <s v="USD"/>
    <n v="1463600945"/>
    <n v="1461786545"/>
    <b v="0"/>
    <n v="0"/>
    <b v="0"/>
    <s v="food/food trucks"/>
    <n v="0"/>
    <e v="#DIV/0!"/>
    <x v="6"/>
    <x v="11"/>
    <x v="293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0"/>
    <x v="0"/>
    <s v="USD"/>
    <n v="1421030194"/>
    <n v="1418438194"/>
    <b v="0"/>
    <n v="0"/>
    <b v="0"/>
    <s v="food/food trucks"/>
    <n v="0"/>
    <e v="#DIV/0!"/>
    <x v="6"/>
    <x v="11"/>
    <x v="294"/>
    <d v="2015-01-12T02:36:34"/>
  </r>
  <r>
    <n v="2576"/>
    <s v="2 Go Fast Food (Canceled)"/>
    <s v="A New Twist with an American and Philippine fast food Mobile Trailer."/>
    <n v="10000"/>
    <n v="0"/>
    <x v="0"/>
    <x v="0"/>
    <s v="USD"/>
    <n v="1428707647"/>
    <n v="1424823247"/>
    <b v="0"/>
    <n v="0"/>
    <b v="0"/>
    <s v="food/food trucks"/>
    <n v="0"/>
    <e v="#DIV/0!"/>
    <x v="6"/>
    <x v="11"/>
    <x v="295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0"/>
    <x v="0"/>
    <s v="USD"/>
    <n v="1407181297"/>
    <n v="1405021297"/>
    <b v="0"/>
    <n v="0"/>
    <b v="0"/>
    <s v="food/food trucks"/>
    <n v="0"/>
    <e v="#DIV/0!"/>
    <x v="6"/>
    <x v="11"/>
    <x v="296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0"/>
    <x v="0"/>
    <s v="USD"/>
    <n v="1444410000"/>
    <n v="1440203579"/>
    <b v="0"/>
    <n v="0"/>
    <b v="0"/>
    <s v="food/food trucks"/>
    <n v="0"/>
    <e v="#DIV/0!"/>
    <x v="6"/>
    <x v="11"/>
    <x v="297"/>
    <d v="2015-10-09T17:00:00"/>
  </r>
  <r>
    <n v="2584"/>
    <s v="Culinary Arts Food Truck Style"/>
    <s v="Bringing quality food to the masses using local premium ingredients, but at a food truck price!"/>
    <n v="10000"/>
    <n v="0"/>
    <x v="1"/>
    <x v="0"/>
    <s v="USD"/>
    <n v="1434341369"/>
    <n v="1431749369"/>
    <b v="0"/>
    <n v="0"/>
    <b v="0"/>
    <s v="food/food trucks"/>
    <n v="0"/>
    <e v="#DIV/0!"/>
    <x v="6"/>
    <x v="11"/>
    <x v="298"/>
    <d v="2015-06-15T04:09:2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1"/>
    <x v="3"/>
    <s v="AUD"/>
    <n v="1453817297"/>
    <n v="1453212497"/>
    <b v="0"/>
    <n v="0"/>
    <b v="0"/>
    <s v="food/food trucks"/>
    <n v="0"/>
    <e v="#DIV/0!"/>
    <x v="6"/>
    <x v="11"/>
    <x v="299"/>
    <d v="2016-01-26T14:08:17"/>
  </r>
  <r>
    <n v="2593"/>
    <s v="L.J. Silvers' Ice Cream and Taco Van"/>
    <s v="What could be better than satisfying your hunger with ice cream or a taco (or both) from a 1970's mural van blastin disco music!"/>
    <n v="10000"/>
    <n v="0"/>
    <x v="1"/>
    <x v="0"/>
    <s v="USD"/>
    <n v="1429993026"/>
    <n v="1427401026"/>
    <b v="0"/>
    <n v="0"/>
    <b v="0"/>
    <s v="food/food trucks"/>
    <n v="0"/>
    <e v="#DIV/0!"/>
    <x v="6"/>
    <x v="11"/>
    <x v="300"/>
    <d v="2015-04-25T20:17:0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1"/>
    <x v="6"/>
    <s v="EUR"/>
    <n v="1468565820"/>
    <n v="1465970108"/>
    <b v="0"/>
    <n v="0"/>
    <b v="0"/>
    <s v="technology/space exploration"/>
    <n v="0"/>
    <e v="#DIV/0!"/>
    <x v="1"/>
    <x v="21"/>
    <x v="301"/>
    <d v="2016-07-15T06:57:0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1"/>
    <x v="0"/>
    <s v="USD"/>
    <n v="1412119423"/>
    <n v="1410391423"/>
    <b v="0"/>
    <n v="0"/>
    <b v="0"/>
    <s v="food/food trucks"/>
    <n v="0"/>
    <e v="#DIV/0!"/>
    <x v="6"/>
    <x v="11"/>
    <x v="302"/>
    <d v="2014-09-30T23:23:43"/>
  </r>
  <r>
    <n v="2687"/>
    <s v="Munch Wagon"/>
    <s v="Your American Pizzas, Wings, Stuffed Gouda Burger, Sweet &amp; Russet Potato Fries served on a food Truck!!"/>
    <n v="15000"/>
    <n v="0"/>
    <x v="1"/>
    <x v="0"/>
    <s v="USD"/>
    <n v="1435591318"/>
    <n v="1432999318"/>
    <b v="0"/>
    <n v="0"/>
    <b v="0"/>
    <s v="food/food trucks"/>
    <n v="0"/>
    <e v="#DIV/0!"/>
    <x v="6"/>
    <x v="11"/>
    <x v="303"/>
    <d v="2015-06-29T15:21:58"/>
  </r>
  <r>
    <n v="2699"/>
    <s v="my bakery truck"/>
    <s v="Hi, I want make my first bakery. Food truck was great, but I not have a car licence. So, help me to be my dream!"/>
    <n v="2"/>
    <n v="0"/>
    <x v="1"/>
    <x v="7"/>
    <s v="CAD"/>
    <n v="1407533463"/>
    <n v="1404941463"/>
    <b v="0"/>
    <n v="0"/>
    <b v="0"/>
    <s v="food/food trucks"/>
    <n v="0"/>
    <e v="#DIV/0!"/>
    <x v="6"/>
    <x v="11"/>
    <x v="304"/>
    <d v="2014-08-08T21:31:03"/>
  </r>
  <r>
    <n v="2743"/>
    <s v="St. Nick Jr"/>
    <s v="One Christmas every child was naughty, and Santa's son _x000a_St. Nick Jr sacrifices all his gifts over his whole life, for the children"/>
    <n v="5999"/>
    <n v="0"/>
    <x v="1"/>
    <x v="0"/>
    <s v="USD"/>
    <n v="1476863607"/>
    <n v="1474271607"/>
    <b v="0"/>
    <n v="0"/>
    <b v="0"/>
    <s v="publishing/children's books"/>
    <n v="0"/>
    <e v="#DIV/0!"/>
    <x v="2"/>
    <x v="22"/>
    <x v="305"/>
    <d v="2016-10-19T07:53:27"/>
  </r>
  <r>
    <n v="2750"/>
    <s v="My Child, My Blessing"/>
    <s v="This is a journal where parents daily write something positive about their child.  Places for pictures, too."/>
    <n v="1999"/>
    <n v="0"/>
    <x v="1"/>
    <x v="0"/>
    <s v="USD"/>
    <n v="1341086400"/>
    <n v="1340055345"/>
    <b v="0"/>
    <n v="0"/>
    <b v="0"/>
    <s v="publishing/children's books"/>
    <n v="0"/>
    <e v="#DIV/0!"/>
    <x v="2"/>
    <x v="22"/>
    <x v="306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1"/>
    <x v="0"/>
    <s v="USD"/>
    <n v="1403039842"/>
    <n v="1397855842"/>
    <b v="0"/>
    <n v="0"/>
    <b v="0"/>
    <s v="publishing/children's books"/>
    <n v="0"/>
    <e v="#DIV/0!"/>
    <x v="2"/>
    <x v="22"/>
    <x v="307"/>
    <d v="2014-06-17T21:17:22"/>
  </r>
  <r>
    <n v="2754"/>
    <s v="From here...to there!"/>
    <s v="I have been a writer all my life. But until recently never a parent. I want to write a children book for my children, and yours!"/>
    <n v="10000"/>
    <n v="0"/>
    <x v="1"/>
    <x v="0"/>
    <s v="USD"/>
    <n v="1410448551"/>
    <n v="1407856551"/>
    <b v="0"/>
    <n v="0"/>
    <b v="0"/>
    <s v="publishing/children's books"/>
    <n v="0"/>
    <e v="#DIV/0!"/>
    <x v="2"/>
    <x v="22"/>
    <x v="308"/>
    <d v="2014-09-11T15:15:51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1"/>
    <x v="1"/>
    <s v="GBP"/>
    <n v="1371726258"/>
    <n v="1369134258"/>
    <b v="0"/>
    <n v="0"/>
    <b v="0"/>
    <s v="publishing/children's books"/>
    <n v="0"/>
    <e v="#DIV/0!"/>
    <x v="2"/>
    <x v="22"/>
    <x v="309"/>
    <d v="2013-06-20T11:04:18"/>
  </r>
  <r>
    <n v="2765"/>
    <s v="A Story Book For Kids: Technology and Everyday Life"/>
    <s v="I am writing an illustrated book for children ages 3 to 7 that meshes technology in everyday life stories."/>
    <n v="4000"/>
    <n v="0"/>
    <x v="1"/>
    <x v="0"/>
    <s v="USD"/>
    <n v="1351432428"/>
    <n v="1350050028"/>
    <b v="0"/>
    <n v="0"/>
    <b v="0"/>
    <s v="publishing/children's books"/>
    <n v="0"/>
    <e v="#DIV/0!"/>
    <x v="2"/>
    <x v="22"/>
    <x v="310"/>
    <d v="2012-10-28T13:53:48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1"/>
    <x v="0"/>
    <s v="USD"/>
    <n v="1359738000"/>
    <n v="1355489140"/>
    <b v="0"/>
    <n v="0"/>
    <b v="0"/>
    <s v="publishing/children's books"/>
    <n v="0"/>
    <e v="#DIV/0!"/>
    <x v="2"/>
    <x v="22"/>
    <x v="31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1"/>
    <x v="0"/>
    <s v="USD"/>
    <n v="1381006294"/>
    <n v="1379710294"/>
    <b v="0"/>
    <n v="0"/>
    <b v="0"/>
    <s v="publishing/children's books"/>
    <n v="0"/>
    <e v="#DIV/0!"/>
    <x v="2"/>
    <x v="22"/>
    <x v="312"/>
    <d v="2013-10-05T20:51:34"/>
  </r>
  <r>
    <n v="2780"/>
    <s v="Travel with baby"/>
    <s v="Turn the World with my kids, and then write a book with the advice for traveling with baby"/>
    <n v="100000"/>
    <n v="0"/>
    <x v="1"/>
    <x v="10"/>
    <s v="EUR"/>
    <n v="1489142688"/>
    <n v="1486550688"/>
    <b v="0"/>
    <n v="0"/>
    <b v="0"/>
    <s v="publishing/children's books"/>
    <n v="0"/>
    <e v="#DIV/0!"/>
    <x v="2"/>
    <x v="22"/>
    <x v="313"/>
    <d v="2017-03-10T10:44:48"/>
  </r>
  <r>
    <n v="2842"/>
    <s v="HIDDEN: The FCO Plays"/>
    <s v="A play performed at the FCO Global Summit on the Preventing Sexual Violence Initiative, hosted by William Hague and Angelina Jolie"/>
    <n v="1500"/>
    <n v="0"/>
    <x v="1"/>
    <x v="1"/>
    <s v="GBP"/>
    <n v="1403348400"/>
    <n v="1401058295"/>
    <b v="0"/>
    <n v="0"/>
    <b v="0"/>
    <s v="theater/plays"/>
    <n v="0"/>
    <e v="#DIV/0!"/>
    <x v="8"/>
    <x v="23"/>
    <x v="314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1"/>
    <x v="0"/>
    <s v="USD"/>
    <n v="1465790400"/>
    <n v="1462210950"/>
    <b v="0"/>
    <n v="0"/>
    <b v="0"/>
    <s v="theater/plays"/>
    <n v="0"/>
    <e v="#DIV/0!"/>
    <x v="8"/>
    <x v="23"/>
    <x v="315"/>
    <d v="2016-06-13T04:00:0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1"/>
    <x v="0"/>
    <s v="USD"/>
    <n v="1432917394"/>
    <n v="1429029394"/>
    <b v="0"/>
    <n v="0"/>
    <b v="0"/>
    <s v="theater/plays"/>
    <n v="0"/>
    <e v="#DIV/0!"/>
    <x v="8"/>
    <x v="23"/>
    <x v="316"/>
    <d v="2015-05-29T16:36:34"/>
  </r>
  <r>
    <n v="2847"/>
    <s v="COLOR ME"/>
    <s v="Dark secrets come to light when Mariah meets Stella. They find a way to face the south's largest elephant in the room: RACISM."/>
    <n v="2000"/>
    <n v="0"/>
    <x v="1"/>
    <x v="0"/>
    <s v="USD"/>
    <n v="1464031265"/>
    <n v="1458847265"/>
    <b v="0"/>
    <n v="0"/>
    <b v="0"/>
    <s v="theater/plays"/>
    <n v="0"/>
    <e v="#DIV/0!"/>
    <x v="8"/>
    <x v="23"/>
    <x v="317"/>
    <d v="2016-05-23T19:21:05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1"/>
    <x v="16"/>
    <s v="EUR"/>
    <n v="1454109420"/>
    <n v="1453334629"/>
    <b v="0"/>
    <n v="0"/>
    <b v="0"/>
    <s v="theater/plays"/>
    <n v="0"/>
    <e v="#DIV/0!"/>
    <x v="8"/>
    <x v="23"/>
    <x v="318"/>
    <d v="2016-01-29T23:17:00"/>
  </r>
  <r>
    <n v="2853"/>
    <s v="Eighteen Months- A Love Story Interrupted"/>
    <s v="Much has been written by women on breast cancer. Yet, there is little that has been written for the theatre on this by men. I have!"/>
    <n v="9500"/>
    <n v="0"/>
    <x v="1"/>
    <x v="7"/>
    <s v="CAD"/>
    <n v="1410669297"/>
    <n v="1405485297"/>
    <b v="0"/>
    <n v="0"/>
    <b v="0"/>
    <s v="theater/plays"/>
    <n v="0"/>
    <e v="#DIV/0!"/>
    <x v="8"/>
    <x v="23"/>
    <x v="319"/>
    <d v="2014-09-14T04:34:57"/>
  </r>
  <r>
    <n v="2858"/>
    <s v="Gay Party Superposh 'Winter Wonderland'"/>
    <s v="Een Gay Party in het centrum van Amersfoort. _x000a_Een geweldige avond uit, met een show, optredens en DJ's."/>
    <n v="1000"/>
    <n v="0"/>
    <x v="1"/>
    <x v="4"/>
    <s v="EUR"/>
    <n v="1417778880"/>
    <n v="1415711095"/>
    <b v="0"/>
    <n v="0"/>
    <b v="0"/>
    <s v="theater/plays"/>
    <n v="0"/>
    <e v="#DIV/0!"/>
    <x v="8"/>
    <x v="23"/>
    <x v="320"/>
    <d v="2014-12-05T11:28:00"/>
  </r>
  <r>
    <n v="2865"/>
    <s v="FRINGE 2015 by YER Productions"/>
    <s v="Prepare to be Swept Away. Three short plays from three master playwrights; LANDFALL, SNIPER and DANGERS of TOBACCO!"/>
    <n v="2888"/>
    <n v="0"/>
    <x v="1"/>
    <x v="0"/>
    <s v="USD"/>
    <n v="1420512259"/>
    <n v="1415328259"/>
    <b v="0"/>
    <n v="0"/>
    <b v="0"/>
    <s v="theater/plays"/>
    <n v="0"/>
    <e v="#DIV/0!"/>
    <x v="8"/>
    <x v="23"/>
    <x v="321"/>
    <d v="2015-01-06T02:44:19"/>
  </r>
  <r>
    <n v="2872"/>
    <s v="Loud Arts"/>
    <s v="Local Theatre group in Loudoun County, Virginia. Looking for funds to start producing shows!"/>
    <n v="3000"/>
    <n v="0"/>
    <x v="1"/>
    <x v="0"/>
    <s v="USD"/>
    <n v="1434768438"/>
    <n v="1429584438"/>
    <b v="0"/>
    <n v="0"/>
    <b v="0"/>
    <s v="theater/plays"/>
    <n v="0"/>
    <e v="#DIV/0!"/>
    <x v="8"/>
    <x v="23"/>
    <x v="322"/>
    <d v="2015-06-20T02:47:18"/>
  </r>
  <r>
    <n v="2876"/>
    <s v="The Sins of Bad People  Urban Stage Play"/>
    <s v="Charlotte NC playwright looking to showcase a series of three stage plays.  Plays are funny, completed and ready to run!"/>
    <n v="150000"/>
    <n v="0"/>
    <x v="1"/>
    <x v="0"/>
    <s v="USD"/>
    <n v="1437069079"/>
    <n v="1434477079"/>
    <b v="0"/>
    <n v="0"/>
    <b v="0"/>
    <s v="theater/plays"/>
    <n v="0"/>
    <e v="#DIV/0!"/>
    <x v="8"/>
    <x v="23"/>
    <x v="323"/>
    <d v="2015-07-16T17:51:19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1"/>
    <x v="0"/>
    <s v="USD"/>
    <n v="1417620036"/>
    <n v="1412432436"/>
    <b v="0"/>
    <n v="0"/>
    <b v="0"/>
    <s v="theater/plays"/>
    <n v="0"/>
    <e v="#DIV/0!"/>
    <x v="8"/>
    <x v="23"/>
    <x v="324"/>
    <d v="2014-12-03T15:20:3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1"/>
    <x v="0"/>
    <s v="USD"/>
    <n v="1413608340"/>
    <n v="1412945440"/>
    <b v="0"/>
    <n v="0"/>
    <b v="0"/>
    <s v="theater/plays"/>
    <n v="0"/>
    <e v="#DIV/0!"/>
    <x v="8"/>
    <x v="23"/>
    <x v="325"/>
    <d v="2014-10-18T04:59:00"/>
  </r>
  <r>
    <n v="2894"/>
    <s v="How Could You Do This To Me (The Stage Play)"/>
    <s v="This Is A Story About A Woman A Man And A Woman"/>
    <n v="50000"/>
    <n v="0"/>
    <x v="1"/>
    <x v="0"/>
    <s v="USD"/>
    <n v="1428100815"/>
    <n v="1422920415"/>
    <b v="0"/>
    <n v="0"/>
    <b v="0"/>
    <s v="theater/plays"/>
    <n v="0"/>
    <e v="#DIV/0!"/>
    <x v="8"/>
    <x v="23"/>
    <x v="326"/>
    <d v="2015-04-03T22:40:15"/>
  </r>
  <r>
    <n v="2899"/>
    <s v="The Esoteric Camgirl"/>
    <s v="Sex, intrigue, lust, &amp; love; follow the lives of two individuals as their romance turns from innocent online flirting to something more"/>
    <n v="10000"/>
    <n v="0"/>
    <x v="1"/>
    <x v="0"/>
    <s v="USD"/>
    <n v="1469325158"/>
    <n v="1464141158"/>
    <b v="0"/>
    <n v="0"/>
    <b v="0"/>
    <s v="theater/plays"/>
    <n v="0"/>
    <e v="#DIV/0!"/>
    <x v="8"/>
    <x v="23"/>
    <x v="327"/>
    <d v="2016-07-24T01:52:38"/>
  </r>
  <r>
    <n v="2943"/>
    <s v="BlackSpace: Urban Performance Arts Collective"/>
    <s v="Building a Resource Network and Funding Capacity to support, empower and promote Afrocentric Arts in Metro Columbus"/>
    <n v="3000"/>
    <n v="0"/>
    <x v="1"/>
    <x v="0"/>
    <s v="USD"/>
    <n v="1428894380"/>
    <n v="1426302380"/>
    <b v="0"/>
    <n v="0"/>
    <b v="0"/>
    <s v="theater/spaces"/>
    <n v="0"/>
    <e v="#DIV/0!"/>
    <x v="8"/>
    <x v="24"/>
    <x v="328"/>
    <d v="2015-04-13T03:06:20"/>
  </r>
  <r>
    <n v="2945"/>
    <s v="A Midsummer Night's Pub"/>
    <s v="Where people that enjoy theater, or just something new can go to have fun and experience varying types of theater in Albuquerque."/>
    <n v="50000"/>
    <n v="0"/>
    <x v="1"/>
    <x v="0"/>
    <s v="USD"/>
    <n v="1432437660"/>
    <n v="1429845660"/>
    <b v="0"/>
    <n v="0"/>
    <b v="0"/>
    <s v="theater/spaces"/>
    <n v="0"/>
    <e v="#DIV/0!"/>
    <x v="8"/>
    <x v="24"/>
    <x v="329"/>
    <d v="2015-05-24T03:21:0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1"/>
    <x v="0"/>
    <s v="USD"/>
    <n v="1453538752"/>
    <n v="1450946752"/>
    <b v="0"/>
    <n v="0"/>
    <b v="0"/>
    <s v="theater/spaces"/>
    <n v="0"/>
    <e v="#DIV/0!"/>
    <x v="8"/>
    <x v="24"/>
    <x v="330"/>
    <d v="2016-01-23T08:45:52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0"/>
    <x v="0"/>
    <s v="USD"/>
    <n v="1489669203"/>
    <n v="1487944803"/>
    <b v="0"/>
    <n v="0"/>
    <b v="0"/>
    <s v="theater/spaces"/>
    <n v="0"/>
    <e v="#DIV/0!"/>
    <x v="8"/>
    <x v="24"/>
    <x v="331"/>
    <d v="2017-03-16T13:00:03"/>
  </r>
  <r>
    <n v="2958"/>
    <s v="Uprising Theater (Canceled)"/>
    <s v="Chicago Based Theater Company and Venue Dedicated to Social Justice and Mainstreaming the Palestinian Narrative"/>
    <n v="80000"/>
    <n v="0"/>
    <x v="0"/>
    <x v="0"/>
    <s v="USD"/>
    <n v="1462729317"/>
    <n v="1457548917"/>
    <b v="0"/>
    <n v="0"/>
    <b v="0"/>
    <s v="theater/spaces"/>
    <n v="0"/>
    <e v="#DIV/0!"/>
    <x v="8"/>
    <x v="24"/>
    <x v="332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0"/>
    <x v="1"/>
    <s v="GBP"/>
    <n v="1465258325"/>
    <n v="1462666325"/>
    <b v="0"/>
    <n v="0"/>
    <b v="0"/>
    <s v="theater/spaces"/>
    <n v="0"/>
    <e v="#DIV/0!"/>
    <x v="8"/>
    <x v="24"/>
    <x v="333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0"/>
    <x v="0"/>
    <s v="USD"/>
    <n v="1410459023"/>
    <n v="1407867023"/>
    <b v="0"/>
    <n v="0"/>
    <b v="0"/>
    <s v="theater/spaces"/>
    <n v="0"/>
    <e v="#DIV/0!"/>
    <x v="8"/>
    <x v="24"/>
    <x v="334"/>
    <d v="2014-09-11T18:10:2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1"/>
    <x v="0"/>
    <s v="USD"/>
    <n v="1425258240"/>
    <n v="1422043154"/>
    <b v="0"/>
    <n v="0"/>
    <b v="0"/>
    <s v="theater/spaces"/>
    <n v="0"/>
    <e v="#DIV/0!"/>
    <x v="8"/>
    <x v="24"/>
    <x v="335"/>
    <d v="2015-03-02T01:04:00"/>
  </r>
  <r>
    <n v="3056"/>
    <s v="Palace Flophouse Theater"/>
    <s v="Looking to establish a communal space for art shows, bands, farmer's markets, environmental education, and traditional skills."/>
    <n v="25000"/>
    <n v="0"/>
    <x v="1"/>
    <x v="0"/>
    <s v="USD"/>
    <n v="1412003784"/>
    <n v="1406819784"/>
    <b v="0"/>
    <n v="0"/>
    <b v="0"/>
    <s v="theater/spaces"/>
    <n v="0"/>
    <e v="#DIV/0!"/>
    <x v="8"/>
    <x v="24"/>
    <x v="33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1"/>
    <x v="1"/>
    <s v="GBP"/>
    <n v="1459694211"/>
    <n v="1457105811"/>
    <b v="0"/>
    <n v="0"/>
    <b v="0"/>
    <s v="theater/spaces"/>
    <n v="0"/>
    <e v="#DIV/0!"/>
    <x v="8"/>
    <x v="24"/>
    <x v="337"/>
    <d v="2016-04-03T14:36:51"/>
  </r>
  <r>
    <n v="3061"/>
    <s v="Help Save Parkway Cinemas!"/>
    <s v="Save a historic Local theater."/>
    <n v="1000000"/>
    <n v="0"/>
    <x v="1"/>
    <x v="0"/>
    <s v="USD"/>
    <n v="1407955748"/>
    <n v="1405363748"/>
    <b v="0"/>
    <n v="0"/>
    <b v="0"/>
    <s v="theater/spaces"/>
    <n v="0"/>
    <e v="#DIV/0!"/>
    <x v="8"/>
    <x v="24"/>
    <x v="338"/>
    <d v="2014-08-13T18:49:08"/>
  </r>
  <r>
    <n v="3082"/>
    <s v="Magical Workshop, Magic/Hobby Store"/>
    <s v="Help expand the time of everyones favorite magic store!  It currently limited to 3 days a week. If not for you, then the children!"/>
    <n v="9000"/>
    <n v="0"/>
    <x v="1"/>
    <x v="0"/>
    <s v="USD"/>
    <n v="1447628946"/>
    <n v="1445033346"/>
    <b v="0"/>
    <n v="0"/>
    <b v="0"/>
    <s v="theater/spaces"/>
    <n v="0"/>
    <e v="#DIV/0!"/>
    <x v="8"/>
    <x v="24"/>
    <x v="339"/>
    <d v="2015-11-15T23:09:06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1"/>
    <x v="0"/>
    <s v="USD"/>
    <n v="1411312250"/>
    <n v="1406128250"/>
    <b v="0"/>
    <n v="0"/>
    <b v="0"/>
    <s v="theater/spaces"/>
    <n v="0"/>
    <e v="#DIV/0!"/>
    <x v="8"/>
    <x v="24"/>
    <x v="340"/>
    <d v="2014-09-21T15:10:50"/>
  </r>
  <r>
    <n v="3125"/>
    <s v="N/A (Canceled)"/>
    <s v="N/A"/>
    <n v="1500000"/>
    <n v="0"/>
    <x v="0"/>
    <x v="0"/>
    <s v="USD"/>
    <n v="1452142672"/>
    <n v="1449550672"/>
    <b v="0"/>
    <n v="0"/>
    <b v="0"/>
    <s v="theater/spaces"/>
    <n v="0"/>
    <e v="#DIV/0!"/>
    <x v="8"/>
    <x v="24"/>
    <x v="341"/>
    <d v="2016-01-07T04:57:5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0"/>
    <x v="0"/>
    <s v="USD"/>
    <n v="1425242029"/>
    <n v="1422650029"/>
    <b v="0"/>
    <n v="0"/>
    <b v="0"/>
    <s v="theater/spaces"/>
    <n v="0"/>
    <e v="#DIV/0!"/>
    <x v="8"/>
    <x v="24"/>
    <x v="342"/>
    <d v="2015-03-01T20:33:49"/>
  </r>
  <r>
    <n v="3138"/>
    <s v="Our Country's Good"/>
    <s v="A UWE Drama Society adaptation of Timberlake Wertenbaker's play. Funding needed for costumes/props to make the show a success. Thanks."/>
    <n v="200"/>
    <n v="0"/>
    <x v="2"/>
    <x v="1"/>
    <s v="GBP"/>
    <n v="1491233407"/>
    <n v="1489591807"/>
    <b v="0"/>
    <n v="0"/>
    <b v="0"/>
    <s v="theater/plays"/>
    <n v="0"/>
    <e v="#DIV/0!"/>
    <x v="8"/>
    <x v="23"/>
    <x v="343"/>
    <d v="2017-04-03T15:30:07"/>
  </r>
  <r>
    <n v="3143"/>
    <s v="This is Living by Liam Borrett"/>
    <s v="THE POIGNANT EXPLORATION OF WHAT IT MEANS TO SAY GOODBYE._x000a_Stripped Raw brings Liam Borrett's debut play 'This is Living' to Wiltshire."/>
    <n v="700"/>
    <n v="0"/>
    <x v="2"/>
    <x v="1"/>
    <s v="GBP"/>
    <n v="1491726956"/>
    <n v="1489480556"/>
    <b v="0"/>
    <n v="0"/>
    <b v="0"/>
    <s v="theater/plays"/>
    <n v="0"/>
    <e v="#DIV/0!"/>
    <x v="8"/>
    <x v="23"/>
    <x v="344"/>
    <d v="2017-04-09T08:35:56"/>
  </r>
  <r>
    <n v="3145"/>
    <s v="Arlington's 1st Dinner Theatre"/>
    <s v="Dominion Theatre Company is the first community dinner theatre  to be established in Arlington TX."/>
    <n v="25000"/>
    <n v="0"/>
    <x v="2"/>
    <x v="0"/>
    <s v="USD"/>
    <n v="1490659134"/>
    <n v="1485478734"/>
    <b v="0"/>
    <n v="0"/>
    <b v="0"/>
    <s v="theater/plays"/>
    <n v="0"/>
    <e v="#DIV/0!"/>
    <x v="8"/>
    <x v="23"/>
    <x v="345"/>
    <d v="2017-03-27T23:58:54"/>
  </r>
  <r>
    <n v="3190"/>
    <s v="Call It A Day Productions - THE LIFE"/>
    <s v="Call It A Day Productions is putting on their first full production in December and every little bit helps!"/>
    <n v="4000"/>
    <n v="0"/>
    <x v="1"/>
    <x v="7"/>
    <s v="CAD"/>
    <n v="1481258275"/>
    <n v="1478662675"/>
    <b v="0"/>
    <n v="0"/>
    <b v="0"/>
    <s v="theater/musical"/>
    <n v="0"/>
    <e v="#DIV/0!"/>
    <x v="8"/>
    <x v="25"/>
    <x v="346"/>
    <d v="2016-12-09T04:37:55"/>
  </r>
  <r>
    <n v="3194"/>
    <s v="P.A.C.K (Performing Arts Camp for Kids)"/>
    <s v="P.A.C.K (Performing Arts Camp for Kids) Musical Theater, Instrumental Music, Vocal Music, Dance, Visual Arts, and Physical Education!"/>
    <n v="11000"/>
    <n v="0"/>
    <x v="1"/>
    <x v="0"/>
    <s v="USD"/>
    <n v="1437960598"/>
    <n v="1435368598"/>
    <b v="0"/>
    <n v="0"/>
    <b v="0"/>
    <s v="theater/musical"/>
    <n v="0"/>
    <e v="#DIV/0!"/>
    <x v="8"/>
    <x v="25"/>
    <x v="347"/>
    <d v="2015-07-27T01:29:58"/>
  </r>
  <r>
    <n v="3204"/>
    <s v="FaÃ§ade: The Interactive Musical"/>
    <s v="Based on the hit game, Trip and Grace's marriage is falling apart. It's up to the audience to determine the fate of their relationship."/>
    <n v="500"/>
    <n v="0"/>
    <x v="1"/>
    <x v="0"/>
    <s v="USD"/>
    <n v="1437149640"/>
    <n v="1434558479"/>
    <b v="0"/>
    <n v="0"/>
    <b v="0"/>
    <s v="theater/musical"/>
    <n v="0"/>
    <e v="#DIV/0!"/>
    <x v="8"/>
    <x v="25"/>
    <x v="348"/>
    <d v="2015-07-17T16:14:00"/>
  </r>
  <r>
    <n v="3206"/>
    <s v="Performance Theater for Young Artists (PTYA)"/>
    <s v="PTYA is a non-profit musical theater group for kids ages 7-18 that teaches the importance of self expression through the arts."/>
    <n v="5000"/>
    <n v="0"/>
    <x v="1"/>
    <x v="0"/>
    <s v="USD"/>
    <n v="1442644651"/>
    <n v="1440052651"/>
    <b v="0"/>
    <n v="0"/>
    <b v="0"/>
    <s v="theater/musical"/>
    <n v="0"/>
    <e v="#DIV/0!"/>
    <x v="8"/>
    <x v="25"/>
    <x v="349"/>
    <d v="2015-09-19T06:37:31"/>
  </r>
  <r>
    <n v="3628"/>
    <s v="Blast From the Past"/>
    <s v="I am asking for public funding to help put together a musical tribute titled &quot;Blast From The Past&quot; reenacting famous HipHop, RnB acts."/>
    <n v="100000"/>
    <n v="0"/>
    <x v="1"/>
    <x v="0"/>
    <s v="USD"/>
    <n v="1450040396"/>
    <n v="1444852796"/>
    <b v="0"/>
    <n v="0"/>
    <b v="0"/>
    <s v="theater/musical"/>
    <n v="0"/>
    <e v="#DIV/0!"/>
    <x v="8"/>
    <x v="25"/>
    <x v="350"/>
    <d v="2015-12-13T20:59:56"/>
  </r>
  <r>
    <n v="3636"/>
    <s v="The Brother's of B-Block"/>
    <s v="The Brotherâ€™s of B-block is a musical play. A new take on &quot;OZ&quot; _x000a_The Wizard of OZ meets HBO's OZ."/>
    <n v="150000"/>
    <n v="0"/>
    <x v="1"/>
    <x v="0"/>
    <s v="USD"/>
    <n v="1442248829"/>
    <n v="1439224829"/>
    <b v="0"/>
    <n v="0"/>
    <b v="0"/>
    <s v="theater/musical"/>
    <n v="0"/>
    <e v="#DIV/0!"/>
    <x v="8"/>
    <x v="25"/>
    <x v="351"/>
    <d v="2015-09-14T16:40:29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1"/>
    <x v="0"/>
    <s v="USD"/>
    <n v="1412485200"/>
    <n v="1410966179"/>
    <b v="0"/>
    <n v="0"/>
    <b v="0"/>
    <s v="theater/musical"/>
    <n v="0"/>
    <e v="#DIV/0!"/>
    <x v="8"/>
    <x v="25"/>
    <x v="352"/>
    <d v="2014-10-05T05:00:00"/>
  </r>
  <r>
    <n v="3643"/>
    <s v="Puberty: The Musical"/>
    <s v="It feels like the first time. Like the very first time everyone's coming-of-age comes to the stage. Think 'Wicked', with bad acne."/>
    <n v="25000"/>
    <n v="0"/>
    <x v="1"/>
    <x v="0"/>
    <s v="USD"/>
    <n v="1447734439"/>
    <n v="1444274839"/>
    <b v="0"/>
    <n v="0"/>
    <b v="0"/>
    <s v="theater/musical"/>
    <n v="0"/>
    <e v="#DIV/0!"/>
    <x v="8"/>
    <x v="25"/>
    <x v="353"/>
    <d v="2015-11-17T04:27:19"/>
  </r>
  <r>
    <n v="3733"/>
    <s v="laughter in the hood"/>
    <s v="want to donate tickets to residents who live in the community that cant afford the 35.00 price of ticket"/>
    <n v="1500"/>
    <n v="0"/>
    <x v="1"/>
    <x v="0"/>
    <s v="USD"/>
    <n v="1429396200"/>
    <n v="1428539708"/>
    <b v="0"/>
    <n v="0"/>
    <b v="0"/>
    <s v="theater/plays"/>
    <n v="0"/>
    <e v="#DIV/0!"/>
    <x v="8"/>
    <x v="23"/>
    <x v="354"/>
    <d v="2015-04-18T22:30:00"/>
  </r>
  <r>
    <n v="3741"/>
    <s v="Open House Theater"/>
    <s v="A small community with a love for theater would like to continue. Help the children of this community continue."/>
    <n v="20000"/>
    <n v="0"/>
    <x v="1"/>
    <x v="0"/>
    <s v="USD"/>
    <n v="1450389950"/>
    <n v="1447797950"/>
    <b v="0"/>
    <n v="0"/>
    <b v="0"/>
    <s v="theater/plays"/>
    <n v="0"/>
    <e v="#DIV/0!"/>
    <x v="8"/>
    <x v="23"/>
    <x v="355"/>
    <d v="2015-12-17T22:05:50"/>
  </r>
  <r>
    <n v="3743"/>
    <s v="Down the Mississippi"/>
    <s v="I'm taking the Adventures of Huckleberry Finn puppet show down the Mississippi River!"/>
    <n v="2200"/>
    <n v="0"/>
    <x v="1"/>
    <x v="0"/>
    <s v="USD"/>
    <n v="1404406964"/>
    <n v="1401814964"/>
    <b v="0"/>
    <n v="0"/>
    <b v="0"/>
    <s v="theater/plays"/>
    <n v="0"/>
    <e v="#DIV/0!"/>
    <x v="8"/>
    <x v="23"/>
    <x v="356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1"/>
    <x v="0"/>
    <s v="USD"/>
    <n v="1404532740"/>
    <n v="1401823952"/>
    <b v="0"/>
    <n v="0"/>
    <b v="0"/>
    <s v="theater/plays"/>
    <n v="0"/>
    <e v="#DIV/0!"/>
    <x v="8"/>
    <x v="23"/>
    <x v="357"/>
    <d v="2014-07-05T03:59:0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1"/>
    <x v="0"/>
    <s v="USD"/>
    <n v="1479834023"/>
    <n v="1477238423"/>
    <b v="0"/>
    <n v="0"/>
    <b v="0"/>
    <s v="theater/musical"/>
    <n v="0"/>
    <e v="#DIV/0!"/>
    <x v="8"/>
    <x v="25"/>
    <x v="358"/>
    <d v="2016-11-22T17:00:23"/>
  </r>
  <r>
    <n v="3791"/>
    <s v="Spin! at The Cumming Playhouse"/>
    <s v="Spin! is an original musical comedy-drama presented by Blue Palm Productions."/>
    <n v="1500"/>
    <n v="0"/>
    <x v="1"/>
    <x v="0"/>
    <s v="USD"/>
    <n v="1404664592"/>
    <n v="1399480592"/>
    <b v="0"/>
    <n v="0"/>
    <b v="0"/>
    <s v="theater/musical"/>
    <n v="0"/>
    <e v="#DIV/0!"/>
    <x v="8"/>
    <x v="25"/>
    <x v="359"/>
    <d v="2014-07-06T16:36:32"/>
  </r>
  <r>
    <n v="3802"/>
    <s v="The Lost Play of William Shakespeare"/>
    <s v="A musical about how Shakespeare was inspired to write only his own plays after the co-authored play Henry VI was taken."/>
    <n v="3000"/>
    <n v="0"/>
    <x v="1"/>
    <x v="0"/>
    <s v="USD"/>
    <n v="1445482906"/>
    <n v="1442890906"/>
    <b v="0"/>
    <n v="0"/>
    <b v="0"/>
    <s v="theater/musical"/>
    <n v="0"/>
    <e v="#DIV/0!"/>
    <x v="8"/>
    <x v="25"/>
    <x v="360"/>
    <d v="2015-10-22T03:01:46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1"/>
    <x v="0"/>
    <s v="USD"/>
    <n v="1469948400"/>
    <n v="1465172024"/>
    <b v="0"/>
    <n v="0"/>
    <b v="0"/>
    <s v="theater/musical"/>
    <n v="0"/>
    <e v="#DIV/0!"/>
    <x v="8"/>
    <x v="25"/>
    <x v="361"/>
    <d v="2016-07-31T07:00:00"/>
  </r>
  <r>
    <n v="3863"/>
    <s v="Umma Yemaya"/>
    <s v="Umma Yemaya is  a play that examines the challenges of unconventional love. The Lady  and the Artist create their own world for love."/>
    <n v="6000"/>
    <n v="0"/>
    <x v="1"/>
    <x v="0"/>
    <s v="USD"/>
    <n v="1446739905"/>
    <n v="1441552305"/>
    <b v="0"/>
    <n v="0"/>
    <b v="0"/>
    <s v="theater/plays"/>
    <n v="0"/>
    <e v="#DIV/0!"/>
    <x v="8"/>
    <x v="23"/>
    <x v="362"/>
    <d v="2015-11-05T16:11:45"/>
  </r>
  <r>
    <n v="3872"/>
    <s v="Shining Star Players (Canceled)"/>
    <s v="We are a brand new theatrical teen production company, and we need enough money to put on our first musical production."/>
    <n v="15000"/>
    <n v="0"/>
    <x v="0"/>
    <x v="0"/>
    <s v="USD"/>
    <n v="1439522996"/>
    <n v="1435202996"/>
    <b v="0"/>
    <n v="0"/>
    <b v="0"/>
    <s v="theater/musical"/>
    <n v="0"/>
    <e v="#DIV/0!"/>
    <x v="8"/>
    <x v="25"/>
    <x v="363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0"/>
    <x v="0"/>
    <s v="USD"/>
    <n v="1444322535"/>
    <n v="1441730535"/>
    <b v="0"/>
    <n v="0"/>
    <b v="0"/>
    <s v="theater/musical"/>
    <n v="0"/>
    <e v="#DIV/0!"/>
    <x v="8"/>
    <x v="25"/>
    <x v="364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0"/>
    <x v="11"/>
    <s v="NZD"/>
    <n v="1422061200"/>
    <n v="1420244622"/>
    <b v="0"/>
    <n v="0"/>
    <b v="0"/>
    <s v="theater/musical"/>
    <n v="0"/>
    <e v="#DIV/0!"/>
    <x v="8"/>
    <x v="25"/>
    <x v="365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0"/>
    <x v="2"/>
    <s v="DKK"/>
    <n v="1472896800"/>
    <n v="1472804365"/>
    <b v="0"/>
    <n v="0"/>
    <b v="0"/>
    <s v="theater/musical"/>
    <n v="0"/>
    <e v="#DIV/0!"/>
    <x v="8"/>
    <x v="25"/>
    <x v="366"/>
    <d v="2016-09-03T10:00:00"/>
  </r>
  <r>
    <n v="3879"/>
    <s v="Theatre 'Portable' Royal (Canceled)"/>
    <s v="Theatre â€˜Portableâ€™ Royal is a portable, fully working, 40 seater theatre which will tour the UK and beyond!"/>
    <n v="15000"/>
    <n v="0"/>
    <x v="0"/>
    <x v="1"/>
    <s v="GBP"/>
    <n v="1422218396"/>
    <n v="1419626396"/>
    <b v="0"/>
    <n v="0"/>
    <b v="0"/>
    <s v="theater/musical"/>
    <n v="0"/>
    <e v="#DIV/0!"/>
    <x v="8"/>
    <x v="25"/>
    <x v="367"/>
    <d v="2015-01-25T20:39:56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0"/>
    <x v="3"/>
    <s v="AUD"/>
    <n v="1454281380"/>
    <n v="1451950570"/>
    <b v="0"/>
    <n v="0"/>
    <b v="0"/>
    <s v="theater/musical"/>
    <n v="0"/>
    <e v="#DIV/0!"/>
    <x v="8"/>
    <x v="25"/>
    <x v="368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0"/>
    <x v="1"/>
    <s v="GBP"/>
    <n v="1409668069"/>
    <n v="1407076069"/>
    <b v="0"/>
    <n v="0"/>
    <b v="0"/>
    <s v="theater/musical"/>
    <n v="0"/>
    <e v="#DIV/0!"/>
    <x v="8"/>
    <x v="25"/>
    <x v="369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0"/>
    <x v="0"/>
    <s v="USD"/>
    <n v="1427479192"/>
    <n v="1425322792"/>
    <b v="0"/>
    <n v="0"/>
    <b v="0"/>
    <s v="theater/musical"/>
    <n v="0"/>
    <e v="#DIV/0!"/>
    <x v="8"/>
    <x v="25"/>
    <x v="370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0"/>
    <x v="0"/>
    <s v="USD"/>
    <n v="1462834191"/>
    <n v="1460242191"/>
    <b v="0"/>
    <n v="0"/>
    <b v="0"/>
    <s v="theater/musical"/>
    <n v="0"/>
    <e v="#DIV/0!"/>
    <x v="8"/>
    <x v="25"/>
    <x v="371"/>
    <d v="2016-05-09T22:49:51"/>
  </r>
  <r>
    <n v="3886"/>
    <s v="a (Canceled)"/>
    <n v="1"/>
    <n v="10000"/>
    <n v="0"/>
    <x v="0"/>
    <x v="3"/>
    <s v="AUD"/>
    <n v="1418275702"/>
    <n v="1415683702"/>
    <b v="0"/>
    <n v="0"/>
    <b v="0"/>
    <s v="theater/musical"/>
    <n v="0"/>
    <e v="#DIV/0!"/>
    <x v="8"/>
    <x v="25"/>
    <x v="372"/>
    <d v="2014-12-11T05:28:22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1"/>
    <x v="0"/>
    <s v="USD"/>
    <n v="1408863600"/>
    <n v="1408203557"/>
    <b v="0"/>
    <n v="0"/>
    <b v="0"/>
    <s v="theater/plays"/>
    <n v="0"/>
    <e v="#DIV/0!"/>
    <x v="8"/>
    <x v="23"/>
    <x v="373"/>
    <d v="2014-08-24T07:00:00"/>
  </r>
  <r>
    <n v="3903"/>
    <s v="Know Thy Law"/>
    <s v="Based on the novel â€œKnow Thy Lawâ€, this powerful play gives the insight and understanding of the power of knowing the law of the land."/>
    <n v="1500"/>
    <n v="0"/>
    <x v="1"/>
    <x v="0"/>
    <s v="USD"/>
    <n v="1439581080"/>
    <n v="1435709765"/>
    <b v="0"/>
    <n v="0"/>
    <b v="0"/>
    <s v="theater/plays"/>
    <n v="0"/>
    <e v="#DIV/0!"/>
    <x v="8"/>
    <x v="23"/>
    <x v="374"/>
    <d v="2015-08-14T19:38:00"/>
  </r>
  <r>
    <n v="3916"/>
    <s v="Final exam"/>
    <s v="We're a small group of University students who need a little help making our final exam production the best product possible."/>
    <n v="2000"/>
    <n v="0"/>
    <x v="1"/>
    <x v="2"/>
    <s v="DKK"/>
    <n v="1464952752"/>
    <n v="1462360752"/>
    <b v="0"/>
    <n v="0"/>
    <b v="0"/>
    <s v="theater/plays"/>
    <n v="0"/>
    <e v="#DIV/0!"/>
    <x v="8"/>
    <x v="23"/>
    <x v="375"/>
    <d v="2016-06-03T11:19:12"/>
  </r>
  <r>
    <n v="3921"/>
    <s v="Shakespeare's R&amp;J - Chapel Lane Theatre Company"/>
    <s v="CLTC are crowdfunding for our latest production - Joe Calarco's brilliant adaptation of Shakespeare's most loved tragedy."/>
    <n v="3000"/>
    <n v="0"/>
    <x v="1"/>
    <x v="1"/>
    <s v="GBP"/>
    <n v="1414346400"/>
    <n v="1413291655"/>
    <b v="0"/>
    <n v="0"/>
    <b v="0"/>
    <s v="theater/plays"/>
    <n v="0"/>
    <e v="#DIV/0!"/>
    <x v="8"/>
    <x v="23"/>
    <x v="376"/>
    <d v="2014-10-26T18:00:00"/>
  </r>
  <r>
    <n v="3930"/>
    <s v="Foundry Theatre Brisbane"/>
    <s v="We are a new and exciting semi-pro  theatre company who will support &amp; hire local actors &amp; writers in Brisbane &amp; Queensland."/>
    <n v="10000"/>
    <n v="0"/>
    <x v="1"/>
    <x v="3"/>
    <s v="AUD"/>
    <n v="1459490400"/>
    <n v="1457078868"/>
    <b v="0"/>
    <n v="0"/>
    <b v="0"/>
    <s v="theater/plays"/>
    <n v="0"/>
    <e v="#DIV/0!"/>
    <x v="8"/>
    <x v="23"/>
    <x v="377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1"/>
    <x v="0"/>
    <s v="USD"/>
    <n v="1441510707"/>
    <n v="1439350707"/>
    <b v="0"/>
    <n v="0"/>
    <b v="0"/>
    <s v="theater/plays"/>
    <n v="0"/>
    <e v="#DIV/0!"/>
    <x v="8"/>
    <x v="23"/>
    <x v="378"/>
    <d v="2015-09-06T03:38:27"/>
  </r>
  <r>
    <n v="3936"/>
    <s v="End Breast Cancer"/>
    <s v="This stage play is a true story about one woman's fight against breast cancer while still having to deal with the adversities of life."/>
    <n v="20000"/>
    <n v="0"/>
    <x v="1"/>
    <x v="0"/>
    <s v="USD"/>
    <n v="1480576720"/>
    <n v="1477981120"/>
    <b v="0"/>
    <n v="0"/>
    <b v="0"/>
    <s v="theater/plays"/>
    <n v="0"/>
    <e v="#DIV/0!"/>
    <x v="8"/>
    <x v="23"/>
    <x v="379"/>
    <d v="2016-12-01T07:18:40"/>
  </r>
  <r>
    <n v="3942"/>
    <s v="Epic Proportions"/>
    <s v="In the 30's, two brothers, Benny and Phil, who go to the Arizona desert to be extras in a huge Biblical epic. Riotous comedy!"/>
    <n v="1200"/>
    <n v="0"/>
    <x v="1"/>
    <x v="0"/>
    <s v="USD"/>
    <n v="1434490914"/>
    <n v="1429306914"/>
    <b v="0"/>
    <n v="0"/>
    <b v="0"/>
    <s v="theater/plays"/>
    <n v="0"/>
    <e v="#DIV/0!"/>
    <x v="8"/>
    <x v="23"/>
    <x v="380"/>
    <d v="2015-06-16T21:41:54"/>
  </r>
  <r>
    <n v="3944"/>
    <s v="Shakespeare Shortened School Plays"/>
    <s v="My project is to finish writing all 38 of Shakespeare's Plays into shortened 15-20 minute Shortened versions and publish them in 1 year"/>
    <n v="5000"/>
    <n v="0"/>
    <x v="1"/>
    <x v="0"/>
    <s v="USD"/>
    <n v="1440690875"/>
    <n v="1438098875"/>
    <b v="0"/>
    <n v="0"/>
    <b v="0"/>
    <s v="theater/plays"/>
    <n v="0"/>
    <e v="#DIV/0!"/>
    <x v="8"/>
    <x v="23"/>
    <x v="381"/>
    <d v="2015-08-27T15:54:35"/>
  </r>
  <r>
    <n v="3948"/>
    <s v="The Barbican Photography Trip 2015"/>
    <s v="A group of 12 friends, separated by time, space, state borders and oceans want to head to London for the adventure of a lifetime."/>
    <n v="30000"/>
    <n v="0"/>
    <x v="1"/>
    <x v="3"/>
    <s v="AUD"/>
    <n v="1410076123"/>
    <n v="1404892123"/>
    <b v="0"/>
    <n v="0"/>
    <b v="0"/>
    <s v="theater/plays"/>
    <n v="0"/>
    <e v="#DIV/0!"/>
    <x v="8"/>
    <x v="23"/>
    <x v="382"/>
    <d v="2014-09-07T07:48:43"/>
  </r>
  <r>
    <n v="3953"/>
    <s v="A Time Pirate's Love"/>
    <s v="Actors and actresses are needed to help me create a stage play. A stage play needs to be adapted from the book I wrote."/>
    <n v="17600"/>
    <n v="0"/>
    <x v="1"/>
    <x v="0"/>
    <s v="USD"/>
    <n v="1469834940"/>
    <n v="1467162586"/>
    <b v="0"/>
    <n v="0"/>
    <b v="0"/>
    <s v="theater/plays"/>
    <n v="0"/>
    <e v="#DIV/0!"/>
    <x v="8"/>
    <x v="23"/>
    <x v="38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1"/>
    <x v="7"/>
    <s v="CAD"/>
    <n v="1405352264"/>
    <n v="1400168264"/>
    <b v="0"/>
    <n v="0"/>
    <b v="0"/>
    <s v="theater/plays"/>
    <n v="0"/>
    <e v="#DIV/0!"/>
    <x v="8"/>
    <x v="23"/>
    <x v="384"/>
    <d v="2014-07-14T15:37:44"/>
  </r>
  <r>
    <n v="3956"/>
    <s v="The Woman in Me"/>
    <s v="This saucy stage play chronicles the highs and lows of my life involving gangs, drugs and prison. The story is a transforming ministry."/>
    <n v="5500"/>
    <n v="0"/>
    <x v="1"/>
    <x v="0"/>
    <s v="USD"/>
    <n v="1461543600"/>
    <n v="1459203727"/>
    <b v="0"/>
    <n v="0"/>
    <b v="0"/>
    <s v="theater/plays"/>
    <n v="0"/>
    <e v="#DIV/0!"/>
    <x v="8"/>
    <x v="23"/>
    <x v="385"/>
    <d v="2016-04-25T00:20:00"/>
  </r>
  <r>
    <n v="3963"/>
    <s v="Une minute de silence"/>
    <s v="les effets de censeur sur l'immigration.Ã§a c'est une piÃ¨ce de l'histoire de la rÃ©volution en Iran jusqu'Ã  des meurtres en sÃ©rie en 1999"/>
    <n v="10000"/>
    <n v="0"/>
    <x v="1"/>
    <x v="7"/>
    <s v="CAD"/>
    <n v="1447821717"/>
    <n v="1445226117"/>
    <b v="0"/>
    <n v="0"/>
    <b v="0"/>
    <s v="theater/plays"/>
    <n v="0"/>
    <e v="#DIV/0!"/>
    <x v="8"/>
    <x v="23"/>
    <x v="386"/>
    <d v="2015-11-18T04:41:57"/>
  </r>
  <r>
    <n v="3975"/>
    <s v="Moon Over Mangroves"/>
    <s v="Four homeless Key West men are to be given a boat, but fates twist until only the moon and mangroves witness their earthly demise."/>
    <n v="678"/>
    <n v="0"/>
    <x v="1"/>
    <x v="0"/>
    <s v="USD"/>
    <n v="1468442898"/>
    <n v="1465850898"/>
    <b v="0"/>
    <n v="0"/>
    <b v="0"/>
    <s v="theater/plays"/>
    <n v="0"/>
    <e v="#DIV/0!"/>
    <x v="8"/>
    <x v="23"/>
    <x v="387"/>
    <d v="2016-07-13T20:48:18"/>
  </r>
  <r>
    <n v="3989"/>
    <s v="A Gentleman, A Lady and A Thug"/>
    <s v="I love to write. I have written and published my first book and everyone that read it enjoyed it. My dream is to one day write movies"/>
    <n v="3000"/>
    <n v="0"/>
    <x v="1"/>
    <x v="0"/>
    <s v="USD"/>
    <n v="1447009181"/>
    <n v="1444413581"/>
    <b v="0"/>
    <n v="0"/>
    <b v="0"/>
    <s v="theater/plays"/>
    <n v="0"/>
    <e v="#DIV/0!"/>
    <x v="8"/>
    <x v="23"/>
    <x v="388"/>
    <d v="2015-11-08T18:59:41"/>
  </r>
  <r>
    <n v="3997"/>
    <s v="'Working Play Title'"/>
    <s v="We aim to produce a Professional Published Play for two days in October 2015 on Fri 30th &amp; Sat 31st with three performances in total."/>
    <n v="3000"/>
    <n v="0"/>
    <x v="1"/>
    <x v="1"/>
    <s v="GBP"/>
    <n v="1428222221"/>
    <n v="1425633821"/>
    <b v="0"/>
    <n v="0"/>
    <b v="0"/>
    <s v="theater/plays"/>
    <n v="0"/>
    <e v="#DIV/0!"/>
    <x v="8"/>
    <x v="23"/>
    <x v="389"/>
    <d v="2015-04-05T08:23:41"/>
  </r>
  <r>
    <n v="4012"/>
    <s v="The Butterfly Catcher"/>
    <s v="LEELA IS A 14 YEAR OLD GIRL. JONAH IS A 56 YEAR OLD MAN. IT'S BEEN GOING ON FOR 3 YEARS. HERE COMES THE NIGHT OF VIOLENT RECKONING."/>
    <n v="575"/>
    <n v="0"/>
    <x v="1"/>
    <x v="1"/>
    <s v="GBP"/>
    <n v="1430571849"/>
    <n v="1427979849"/>
    <b v="0"/>
    <n v="0"/>
    <b v="0"/>
    <s v="theater/plays"/>
    <n v="0"/>
    <e v="#DIV/0!"/>
    <x v="8"/>
    <x v="23"/>
    <x v="390"/>
    <d v="2015-05-02T13:04:09"/>
  </r>
  <r>
    <n v="4014"/>
    <s v="Ministry theater"/>
    <s v="I am trying to put together a ministry theater company for junior / high schoolers that which puts on free shows in the SoCal area."/>
    <n v="9000"/>
    <n v="0"/>
    <x v="1"/>
    <x v="0"/>
    <s v="USD"/>
    <n v="1457157269"/>
    <n v="1455861269"/>
    <b v="0"/>
    <n v="0"/>
    <b v="0"/>
    <s v="theater/plays"/>
    <n v="0"/>
    <e v="#DIV/0!"/>
    <x v="8"/>
    <x v="23"/>
    <x v="391"/>
    <d v="2016-03-05T05:54:29"/>
  </r>
  <r>
    <n v="4023"/>
    <s v="Forgive &amp; Forget"/>
    <s v="An original gospel stage play that explores the pain and hurt caused by those who struggle to forgive others!"/>
    <n v="7000"/>
    <n v="0"/>
    <x v="1"/>
    <x v="0"/>
    <s v="USD"/>
    <n v="1458860363"/>
    <n v="1454975963"/>
    <b v="0"/>
    <n v="0"/>
    <b v="0"/>
    <s v="theater/plays"/>
    <n v="0"/>
    <e v="#DIV/0!"/>
    <x v="8"/>
    <x v="23"/>
    <x v="392"/>
    <d v="2016-03-24T22:59:23"/>
  </r>
  <r>
    <n v="4026"/>
    <s v="Speak to my Soul: A Montage of Voices"/>
    <s v="This is a play that voices that stories of the black experience in America using spoken word, song and dance."/>
    <n v="4000"/>
    <n v="0"/>
    <x v="1"/>
    <x v="0"/>
    <s v="USD"/>
    <n v="1449247439"/>
    <n v="1444059839"/>
    <b v="0"/>
    <n v="0"/>
    <b v="0"/>
    <s v="theater/plays"/>
    <n v="0"/>
    <e v="#DIV/0!"/>
    <x v="8"/>
    <x v="23"/>
    <x v="393"/>
    <d v="2015-12-04T16:43:59"/>
  </r>
  <r>
    <n v="4029"/>
    <s v="Next 2 the Stage"/>
    <s v="A theater complex that educates as we entertain.  We will provide shows that inspire and theater classes that motivate."/>
    <n v="20000"/>
    <n v="0"/>
    <x v="1"/>
    <x v="0"/>
    <s v="USD"/>
    <n v="1450053370"/>
    <n v="1447461370"/>
    <b v="0"/>
    <n v="0"/>
    <b v="0"/>
    <s v="theater/plays"/>
    <n v="0"/>
    <e v="#DIV/0!"/>
    <x v="8"/>
    <x v="23"/>
    <x v="394"/>
    <d v="2015-12-14T00:36:1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1"/>
    <x v="0"/>
    <s v="USD"/>
    <n v="1418914964"/>
    <n v="1414591364"/>
    <b v="0"/>
    <n v="0"/>
    <b v="0"/>
    <s v="theater/plays"/>
    <n v="0"/>
    <e v="#DIV/0!"/>
    <x v="8"/>
    <x v="23"/>
    <x v="395"/>
    <d v="2014-12-18T15:02:44"/>
  </r>
  <r>
    <n v="4043"/>
    <s v="Not making potato salad here!"/>
    <s v="This could be my last play, need to bring my son out to see it before it's over.  Need to fly him here from BC"/>
    <n v="300"/>
    <n v="0"/>
    <x v="1"/>
    <x v="7"/>
    <s v="CAD"/>
    <n v="1416524325"/>
    <n v="1415228325"/>
    <b v="0"/>
    <n v="0"/>
    <b v="0"/>
    <s v="theater/plays"/>
    <n v="0"/>
    <e v="#DIV/0!"/>
    <x v="8"/>
    <x v="23"/>
    <x v="396"/>
    <d v="2014-11-20T22:58:45"/>
  </r>
  <r>
    <n v="4051"/>
    <s v="Phantom of the Kun Opera"/>
    <s v="It is a heart-breaking life story of Wu family who tries to preserve the gem of Chinese Kun Opera through generations."/>
    <n v="500"/>
    <n v="0"/>
    <x v="1"/>
    <x v="0"/>
    <s v="USD"/>
    <n v="1399618380"/>
    <n v="1399058797"/>
    <b v="0"/>
    <n v="0"/>
    <b v="0"/>
    <s v="theater/plays"/>
    <n v="0"/>
    <e v="#DIV/0!"/>
    <x v="8"/>
    <x v="23"/>
    <x v="397"/>
    <d v="2014-05-09T06:53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1"/>
    <x v="0"/>
    <s v="USD"/>
    <n v="1475294400"/>
    <n v="1472674285"/>
    <b v="0"/>
    <n v="0"/>
    <b v="0"/>
    <s v="theater/plays"/>
    <n v="0"/>
    <e v="#DIV/0!"/>
    <x v="8"/>
    <x v="23"/>
    <x v="398"/>
    <d v="2016-10-01T04:00:00"/>
  </r>
  <r>
    <n v="4061"/>
    <s v="PRODUCE the Stage Play SKYLAR'S SYNDROME by Gavin Kayner"/>
    <s v="SKYLAR'S SYNDROME is a tremendous psychodrama by master playwright Gavin Kayner!"/>
    <n v="525"/>
    <n v="0"/>
    <x v="1"/>
    <x v="0"/>
    <s v="USD"/>
    <n v="1461205423"/>
    <n v="1456025023"/>
    <b v="0"/>
    <n v="0"/>
    <b v="0"/>
    <s v="theater/plays"/>
    <n v="0"/>
    <e v="#DIV/0!"/>
    <x v="8"/>
    <x v="23"/>
    <x v="399"/>
    <d v="2016-04-21T02:23:43"/>
  </r>
  <r>
    <n v="4071"/>
    <s v="ATEMPORAL"/>
    <s v="ExÃ¡men final de alumnos del Centro de CapacitaciÃ³n de la ANDA. Son extractos de obras: El JardÃ­n de los CerezoS, Madre Coraje y Casa"/>
    <n v="20000"/>
    <n v="0"/>
    <x v="1"/>
    <x v="12"/>
    <s v="MXN"/>
    <n v="1482779931"/>
    <n v="1480187931"/>
    <b v="0"/>
    <n v="0"/>
    <b v="0"/>
    <s v="theater/plays"/>
    <n v="0"/>
    <e v="#DIV/0!"/>
    <x v="8"/>
    <x v="23"/>
    <x v="400"/>
    <d v="2016-12-26T19:18:51"/>
  </r>
  <r>
    <n v="4076"/>
    <s v="The Walls of Jericho ( A Voice for Warrior Families)"/>
    <s v="A play to raise awareness about the effects of mental illness on a military family in the Cold War area."/>
    <n v="700"/>
    <n v="0"/>
    <x v="1"/>
    <x v="0"/>
    <s v="USD"/>
    <n v="1413921060"/>
    <n v="1411499149"/>
    <b v="0"/>
    <n v="0"/>
    <b v="0"/>
    <s v="theater/plays"/>
    <n v="0"/>
    <e v="#DIV/0!"/>
    <x v="8"/>
    <x v="23"/>
    <x v="401"/>
    <d v="2014-10-21T19:51:00"/>
  </r>
  <r>
    <n v="4078"/>
    <s v="Theatre Memoire"/>
    <s v="Theatre Memoire are a High Wycombe based theatre company. Performing plays about multi-culturalism and interconectedness."/>
    <n v="250"/>
    <n v="0"/>
    <x v="1"/>
    <x v="1"/>
    <s v="GBP"/>
    <n v="1485543242"/>
    <n v="1482951242"/>
    <b v="0"/>
    <n v="0"/>
    <b v="0"/>
    <s v="theater/plays"/>
    <n v="0"/>
    <e v="#DIV/0!"/>
    <x v="8"/>
    <x v="23"/>
    <x v="402"/>
    <d v="2017-01-27T18:54:02"/>
  </r>
  <r>
    <n v="4080"/>
    <s v="Uncommonnotions"/>
    <s v="&quot;Uncommonnotion&quot;. is a collections of short humors stories, I want to develop into plays, interest has been shown in this idea."/>
    <n v="3000"/>
    <n v="0"/>
    <x v="1"/>
    <x v="0"/>
    <s v="USD"/>
    <n v="1465930440"/>
    <n v="1463849116"/>
    <b v="0"/>
    <n v="0"/>
    <b v="0"/>
    <s v="theater/plays"/>
    <n v="0"/>
    <e v="#DIV/0!"/>
    <x v="8"/>
    <x v="23"/>
    <x v="403"/>
    <d v="2016-06-14T18:54:00"/>
  </r>
  <r>
    <n v="4087"/>
    <s v="Stage Production &quot;The Nail Shop&quot;"/>
    <s v="Comedy Stage Play"/>
    <n v="9600"/>
    <n v="0"/>
    <x v="1"/>
    <x v="0"/>
    <s v="USD"/>
    <n v="1468777786"/>
    <n v="1466185786"/>
    <b v="0"/>
    <n v="0"/>
    <b v="0"/>
    <s v="theater/plays"/>
    <n v="0"/>
    <e v="#DIV/0!"/>
    <x v="8"/>
    <x v="23"/>
    <x v="404"/>
    <d v="2016-07-17T17:49:4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1"/>
    <x v="1"/>
    <s v="GBP"/>
    <n v="1454284500"/>
    <n v="1449431237"/>
    <b v="0"/>
    <n v="0"/>
    <b v="0"/>
    <s v="theater/plays"/>
    <n v="0"/>
    <e v="#DIV/0!"/>
    <x v="8"/>
    <x v="23"/>
    <x v="405"/>
    <d v="2016-01-31T23:55:00"/>
  </r>
  <r>
    <n v="4098"/>
    <s v="Life is simple"/>
    <s v="Community Youth play, written by and performed by the youth about finding joy in the simple things in life"/>
    <n v="75000"/>
    <n v="0"/>
    <x v="1"/>
    <x v="0"/>
    <s v="USD"/>
    <n v="1465060797"/>
    <n v="1462468797"/>
    <b v="0"/>
    <n v="0"/>
    <b v="0"/>
    <s v="theater/plays"/>
    <n v="0"/>
    <e v="#DIV/0!"/>
    <x v="8"/>
    <x v="23"/>
    <x v="406"/>
    <d v="2016-06-04T17:19:57"/>
  </r>
  <r>
    <n v="4100"/>
    <s v="America is at the Mall: A Play in Three Acts"/>
    <s v="How does war change a family?  A peek into one family's kitchen as their soldier fights in Iraq."/>
    <n v="270"/>
    <n v="0"/>
    <x v="1"/>
    <x v="0"/>
    <s v="USD"/>
    <n v="1414205990"/>
    <n v="1413341990"/>
    <b v="0"/>
    <n v="0"/>
    <b v="0"/>
    <s v="theater/plays"/>
    <n v="0"/>
    <e v="#DIV/0!"/>
    <x v="8"/>
    <x v="23"/>
    <x v="407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1"/>
    <x v="0"/>
    <s v="USD"/>
    <n v="1485380482"/>
    <n v="1482788482"/>
    <b v="0"/>
    <n v="0"/>
    <b v="0"/>
    <s v="theater/plays"/>
    <n v="0"/>
    <e v="#DIV/0!"/>
    <x v="8"/>
    <x v="23"/>
    <x v="408"/>
    <d v="2017-01-25T21:41:22"/>
  </r>
  <r>
    <n v="4109"/>
    <s v="Jack the Lad"/>
    <s v="Jack the Lad - a new play that explores how far the boundaries of friendship will stretch when morality and loyalties clash."/>
    <n v="500"/>
    <n v="0"/>
    <x v="1"/>
    <x v="1"/>
    <s v="GBP"/>
    <n v="1448805404"/>
    <n v="1446209804"/>
    <b v="0"/>
    <n v="0"/>
    <b v="0"/>
    <s v="theater/plays"/>
    <n v="0"/>
    <e v="#DIV/0!"/>
    <x v="8"/>
    <x v="23"/>
    <x v="409"/>
    <d v="2015-11-29T13:56:44"/>
  </r>
  <r>
    <n v="619"/>
    <s v="Big Data (Canceled)"/>
    <s v="Big Data Sets for researchers interested in improving the quality of life."/>
    <n v="2500000"/>
    <n v="1"/>
    <x v="0"/>
    <x v="0"/>
    <s v="USD"/>
    <n v="1416933390"/>
    <n v="1411745790"/>
    <b v="0"/>
    <n v="1"/>
    <b v="0"/>
    <s v="technology/web"/>
    <n v="3.9999999999999998E-7"/>
    <n v="1"/>
    <x v="1"/>
    <x v="3"/>
    <x v="410"/>
    <d v="2014-11-25T16:36:30"/>
  </r>
  <r>
    <n v="639"/>
    <s v="Kids Educational Social Media Site (Canceled)"/>
    <s v="Development of a Safe and Educational Social Media site for kids."/>
    <n v="1000000"/>
    <n v="1"/>
    <x v="0"/>
    <x v="0"/>
    <s v="USD"/>
    <n v="1413208795"/>
    <n v="1408024795"/>
    <b v="0"/>
    <n v="1"/>
    <b v="0"/>
    <s v="technology/web"/>
    <n v="9.9999999999999995E-7"/>
    <n v="1"/>
    <x v="1"/>
    <x v="3"/>
    <x v="411"/>
    <d v="2014-10-13T13:59:55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1"/>
    <x v="0"/>
    <s v="USD"/>
    <n v="1462467600"/>
    <n v="1457403364"/>
    <b v="0"/>
    <n v="2"/>
    <b v="0"/>
    <s v="theater/musical"/>
    <n v="1.9999999999999999E-6"/>
    <n v="1"/>
    <x v="8"/>
    <x v="25"/>
    <x v="412"/>
    <d v="2016-05-05T17:00:0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1"/>
    <x v="0"/>
    <s v="USD"/>
    <n v="1462293716"/>
    <n v="1457113316"/>
    <b v="0"/>
    <n v="1"/>
    <b v="0"/>
    <s v="technology/web"/>
    <n v="3.9999999999999998E-6"/>
    <n v="1"/>
    <x v="1"/>
    <x v="3"/>
    <x v="413"/>
    <d v="2016-05-03T16:41:5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1"/>
    <x v="16"/>
    <s v="EUR"/>
    <n v="1462301342"/>
    <n v="1457120942"/>
    <b v="0"/>
    <n v="1"/>
    <b v="0"/>
    <s v="theater/plays"/>
    <n v="5.0000000000000004E-6"/>
    <n v="1"/>
    <x v="8"/>
    <x v="23"/>
    <x v="414"/>
    <d v="2016-05-03T18:49:02"/>
  </r>
  <r>
    <n v="696"/>
    <s v="trustee"/>
    <s v="Show your fidelity by wearing the Trustee rings! Show where you are (at)!"/>
    <n v="175000"/>
    <n v="1"/>
    <x v="1"/>
    <x v="4"/>
    <s v="EUR"/>
    <n v="1406326502"/>
    <n v="1403734502"/>
    <b v="0"/>
    <n v="1"/>
    <b v="0"/>
    <s v="technology/wearables"/>
    <n v="5.7142857142857145E-6"/>
    <n v="1"/>
    <x v="1"/>
    <x v="4"/>
    <x v="415"/>
    <d v="2014-07-25T22:15:02"/>
  </r>
  <r>
    <n v="1450"/>
    <s v="The Art of the Dill"/>
    <s v="A book of pickle recipes narrated by a mama grizzly speaking in incomplete and run-on sentences and her orangutan friend. #Artofthedill"/>
    <n v="100000"/>
    <n v="1"/>
    <x v="1"/>
    <x v="0"/>
    <s v="USD"/>
    <n v="1455941197"/>
    <n v="1453349197"/>
    <b v="0"/>
    <n v="1"/>
    <b v="0"/>
    <s v="publishing/translations"/>
    <n v="1.0000000000000001E-5"/>
    <n v="1"/>
    <x v="2"/>
    <x v="13"/>
    <x v="416"/>
    <d v="2016-02-20T04:06:37"/>
  </r>
  <r>
    <n v="2582"/>
    <s v="Drunken Wings"/>
    <s v="The place where chicken meets liquor for the first time!"/>
    <n v="90000"/>
    <n v="1"/>
    <x v="1"/>
    <x v="0"/>
    <s v="USD"/>
    <n v="1477784634"/>
    <n v="1475192634"/>
    <b v="0"/>
    <n v="1"/>
    <b v="0"/>
    <s v="food/food trucks"/>
    <n v="1.1111111111111112E-5"/>
    <n v="1"/>
    <x v="6"/>
    <x v="11"/>
    <x v="417"/>
    <d v="2016-10-29T23:43:54"/>
  </r>
  <r>
    <n v="576"/>
    <s v="Uthtopia"/>
    <s v="UthTopia Is a social media organization that believes in positive online usage, youth mentorship, and youth empowerment."/>
    <n v="80000"/>
    <n v="1"/>
    <x v="1"/>
    <x v="0"/>
    <s v="USD"/>
    <n v="1427537952"/>
    <n v="1422357552"/>
    <b v="0"/>
    <n v="1"/>
    <b v="0"/>
    <s v="technology/web"/>
    <n v="1.2500000000000001E-5"/>
    <n v="1"/>
    <x v="1"/>
    <x v="3"/>
    <x v="418"/>
    <d v="2015-03-28T10:19:12"/>
  </r>
  <r>
    <n v="2594"/>
    <s v="The Shirley Delicious Treats Food Truck Project"/>
    <s v="New, small home business, looking to take some Granny's old recipes along with some of my own creations to the streets!"/>
    <n v="80000"/>
    <n v="1"/>
    <x v="1"/>
    <x v="0"/>
    <s v="USD"/>
    <n v="1407453228"/>
    <n v="1404861228"/>
    <b v="0"/>
    <n v="1"/>
    <b v="0"/>
    <s v="food/food trucks"/>
    <n v="1.2500000000000001E-5"/>
    <n v="1"/>
    <x v="6"/>
    <x v="11"/>
    <x v="419"/>
    <d v="2014-08-07T23:13:48"/>
  </r>
  <r>
    <n v="1316"/>
    <s v="Future Belt (Canceled)"/>
    <s v="Future Belt comes in just 3 sizes, but yet, is designed to fit waists ranging from 25-55 inches. No batteries, no gimmicks."/>
    <n v="75000"/>
    <n v="1"/>
    <x v="0"/>
    <x v="0"/>
    <s v="USD"/>
    <n v="1456700709"/>
    <n v="1453676709"/>
    <b v="0"/>
    <n v="1"/>
    <b v="0"/>
    <s v="technology/wearables"/>
    <n v="1.3333333333333333E-5"/>
    <n v="1"/>
    <x v="1"/>
    <x v="4"/>
    <x v="420"/>
    <d v="2016-02-28T23:05:09"/>
  </r>
  <r>
    <n v="496"/>
    <s v="Airships and Anatasia: The Movie"/>
    <s v="The movie is about the adventures of Ethan, Danna, The mysterious inventor and more."/>
    <n v="60000"/>
    <n v="1"/>
    <x v="1"/>
    <x v="0"/>
    <s v="USD"/>
    <n v="1392070874"/>
    <n v="1386886874"/>
    <b v="0"/>
    <n v="1"/>
    <b v="0"/>
    <s v="film &amp; video/animation"/>
    <n v="1.6666666666666667E-5"/>
    <n v="1"/>
    <x v="0"/>
    <x v="2"/>
    <x v="421"/>
    <d v="2014-02-10T22:21:14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1"/>
    <x v="0"/>
    <s v="USD"/>
    <n v="1413572432"/>
    <n v="1410980432"/>
    <b v="0"/>
    <n v="3"/>
    <b v="0"/>
    <s v="film &amp; video/drama"/>
    <n v="1.7E-5"/>
    <n v="5.666666666666667"/>
    <x v="0"/>
    <x v="1"/>
    <x v="422"/>
    <d v="2014-10-17T19:00:3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0"/>
    <x v="0"/>
    <s v="USD"/>
    <n v="1467541545"/>
    <n v="1464085545"/>
    <b v="0"/>
    <n v="1"/>
    <b v="0"/>
    <s v="film &amp; video/science fiction"/>
    <n v="2.0000000000000002E-5"/>
    <n v="10"/>
    <x v="0"/>
    <x v="0"/>
    <x v="423"/>
    <d v="2016-07-03T10:25:45"/>
  </r>
  <r>
    <n v="171"/>
    <s v="IRL: Gamers Unite"/>
    <s v="Team Mayhem, a local small town gang of gamers who are enlisted   to save the world from the new great evil known as Prowler."/>
    <n v="50000"/>
    <n v="1"/>
    <x v="1"/>
    <x v="0"/>
    <s v="USD"/>
    <n v="1470975614"/>
    <n v="1465791614"/>
    <b v="0"/>
    <n v="1"/>
    <b v="0"/>
    <s v="film &amp; video/drama"/>
    <n v="2.0000000000000002E-5"/>
    <n v="1"/>
    <x v="0"/>
    <x v="1"/>
    <x v="424"/>
    <d v="2016-08-12T04:20:14"/>
  </r>
  <r>
    <n v="2427"/>
    <s v="Wraps in a snap. Fast lunch with a gourmet punch!"/>
    <s v="Fast and simple lunches for those on the go.  All (lunch) deals $10 or less."/>
    <n v="50000"/>
    <n v="1"/>
    <x v="1"/>
    <x v="0"/>
    <s v="USD"/>
    <n v="1458715133"/>
    <n v="1455262733"/>
    <b v="0"/>
    <n v="1"/>
    <b v="0"/>
    <s v="food/food trucks"/>
    <n v="2.0000000000000002E-5"/>
    <n v="1"/>
    <x v="6"/>
    <x v="11"/>
    <x v="425"/>
    <d v="2016-03-23T06:38:53"/>
  </r>
  <r>
    <n v="2431"/>
    <s v="Murphy's good eatin'"/>
    <s v="Go to Colorado and run a food truck with homemade food of all kinds."/>
    <n v="100000"/>
    <n v="2"/>
    <x v="1"/>
    <x v="0"/>
    <s v="USD"/>
    <n v="1467080613"/>
    <n v="1461896613"/>
    <b v="0"/>
    <n v="2"/>
    <b v="0"/>
    <s v="food/food trucks"/>
    <n v="2.0000000000000002E-5"/>
    <n v="1"/>
    <x v="6"/>
    <x v="11"/>
    <x v="426"/>
    <d v="2016-06-28T02:23:33"/>
  </r>
  <r>
    <n v="3200"/>
    <s v="ROAD TO THE KINGDOM"/>
    <s v="An extremely unique musical play with an exciting, fun filled, dramatic twist. You will discover what lies ahead on the Road to Kingdom"/>
    <n v="50000"/>
    <n v="1"/>
    <x v="1"/>
    <x v="0"/>
    <s v="USD"/>
    <n v="1461994440"/>
    <n v="1459410101"/>
    <b v="0"/>
    <n v="1"/>
    <b v="0"/>
    <s v="theater/musical"/>
    <n v="2.0000000000000002E-5"/>
    <n v="1"/>
    <x v="8"/>
    <x v="25"/>
    <x v="427"/>
    <d v="2016-04-30T05:34:00"/>
  </r>
  <r>
    <n v="3805"/>
    <s v="&quot;Sounds By The River&quot; ( Original Musical)"/>
    <s v="&quot;Sounds By The River&quot; tells the story of a Detroit composer through_x000a_his music, poetry, and dance."/>
    <n v="150000"/>
    <n v="3"/>
    <x v="1"/>
    <x v="0"/>
    <s v="USD"/>
    <n v="1411852640"/>
    <n v="1406668640"/>
    <b v="0"/>
    <n v="2"/>
    <b v="0"/>
    <s v="theater/musical"/>
    <n v="2.0000000000000002E-5"/>
    <n v="1.5"/>
    <x v="8"/>
    <x v="25"/>
    <x v="428"/>
    <d v="2014-09-27T21:17:20"/>
  </r>
  <r>
    <n v="435"/>
    <s v="Planet Earth Superheroes"/>
    <s v="Be a part of the Planet Earth Superheroes legacy by supporting the project. Mike and friends gain powers to save endangered animals."/>
    <n v="110000"/>
    <n v="3"/>
    <x v="1"/>
    <x v="0"/>
    <s v="USD"/>
    <n v="1379094980"/>
    <n v="1376502980"/>
    <b v="0"/>
    <n v="3"/>
    <b v="0"/>
    <s v="film &amp; video/animation"/>
    <n v="2.7272727272727273E-5"/>
    <n v="1"/>
    <x v="0"/>
    <x v="2"/>
    <x v="429"/>
    <d v="2013-09-13T17:56:20"/>
  </r>
  <r>
    <n v="2428"/>
    <s v="Premium Burgers"/>
    <s v="From Moo 2 You! We want to offer premium burgers to a taco flooded environment."/>
    <n v="35000"/>
    <n v="1"/>
    <x v="1"/>
    <x v="0"/>
    <s v="USD"/>
    <n v="1426182551"/>
    <n v="1423594151"/>
    <b v="0"/>
    <n v="1"/>
    <b v="0"/>
    <s v="food/food trucks"/>
    <n v="2.8571428571428571E-5"/>
    <n v="1"/>
    <x v="6"/>
    <x v="11"/>
    <x v="430"/>
    <d v="2015-03-12T17:49:11"/>
  </r>
  <r>
    <n v="2689"/>
    <s v="Mouth Watering Mobile Restaurant"/>
    <s v="I am creating a high quality, local product only, concession trailer for local and remote events. Dearborn Brand, Winter's Brand, more."/>
    <n v="35000"/>
    <n v="1"/>
    <x v="1"/>
    <x v="0"/>
    <s v="USD"/>
    <n v="1469919890"/>
    <n v="1467327890"/>
    <b v="0"/>
    <n v="1"/>
    <b v="0"/>
    <s v="food/food trucks"/>
    <n v="2.8571428571428571E-5"/>
    <n v="1"/>
    <x v="6"/>
    <x v="11"/>
    <x v="431"/>
    <d v="2016-07-30T23:04:50"/>
  </r>
  <r>
    <n v="3124"/>
    <s v="Theater &amp; Arts &amp; Day Care (Canceled)"/>
    <s v="A place where kids/ teens' dreams come true, and one finds there home without sparkly red shoes!"/>
    <n v="800000"/>
    <n v="26"/>
    <x v="0"/>
    <x v="0"/>
    <s v="USD"/>
    <n v="1422902601"/>
    <n v="1417718601"/>
    <b v="0"/>
    <n v="4"/>
    <b v="0"/>
    <s v="theater/spaces"/>
    <n v="3.2499999999999997E-5"/>
    <n v="6.5"/>
    <x v="8"/>
    <x v="24"/>
    <x v="432"/>
    <d v="2015-02-02T18:43:2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1"/>
    <x v="0"/>
    <s v="USD"/>
    <n v="1432195375"/>
    <n v="1430899375"/>
    <b v="0"/>
    <n v="2"/>
    <b v="0"/>
    <s v="film &amp; video/animation"/>
    <n v="3.3333333333333335E-5"/>
    <n v="1"/>
    <x v="0"/>
    <x v="2"/>
    <x v="433"/>
    <d v="2015-05-21T08:02:55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1"/>
    <x v="0"/>
    <s v="USD"/>
    <n v="1411701739"/>
    <n v="1409109739"/>
    <b v="0"/>
    <n v="1"/>
    <b v="0"/>
    <s v="food/food trucks"/>
    <n v="3.3333333333333335E-5"/>
    <n v="1"/>
    <x v="6"/>
    <x v="11"/>
    <x v="434"/>
    <d v="2014-09-26T03:22:19"/>
  </r>
  <r>
    <n v="2910"/>
    <s v="Strive"/>
    <s v="Free drama, dance and singing workshops for disadvantaged young people to inspire, create and help them follow their dreams."/>
    <n v="30000"/>
    <n v="1"/>
    <x v="1"/>
    <x v="1"/>
    <s v="GBP"/>
    <n v="1434139887"/>
    <n v="1428955887"/>
    <b v="0"/>
    <n v="1"/>
    <b v="0"/>
    <s v="theater/plays"/>
    <n v="3.3333333333333335E-5"/>
    <n v="1"/>
    <x v="8"/>
    <x v="23"/>
    <x v="435"/>
    <d v="2015-06-12T20:11:27"/>
  </r>
  <r>
    <n v="1865"/>
    <s v="THE RUNNING GAME"/>
    <s v="This game is an alternative to the boring morning jogs This game will make you excited to workout Following elite footballer movements!"/>
    <n v="110000"/>
    <n v="4"/>
    <x v="1"/>
    <x v="1"/>
    <s v="GBP"/>
    <n v="1478425747"/>
    <n v="1475398147"/>
    <b v="0"/>
    <n v="2"/>
    <b v="0"/>
    <s v="games/mobile games"/>
    <n v="3.6363636363636364E-5"/>
    <n v="2"/>
    <x v="5"/>
    <x v="10"/>
    <x v="436"/>
    <d v="2016-11-06T09:49:07"/>
  </r>
  <r>
    <n v="666"/>
    <s v="Ducky Diapers"/>
    <s v="Have you ever dreamed of having a pet duckling, but concerned about all the pooping, here is a a solution to help solve that issue."/>
    <n v="200000"/>
    <n v="8"/>
    <x v="1"/>
    <x v="0"/>
    <s v="USD"/>
    <n v="1408305498"/>
    <n v="1405713498"/>
    <b v="0"/>
    <n v="4"/>
    <b v="0"/>
    <s v="technology/wearables"/>
    <n v="4.0000000000000003E-5"/>
    <n v="2"/>
    <x v="1"/>
    <x v="4"/>
    <x v="437"/>
    <d v="2014-08-17T19:58:18"/>
  </r>
  <r>
    <n v="1134"/>
    <s v="New Mario Bro's style game!"/>
    <s v="We are creating a new Mario Bro's style game called KFK:Original. It's challenging, fun and totally awesome!!!"/>
    <n v="25000"/>
    <n v="1"/>
    <x v="1"/>
    <x v="3"/>
    <s v="AUD"/>
    <n v="1417235580"/>
    <n v="1416034228"/>
    <b v="0"/>
    <n v="1"/>
    <b v="0"/>
    <s v="games/mobile games"/>
    <n v="4.0000000000000003E-5"/>
    <n v="1"/>
    <x v="5"/>
    <x v="10"/>
    <x v="438"/>
    <d v="2014-11-29T04:33:00"/>
  </r>
  <r>
    <n v="2914"/>
    <s v="Hercules the Panto"/>
    <s v="Hercules must complete four challenges in order to meet the father he never knew"/>
    <n v="25000"/>
    <n v="1"/>
    <x v="1"/>
    <x v="1"/>
    <s v="GBP"/>
    <n v="1426365994"/>
    <n v="1421185594"/>
    <b v="0"/>
    <n v="1"/>
    <b v="0"/>
    <s v="theater/plays"/>
    <n v="4.0000000000000003E-5"/>
    <n v="1"/>
    <x v="8"/>
    <x v="23"/>
    <x v="439"/>
    <d v="2015-03-14T20:46:34"/>
  </r>
  <r>
    <n v="2941"/>
    <s v="Help Us Help Artists"/>
    <s v="Ovations wants to buy property to open a variety club to become the 1st minority owned club in Cincy, focusing on artists on the rise."/>
    <n v="25000"/>
    <n v="1"/>
    <x v="1"/>
    <x v="0"/>
    <s v="USD"/>
    <n v="1425250955"/>
    <n v="1422658955"/>
    <b v="0"/>
    <n v="1"/>
    <b v="0"/>
    <s v="theater/spaces"/>
    <n v="4.0000000000000003E-5"/>
    <n v="1"/>
    <x v="8"/>
    <x v="24"/>
    <x v="440"/>
    <d v="2015-03-01T23:02:35"/>
  </r>
  <r>
    <n v="3639"/>
    <s v="POE!"/>
    <s v="POE is a tragicomic musical about the life and works of Edgar Poe, with Death as his therapist helping him find peace in the beyond."/>
    <n v="25000"/>
    <n v="1"/>
    <x v="1"/>
    <x v="0"/>
    <s v="USD"/>
    <n v="1475853060"/>
    <n v="1470672906"/>
    <b v="0"/>
    <n v="1"/>
    <b v="0"/>
    <s v="theater/musical"/>
    <n v="4.0000000000000003E-5"/>
    <n v="1"/>
    <x v="8"/>
    <x v="25"/>
    <x v="441"/>
    <d v="2016-10-07T15:11:00"/>
  </r>
  <r>
    <n v="3796"/>
    <s v="A Staged Reading of &quot;CALL ME TANIA&quot;"/>
    <s v="Part Psychological Thriller - Part Heartbreaking Drama - Part Spectacular Farce - 100% New American Musical Theatre"/>
    <n v="22500"/>
    <n v="1"/>
    <x v="1"/>
    <x v="0"/>
    <s v="USD"/>
    <n v="1484354556"/>
    <n v="1479170556"/>
    <b v="0"/>
    <n v="1"/>
    <b v="0"/>
    <s v="theater/musical"/>
    <n v="4.4444444444444447E-5"/>
    <n v="1"/>
    <x v="8"/>
    <x v="25"/>
    <x v="442"/>
    <d v="2017-01-14T00:42:36"/>
  </r>
  <r>
    <n v="2948"/>
    <s v="Xenu's Space Opera"/>
    <s v="The Space Opera is an action packed reenactment of Xenu's story, a sacred teaching thats considered a secret of the Scientology church"/>
    <n v="500000"/>
    <n v="24"/>
    <x v="1"/>
    <x v="0"/>
    <s v="USD"/>
    <n v="1433259293"/>
    <n v="1428075293"/>
    <b v="0"/>
    <n v="9"/>
    <b v="0"/>
    <s v="theater/spaces"/>
    <n v="4.8000000000000001E-5"/>
    <n v="2.6666666666666665"/>
    <x v="8"/>
    <x v="24"/>
    <x v="443"/>
    <d v="2015-06-02T15:34:53"/>
  </r>
  <r>
    <n v="3055"/>
    <s v="Bungers surfing Museum"/>
    <s v="I have been in the Surfing business since 1962 have a collection of surfing memorabilia I would like to open a surfing museum"/>
    <n v="20000"/>
    <n v="1"/>
    <x v="1"/>
    <x v="0"/>
    <s v="USD"/>
    <n v="1420844390"/>
    <n v="1415660390"/>
    <b v="0"/>
    <n v="1"/>
    <b v="0"/>
    <s v="theater/spaces"/>
    <n v="5.0000000000000002E-5"/>
    <n v="1"/>
    <x v="8"/>
    <x v="24"/>
    <x v="444"/>
    <d v="2015-01-09T22:59:50"/>
  </r>
  <r>
    <n v="564"/>
    <s v="TOC TOC TROC"/>
    <s v="Plateforme de troc gratuit et d'Ã©changes en tous genres par nature. Mieux s'entraider, Ã©changer, de donner, louer ou vendre Ã  distance."/>
    <n v="18000"/>
    <n v="1"/>
    <x v="1"/>
    <x v="9"/>
    <s v="EUR"/>
    <n v="1457822275"/>
    <n v="1455230275"/>
    <b v="0"/>
    <n v="1"/>
    <b v="0"/>
    <s v="technology/web"/>
    <n v="5.5555555555555558E-5"/>
    <n v="1"/>
    <x v="1"/>
    <x v="3"/>
    <x v="445"/>
    <d v="2016-03-12T22:37:55"/>
  </r>
  <r>
    <n v="1176"/>
    <s v="Mirlin's Sushi"/>
    <s v="Mirlins Sushi!_x000a_Find us on Facebook!_x000a_(Gives backers a voice, and a direct link to us! No kickstarter disappearing act here!)"/>
    <n v="175000"/>
    <n v="10"/>
    <x v="1"/>
    <x v="3"/>
    <s v="AUD"/>
    <n v="1488805200"/>
    <n v="1484094498"/>
    <b v="0"/>
    <n v="1"/>
    <b v="0"/>
    <s v="food/food trucks"/>
    <n v="5.7142857142857142E-5"/>
    <n v="10"/>
    <x v="6"/>
    <x v="11"/>
    <x v="446"/>
    <d v="2017-03-06T13:00:00"/>
  </r>
  <r>
    <n v="2373"/>
    <s v="Cykelauktion.com (Canceled)"/>
    <s v="We want to create a safe marketplace for buying and selling bicycles."/>
    <n v="850000"/>
    <n v="50"/>
    <x v="0"/>
    <x v="8"/>
    <s v="SEK"/>
    <n v="1440863624"/>
    <n v="1438271624"/>
    <b v="0"/>
    <n v="1"/>
    <b v="0"/>
    <s v="technology/web"/>
    <n v="5.8823529411764708E-5"/>
    <n v="50"/>
    <x v="1"/>
    <x v="3"/>
    <x v="447"/>
    <d v="2015-08-29T15:53:44"/>
  </r>
  <r>
    <n v="155"/>
    <s v="The Last Armada (Canceled)"/>
    <s v="While a shadow of peace was on the horizon,humankind was being threatened by its past.Whispers of threat was being heard from the North"/>
    <n v="1350000"/>
    <n v="81"/>
    <x v="0"/>
    <x v="0"/>
    <s v="USD"/>
    <n v="1437657935"/>
    <n v="1434201935"/>
    <b v="0"/>
    <n v="4"/>
    <b v="0"/>
    <s v="film &amp; video/science fiction"/>
    <n v="6.0000000000000002E-5"/>
    <n v="20.25"/>
    <x v="0"/>
    <x v="0"/>
    <x v="448"/>
    <d v="2015-07-23T13:25:35"/>
  </r>
  <r>
    <n v="3993"/>
    <s v="Invincible Diamonds: A Survivor's Guide"/>
    <s v="I am seeking to turn my collection of urban poetry into a stage play. My desire is to inspire victims to heal."/>
    <n v="50000"/>
    <n v="3"/>
    <x v="1"/>
    <x v="0"/>
    <s v="USD"/>
    <n v="1431549912"/>
    <n v="1428957912"/>
    <b v="0"/>
    <n v="1"/>
    <b v="0"/>
    <s v="theater/plays"/>
    <n v="6.0000000000000002E-5"/>
    <n v="3"/>
    <x v="8"/>
    <x v="23"/>
    <x v="449"/>
    <d v="2015-05-13T20:45:12"/>
  </r>
  <r>
    <n v="1702"/>
    <s v="lyndale lewis and new vision prosper cd release"/>
    <s v="I can do all things through christ jesus"/>
    <n v="16500"/>
    <n v="1"/>
    <x v="1"/>
    <x v="0"/>
    <s v="USD"/>
    <n v="1427745150"/>
    <n v="1425156750"/>
    <b v="0"/>
    <n v="1"/>
    <b v="0"/>
    <s v="music/faith"/>
    <n v="6.0606060606060605E-5"/>
    <n v="1"/>
    <x v="3"/>
    <x v="17"/>
    <x v="450"/>
    <d v="2015-03-30T19:52:30"/>
  </r>
  <r>
    <n v="540"/>
    <s v="hap's- Whats the program?"/>
    <s v="There are so many dilemmas in life- what to do, where to go? _x000a_Let us solve it - search our preference based entertainment calendar"/>
    <n v="15000"/>
    <n v="1"/>
    <x v="1"/>
    <x v="0"/>
    <s v="USD"/>
    <n v="1423078606"/>
    <n v="1420486606"/>
    <b v="0"/>
    <n v="1"/>
    <b v="0"/>
    <s v="technology/web"/>
    <n v="6.666666666666667E-5"/>
    <n v="1"/>
    <x v="1"/>
    <x v="3"/>
    <x v="451"/>
    <d v="2015-02-04T19:36:46"/>
  </r>
  <r>
    <n v="1178"/>
    <s v="Thella's, food, tacos, burritos, health"/>
    <s v="Hi, Thella's is an idea of a local inexpensive burrito truck, where we want take the delicious burritos and tacos to whole new level"/>
    <n v="75000"/>
    <n v="5"/>
    <x v="1"/>
    <x v="0"/>
    <s v="USD"/>
    <n v="1408225452"/>
    <n v="1405633452"/>
    <b v="0"/>
    <n v="1"/>
    <b v="0"/>
    <s v="food/food trucks"/>
    <n v="6.666666666666667E-5"/>
    <n v="5"/>
    <x v="6"/>
    <x v="11"/>
    <x v="452"/>
    <d v="2014-08-16T21:44:12"/>
  </r>
  <r>
    <n v="1497"/>
    <s v="Daddy"/>
    <s v="After 25 years apart, a father and son's reunion is less magical and more explosive as the revelations come out and the gloves come off"/>
    <n v="15000"/>
    <n v="1"/>
    <x v="1"/>
    <x v="0"/>
    <s v="USD"/>
    <n v="1375299780"/>
    <n v="1371655522"/>
    <b v="0"/>
    <n v="1"/>
    <b v="0"/>
    <s v="publishing/fiction"/>
    <n v="6.666666666666667E-5"/>
    <n v="1"/>
    <x v="2"/>
    <x v="5"/>
    <x v="453"/>
    <d v="2013-07-31T19:43:00"/>
  </r>
  <r>
    <n v="3912"/>
    <s v="JoLee Productions"/>
    <s v="Producing &amp; directing Jake's Women by Neil Simon opening July 9 and running through July 26 for Sonoma Arts Live"/>
    <n v="15000"/>
    <n v="1"/>
    <x v="1"/>
    <x v="0"/>
    <s v="USD"/>
    <n v="1429936500"/>
    <n v="1424759330"/>
    <b v="0"/>
    <n v="1"/>
    <b v="0"/>
    <s v="theater/plays"/>
    <n v="6.666666666666667E-5"/>
    <n v="1"/>
    <x v="8"/>
    <x v="23"/>
    <x v="454"/>
    <d v="2015-04-25T04:35:00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1"/>
    <x v="0"/>
    <s v="USD"/>
    <n v="1455647587"/>
    <n v="1453487587"/>
    <b v="0"/>
    <n v="1"/>
    <b v="0"/>
    <s v="theater/plays"/>
    <n v="6.666666666666667E-5"/>
    <n v="2"/>
    <x v="8"/>
    <x v="23"/>
    <x v="455"/>
    <d v="2016-02-16T18:33:07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1"/>
    <x v="10"/>
    <s v="EUR"/>
    <n v="1464285463"/>
    <n v="1461693463"/>
    <b v="0"/>
    <n v="1"/>
    <b v="0"/>
    <s v="publishing/translations"/>
    <n v="7.6923076923076926E-5"/>
    <n v="1"/>
    <x v="2"/>
    <x v="13"/>
    <x v="456"/>
    <d v="2016-05-26T17:57:43"/>
  </r>
  <r>
    <n v="152"/>
    <s v="The Great Dark (Canceled)"/>
    <s v="The Great Dark is a journey through the unimaginable...and un foreseeable..."/>
    <n v="380000"/>
    <n v="30"/>
    <x v="0"/>
    <x v="0"/>
    <s v="USD"/>
    <n v="1411437100"/>
    <n v="1408845100"/>
    <b v="0"/>
    <n v="2"/>
    <b v="0"/>
    <s v="film &amp; video/science fiction"/>
    <n v="7.8947368421052633E-5"/>
    <n v="15"/>
    <x v="0"/>
    <x v="0"/>
    <x v="457"/>
    <d v="2014-09-23T01:51:4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1"/>
    <x v="0"/>
    <s v="USD"/>
    <n v="1425655349"/>
    <n v="1420471349"/>
    <b v="0"/>
    <n v="1"/>
    <b v="0"/>
    <s v="film &amp; video/drama"/>
    <n v="8.0000000000000007E-5"/>
    <n v="1"/>
    <x v="0"/>
    <x v="1"/>
    <x v="458"/>
    <d v="2015-03-06T15:22:29"/>
  </r>
  <r>
    <n v="635"/>
    <s v="Pleero, A Technology Team Building Website (Canceled)"/>
    <s v="Network used for building technology development teams."/>
    <n v="25000"/>
    <n v="2"/>
    <x v="0"/>
    <x v="0"/>
    <s v="USD"/>
    <n v="1428804762"/>
    <n v="1426212762"/>
    <b v="0"/>
    <n v="1"/>
    <b v="0"/>
    <s v="technology/web"/>
    <n v="8.0000000000000007E-5"/>
    <n v="2"/>
    <x v="1"/>
    <x v="3"/>
    <x v="459"/>
    <d v="2015-04-12T02:12:42"/>
  </r>
  <r>
    <n v="1181"/>
    <s v="Gringo Loco Tacos Food Truck"/>
    <s v="Bringing the best tacos to the streets of Chicago!"/>
    <n v="50000"/>
    <n v="4"/>
    <x v="1"/>
    <x v="0"/>
    <s v="USD"/>
    <n v="1425197321"/>
    <n v="1422605321"/>
    <b v="0"/>
    <n v="3"/>
    <b v="0"/>
    <s v="food/food trucks"/>
    <n v="8.0000000000000007E-5"/>
    <n v="1.3333333333333333"/>
    <x v="6"/>
    <x v="11"/>
    <x v="460"/>
    <d v="2015-03-01T08:08:41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1"/>
    <x v="0"/>
    <s v="USD"/>
    <n v="1458097364"/>
    <n v="1455508964"/>
    <b v="0"/>
    <n v="1"/>
    <b v="0"/>
    <s v="theater/plays"/>
    <n v="8.3333333333333331E-5"/>
    <n v="1"/>
    <x v="8"/>
    <x v="23"/>
    <x v="461"/>
    <d v="2016-03-16T03:02:44"/>
  </r>
  <r>
    <n v="638"/>
    <s v="W (Canceled)"/>
    <s v="O0"/>
    <n v="200000"/>
    <n v="18"/>
    <x v="0"/>
    <x v="6"/>
    <s v="EUR"/>
    <n v="1490447662"/>
    <n v="1485267262"/>
    <b v="0"/>
    <n v="6"/>
    <b v="0"/>
    <s v="technology/web"/>
    <n v="9.0000000000000006E-5"/>
    <n v="3"/>
    <x v="1"/>
    <x v="3"/>
    <x v="462"/>
    <d v="2017-03-25T13:14:22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1"/>
    <x v="3"/>
    <s v="AUD"/>
    <n v="1401662239"/>
    <n v="1399070239"/>
    <b v="0"/>
    <n v="1"/>
    <b v="0"/>
    <s v="film &amp; video/animation"/>
    <n v="9.0909090909090904E-5"/>
    <n v="50"/>
    <x v="0"/>
    <x v="2"/>
    <x v="463"/>
    <d v="2014-06-01T22:37:19"/>
  </r>
  <r>
    <n v="2153"/>
    <s v="It's The GOD Complex"/>
    <s v="Crowdfunding the Gamers Way. An online game with real world consequences.Do you dare to play? Can you turn the world around?"/>
    <n v="372625"/>
    <n v="34"/>
    <x v="1"/>
    <x v="0"/>
    <s v="USD"/>
    <n v="1420876740"/>
    <n v="1417470718"/>
    <b v="0"/>
    <n v="4"/>
    <b v="0"/>
    <s v="games/video games"/>
    <n v="9.1244548809124457E-5"/>
    <n v="8.5"/>
    <x v="5"/>
    <x v="9"/>
    <x v="464"/>
    <d v="2015-01-10T07:59:00"/>
  </r>
  <r>
    <n v="3120"/>
    <s v="Subtropisch zwemparadijs Tropicana"/>
    <s v="Wij willen Tropicana het subtropisch zwemparadijs van Rotterdam op een nieuwe locatie gaan bouwen."/>
    <n v="1300000"/>
    <n v="128"/>
    <x v="1"/>
    <x v="4"/>
    <s v="EUR"/>
    <n v="1462484196"/>
    <n v="1457303796"/>
    <b v="0"/>
    <n v="10"/>
    <b v="0"/>
    <s v="theater/spaces"/>
    <n v="9.8461538461538464E-5"/>
    <n v="12.8"/>
    <x v="8"/>
    <x v="24"/>
    <x v="465"/>
    <d v="2016-05-05T21:36:36"/>
  </r>
  <r>
    <n v="161"/>
    <s v="Midway: The Turning Point"/>
    <s v="Step 1 (script editing) to produce a dramatic film about the air/sea battle of WWII that turned the tide of victory for the US."/>
    <n v="50000"/>
    <n v="5"/>
    <x v="1"/>
    <x v="0"/>
    <s v="USD"/>
    <n v="1404318595"/>
    <n v="1401726595"/>
    <b v="0"/>
    <n v="1"/>
    <b v="0"/>
    <s v="film &amp; video/drama"/>
    <n v="1E-4"/>
    <n v="5"/>
    <x v="0"/>
    <x v="1"/>
    <x v="466"/>
    <d v="2014-07-02T16:29:55"/>
  </r>
  <r>
    <n v="167"/>
    <s v="Past"/>
    <s v="A young man experiences a tragedy and has the opportunity to go back and learn from his mistakes and find out his true self."/>
    <n v="110000"/>
    <n v="11"/>
    <x v="1"/>
    <x v="0"/>
    <s v="USD"/>
    <n v="1438726535"/>
    <n v="1433542535"/>
    <b v="0"/>
    <n v="2"/>
    <b v="0"/>
    <s v="film &amp; video/drama"/>
    <n v="1E-4"/>
    <n v="5.5"/>
    <x v="0"/>
    <x v="1"/>
    <x v="467"/>
    <d v="2015-08-04T22:15:35"/>
  </r>
  <r>
    <n v="2589"/>
    <s v="TapiÃ³ca - Brazilian Street Food Truck"/>
    <s v="A Brazilian-inspired food truck in one of the busiest spots in Copenhagen, delicious pancakes made by the healthy tapiÃ³ca flour"/>
    <n v="50000"/>
    <n v="5"/>
    <x v="1"/>
    <x v="2"/>
    <s v="DKK"/>
    <n v="1458733927"/>
    <n v="1456145527"/>
    <b v="0"/>
    <n v="1"/>
    <b v="0"/>
    <s v="food/food trucks"/>
    <n v="1E-4"/>
    <n v="5"/>
    <x v="6"/>
    <x v="11"/>
    <x v="468"/>
    <d v="2016-03-23T11:52:07"/>
  </r>
  <r>
    <n v="1451"/>
    <s v="Modern Literal Torah Translation (Canceled)"/>
    <s v="Modern Literal Translation of the Torah in English and Russian with sub-linear and interlinear layout."/>
    <n v="18950"/>
    <n v="2"/>
    <x v="0"/>
    <x v="0"/>
    <s v="USD"/>
    <n v="1416355259"/>
    <n v="1413759659"/>
    <b v="0"/>
    <n v="2"/>
    <b v="0"/>
    <s v="publishing/translations"/>
    <n v="1.0554089709762533E-4"/>
    <n v="1"/>
    <x v="2"/>
    <x v="13"/>
    <x v="469"/>
    <d v="2014-11-19T00:00:59"/>
  </r>
  <r>
    <n v="583"/>
    <s v="HackersArchive.com"/>
    <s v="HackersArchive.com will help rid the web of viruses and scams found everywhere else you look!"/>
    <n v="9000"/>
    <n v="1"/>
    <x v="1"/>
    <x v="0"/>
    <s v="USD"/>
    <n v="1426800687"/>
    <n v="1424212287"/>
    <b v="0"/>
    <n v="1"/>
    <b v="0"/>
    <s v="technology/web"/>
    <n v="1.1111111111111112E-4"/>
    <n v="1"/>
    <x v="1"/>
    <x v="3"/>
    <x v="470"/>
    <d v="2015-03-19T21:31:27"/>
  </r>
  <r>
    <n v="2909"/>
    <s v="CONVERSATIONS WITH AN AVERAGE JOE"/>
    <s v="CONVERSATIONS WITH AN AVERAGE JOE tells our stories exposing those in charge of our lives and tells how to take control of country back"/>
    <n v="180000"/>
    <n v="20"/>
    <x v="1"/>
    <x v="0"/>
    <s v="USD"/>
    <n v="1416944760"/>
    <n v="1413527001"/>
    <b v="0"/>
    <n v="1"/>
    <b v="0"/>
    <s v="theater/plays"/>
    <n v="1.1111111111111112E-4"/>
    <n v="20"/>
    <x v="8"/>
    <x v="23"/>
    <x v="471"/>
    <d v="2014-11-25T19:46:00"/>
  </r>
  <r>
    <n v="578"/>
    <s v="weBuy Crowdsourced Shopping"/>
    <s v="weBuy trade built on technology and Crowd Sourced Power"/>
    <n v="125000"/>
    <n v="14"/>
    <x v="1"/>
    <x v="1"/>
    <s v="GBP"/>
    <n v="1441633993"/>
    <n v="1439560393"/>
    <b v="0"/>
    <n v="7"/>
    <b v="0"/>
    <s v="technology/web"/>
    <n v="1.12E-4"/>
    <n v="2"/>
    <x v="1"/>
    <x v="3"/>
    <x v="472"/>
    <d v="2015-09-07T13:53:13"/>
  </r>
  <r>
    <n v="1121"/>
    <s v="Pwincess"/>
    <s v="An action packed, side scrolling, platform jumping, laser shooting ADVENTURE that will be fun for everyone."/>
    <n v="250000"/>
    <n v="29"/>
    <x v="1"/>
    <x v="0"/>
    <s v="USD"/>
    <n v="1457904316"/>
    <n v="1455315916"/>
    <b v="0"/>
    <n v="5"/>
    <b v="0"/>
    <s v="games/video games"/>
    <n v="1.16E-4"/>
    <n v="5.8"/>
    <x v="5"/>
    <x v="9"/>
    <x v="473"/>
    <d v="2016-03-13T21:25:16"/>
  </r>
  <r>
    <n v="425"/>
    <s v="Patch Bo - Organic toons"/>
    <s v="Support new organic, gluten free cartoon! You'll enjoy this funny story about fruits &amp; vegies and will be able to see new episodes!"/>
    <n v="50000"/>
    <n v="6"/>
    <x v="1"/>
    <x v="0"/>
    <s v="USD"/>
    <n v="1448660404"/>
    <n v="1443472804"/>
    <b v="0"/>
    <n v="2"/>
    <b v="0"/>
    <s v="film &amp; video/animation"/>
    <n v="1.2E-4"/>
    <n v="3"/>
    <x v="0"/>
    <x v="2"/>
    <x v="474"/>
    <d v="2015-11-27T21:40:04"/>
  </r>
  <r>
    <n v="560"/>
    <s v="DOWNLOAD THE INTERNET,...."/>
    <s v="In the future the possibility exists that the internet it's self could be felled, we have world seed banks, it's time for a net bank,.."/>
    <n v="100000"/>
    <n v="12"/>
    <x v="1"/>
    <x v="7"/>
    <s v="CAD"/>
    <n v="1418841045"/>
    <n v="1416249045"/>
    <b v="0"/>
    <n v="3"/>
    <b v="0"/>
    <s v="technology/web"/>
    <n v="1.2E-4"/>
    <n v="4"/>
    <x v="1"/>
    <x v="3"/>
    <x v="475"/>
    <d v="2014-12-17T18:30:45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1"/>
    <x v="0"/>
    <s v="USD"/>
    <n v="1407624222"/>
    <n v="1405032222"/>
    <b v="0"/>
    <n v="4"/>
    <b v="0"/>
    <s v="technology/wearables"/>
    <n v="1.2375123751237513E-4"/>
    <n v="2.75"/>
    <x v="1"/>
    <x v="4"/>
    <x v="476"/>
    <d v="2014-08-09T22:43:42"/>
  </r>
  <r>
    <n v="589"/>
    <s v="Get Neighborly"/>
    <s v="Services closer than you think..."/>
    <n v="7500"/>
    <n v="1"/>
    <x v="1"/>
    <x v="0"/>
    <s v="USD"/>
    <n v="1436366699"/>
    <n v="1435070699"/>
    <b v="0"/>
    <n v="1"/>
    <b v="0"/>
    <s v="technology/web"/>
    <n v="1.3333333333333334E-4"/>
    <n v="1"/>
    <x v="1"/>
    <x v="3"/>
    <x v="477"/>
    <d v="2015-07-08T14:44:59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1"/>
    <x v="0"/>
    <s v="USD"/>
    <n v="1418510965"/>
    <n v="1415918965"/>
    <b v="0"/>
    <n v="1"/>
    <b v="0"/>
    <s v="photography/places"/>
    <n v="1.3333333333333334E-4"/>
    <n v="1"/>
    <x v="7"/>
    <x v="16"/>
    <x v="478"/>
    <d v="2014-12-13T22:49:25"/>
  </r>
  <r>
    <n v="2423"/>
    <s v="FBTR BBQ"/>
    <s v="FBTR is a Texas-style, North Carolina based, homemade BBQ company looking to bring good meat to the masses."/>
    <n v="60000"/>
    <n v="8"/>
    <x v="1"/>
    <x v="0"/>
    <s v="USD"/>
    <n v="1420044890"/>
    <n v="1417452890"/>
    <b v="0"/>
    <n v="1"/>
    <b v="0"/>
    <s v="food/food trucks"/>
    <n v="1.3333333333333334E-4"/>
    <n v="8"/>
    <x v="6"/>
    <x v="11"/>
    <x v="479"/>
    <d v="2014-12-31T16:54:50"/>
  </r>
  <r>
    <n v="3862"/>
    <s v="The Container Play"/>
    <s v="The hit immersive theatre experience of England comes to Corpus Christi!"/>
    <n v="7500"/>
    <n v="1"/>
    <x v="1"/>
    <x v="0"/>
    <s v="USD"/>
    <n v="1473699540"/>
    <n v="1472451356"/>
    <b v="0"/>
    <n v="1"/>
    <b v="0"/>
    <s v="theater/plays"/>
    <n v="1.3333333333333334E-4"/>
    <n v="1"/>
    <x v="8"/>
    <x v="23"/>
    <x v="480"/>
    <d v="2016-09-12T16:59:00"/>
  </r>
  <r>
    <n v="1593"/>
    <s v="Picturing Italy"/>
    <s v="A trip to fulfill a dream of capturing the wonders and history of ancient Italy in person."/>
    <n v="22000"/>
    <n v="3"/>
    <x v="1"/>
    <x v="0"/>
    <s v="USD"/>
    <n v="1425154655"/>
    <n v="1422562655"/>
    <b v="0"/>
    <n v="3"/>
    <b v="0"/>
    <s v="photography/places"/>
    <n v="1.3636363636363637E-4"/>
    <n v="1"/>
    <x v="7"/>
    <x v="16"/>
    <x v="481"/>
    <d v="2015-02-28T20:17:35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1"/>
    <x v="5"/>
    <s v="EUR"/>
    <n v="1443121765"/>
    <n v="1440529765"/>
    <b v="0"/>
    <n v="2"/>
    <b v="0"/>
    <s v="technology/makerspaces"/>
    <n v="1.3750000000000001E-4"/>
    <n v="550"/>
    <x v="1"/>
    <x v="26"/>
    <x v="482"/>
    <d v="2015-09-24T19:09:25"/>
  </r>
  <r>
    <n v="120"/>
    <s v="Time Live: A short film (Canceled)"/>
    <s v="Now, you can chat with people from the history, by our sport cam with the time machine. However, the girl had some trouble to use it."/>
    <n v="70000"/>
    <n v="10"/>
    <x v="0"/>
    <x v="15"/>
    <s v="HKD"/>
    <n v="1475457107"/>
    <n v="1472865107"/>
    <b v="0"/>
    <n v="1"/>
    <b v="0"/>
    <s v="film &amp; video/science fiction"/>
    <n v="1.4285714285714287E-4"/>
    <n v="10"/>
    <x v="0"/>
    <x v="0"/>
    <x v="483"/>
    <d v="2016-10-03T01:11:47"/>
  </r>
  <r>
    <n v="2432"/>
    <s v="funding for bbq trailer"/>
    <s v="Looking to start competition cooking and need start-up help.  Offering brisket tasting to all contributors."/>
    <n v="14000"/>
    <n v="2"/>
    <x v="1"/>
    <x v="0"/>
    <s v="USD"/>
    <n v="1425791697"/>
    <n v="1423199697"/>
    <b v="0"/>
    <n v="2"/>
    <b v="0"/>
    <s v="food/food trucks"/>
    <n v="1.4285714285714287E-4"/>
    <n v="1"/>
    <x v="6"/>
    <x v="11"/>
    <x v="484"/>
    <d v="2015-03-08T05:14:57"/>
  </r>
  <r>
    <n v="4015"/>
    <s v="Shakespeare In The Park"/>
    <s v="FREE Shakespeare In the Park in Bergen County, NJ on July 24, 25, 31, and August 1. We need your support to help keep our show FREE"/>
    <n v="7000"/>
    <n v="1"/>
    <x v="1"/>
    <x v="0"/>
    <s v="USD"/>
    <n v="1437331463"/>
    <n v="1434739463"/>
    <b v="0"/>
    <n v="1"/>
    <b v="0"/>
    <s v="theater/plays"/>
    <n v="1.4285714285714287E-4"/>
    <n v="1"/>
    <x v="8"/>
    <x v="23"/>
    <x v="485"/>
    <d v="2015-07-19T18:44:23"/>
  </r>
  <r>
    <n v="1447"/>
    <s v="Indian Language Dictionary"/>
    <s v="I'm creating a dictionary of multiple Indian languages."/>
    <n v="500000"/>
    <n v="75"/>
    <x v="1"/>
    <x v="0"/>
    <s v="USD"/>
    <n v="1467999134"/>
    <n v="1465407134"/>
    <b v="0"/>
    <n v="3"/>
    <b v="0"/>
    <s v="publishing/translations"/>
    <n v="1.4999999999999999E-4"/>
    <n v="25"/>
    <x v="2"/>
    <x v="13"/>
    <x v="486"/>
    <d v="2016-07-08T17:32:14"/>
  </r>
  <r>
    <n v="212"/>
    <s v="The Ecstasy of Vengeance - Feature Length Film"/>
    <s v="This film is a fictional crime drama following the events of a heist that ended in bloodshed."/>
    <n v="6300"/>
    <n v="1"/>
    <x v="1"/>
    <x v="0"/>
    <s v="USD"/>
    <n v="1460837320"/>
    <n v="1455656920"/>
    <b v="0"/>
    <n v="1"/>
    <b v="0"/>
    <s v="film &amp; video/drama"/>
    <n v="1.5873015873015873E-4"/>
    <n v="1"/>
    <x v="0"/>
    <x v="1"/>
    <x v="487"/>
    <d v="2016-04-16T20:08:40"/>
  </r>
  <r>
    <n v="1874"/>
    <s v="PATH to Reading Brain Training"/>
    <s v="PATH to Reading (PATH) is a patented break-through technology  that dramatically and permanently improves attention, reading, memory"/>
    <n v="160000"/>
    <n v="26"/>
    <x v="1"/>
    <x v="0"/>
    <s v="USD"/>
    <n v="1467155733"/>
    <n v="1465427733"/>
    <b v="0"/>
    <n v="2"/>
    <b v="0"/>
    <s v="games/mobile games"/>
    <n v="1.6249999999999999E-4"/>
    <n v="13"/>
    <x v="5"/>
    <x v="10"/>
    <x v="488"/>
    <d v="2016-06-28T23:15:33"/>
  </r>
  <r>
    <n v="447"/>
    <s v="Fat Rich Bastards Animated videos"/>
    <s v="10 tracks have been professionally recorded by CGI supergroup, The Fat Rich Bastards. Funding required for 10 animated music videos."/>
    <n v="30000"/>
    <n v="5"/>
    <x v="1"/>
    <x v="1"/>
    <s v="GBP"/>
    <n v="1364041163"/>
    <n v="1361884763"/>
    <b v="0"/>
    <n v="1"/>
    <b v="0"/>
    <s v="film &amp; video/animation"/>
    <n v="1.6666666666666666E-4"/>
    <n v="5"/>
    <x v="0"/>
    <x v="2"/>
    <x v="489"/>
    <d v="2013-03-23T12:19:2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1"/>
    <x v="10"/>
    <s v="EUR"/>
    <n v="1464939520"/>
    <n v="1461051520"/>
    <b v="0"/>
    <n v="1"/>
    <b v="0"/>
    <s v="publishing/translations"/>
    <n v="1.6666666666666666E-4"/>
    <n v="1"/>
    <x v="2"/>
    <x v="13"/>
    <x v="490"/>
    <d v="2016-06-03T07:38:40"/>
  </r>
  <r>
    <n v="2421"/>
    <s v="hot dog cart"/>
    <s v="help me start Merrill's first hot dog cart in this empty lot"/>
    <n v="6000"/>
    <n v="1"/>
    <x v="1"/>
    <x v="0"/>
    <s v="USD"/>
    <n v="1424536196"/>
    <n v="1421944196"/>
    <b v="0"/>
    <n v="1"/>
    <b v="0"/>
    <s v="food/food trucks"/>
    <n v="1.6666666666666666E-4"/>
    <n v="1"/>
    <x v="6"/>
    <x v="11"/>
    <x v="491"/>
    <d v="2015-02-21T16:29:56"/>
  </r>
  <r>
    <n v="2902"/>
    <s v="Bring the iconic story of Leontyne Price to the stage."/>
    <s v="Help me honor and bring &quot;The American Soprano&quot; Leontyne Price back to the stage one more time."/>
    <n v="150000"/>
    <n v="25"/>
    <x v="1"/>
    <x v="0"/>
    <s v="USD"/>
    <n v="1440412396"/>
    <n v="1437820396"/>
    <b v="0"/>
    <n v="1"/>
    <b v="0"/>
    <s v="theater/plays"/>
    <n v="1.6666666666666666E-4"/>
    <n v="25"/>
    <x v="8"/>
    <x v="23"/>
    <x v="492"/>
    <d v="2015-08-24T10:33:16"/>
  </r>
  <r>
    <n v="3058"/>
    <s v="OPEN THE OLD &quot;RIGON&quot; THEATER"/>
    <s v="Restoration of a theatre to make an educational center for youngs and a place to socialize for everybody through the power of art."/>
    <n v="18000"/>
    <n v="3"/>
    <x v="1"/>
    <x v="10"/>
    <s v="EUR"/>
    <n v="1463734740"/>
    <n v="1459414740"/>
    <b v="0"/>
    <n v="3"/>
    <b v="0"/>
    <s v="theater/spaces"/>
    <n v="1.6666666666666666E-4"/>
    <n v="1"/>
    <x v="8"/>
    <x v="24"/>
    <x v="493"/>
    <d v="2016-05-20T08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1"/>
    <x v="0"/>
    <s v="USD"/>
    <n v="1477791960"/>
    <n v="1476549262"/>
    <b v="0"/>
    <n v="2"/>
    <b v="0"/>
    <s v="theater/spaces"/>
    <n v="1.6666666666666666E-4"/>
    <n v="1"/>
    <x v="8"/>
    <x v="24"/>
    <x v="494"/>
    <d v="2016-10-30T01:46:00"/>
  </r>
  <r>
    <n v="982"/>
    <s v="Smart 2-in-1 I-PHONE HANDLE/WALLETtm"/>
    <s v="revolutonary ultra-slim 2-in-1 Smart  2-in-1 I-PHONE handle/WALLETtm with 360 rotatiion"/>
    <n v="17500"/>
    <n v="3"/>
    <x v="1"/>
    <x v="0"/>
    <s v="USD"/>
    <n v="1475431486"/>
    <n v="1472839486"/>
    <b v="0"/>
    <n v="3"/>
    <b v="0"/>
    <s v="technology/wearables"/>
    <n v="1.7142857142857143E-4"/>
    <n v="1"/>
    <x v="1"/>
    <x v="4"/>
    <x v="495"/>
    <d v="2016-10-02T18:04:46"/>
  </r>
  <r>
    <n v="1081"/>
    <s v="The Creature"/>
    <s v="Finishing your last job before you retire until a disaster strikes the cargo ship can you survive The Creature?"/>
    <n v="68000"/>
    <n v="12"/>
    <x v="1"/>
    <x v="0"/>
    <s v="USD"/>
    <n v="1422483292"/>
    <n v="1419891292"/>
    <b v="0"/>
    <n v="4"/>
    <b v="0"/>
    <s v="games/video games"/>
    <n v="1.7647058823529413E-4"/>
    <n v="3"/>
    <x v="5"/>
    <x v="9"/>
    <x v="496"/>
    <d v="2015-01-28T22:14:52"/>
  </r>
  <r>
    <n v="4092"/>
    <s v="A CRY FOR HELP"/>
    <s v="&quot;A Cry for Help is Riveting, Inspiring, and Mesmerizing. You will laugh, cry, and be thinking about your own Cry for Help&quot;"/>
    <n v="110000"/>
    <n v="20"/>
    <x v="1"/>
    <x v="0"/>
    <s v="USD"/>
    <n v="1428205247"/>
    <n v="1423024847"/>
    <b v="0"/>
    <n v="1"/>
    <b v="0"/>
    <s v="theater/plays"/>
    <n v="1.8181818181818181E-4"/>
    <n v="20"/>
    <x v="8"/>
    <x v="23"/>
    <x v="497"/>
    <d v="2015-04-05T03:40:47"/>
  </r>
  <r>
    <n v="3080"/>
    <s v="Global Community Theater One."/>
    <s v="Sustainable, fire-proof, carbon-negative, and all-season recreation of the Globe Theater made famous by Shakespeare, with gardens."/>
    <n v="2000000"/>
    <n v="376"/>
    <x v="1"/>
    <x v="0"/>
    <s v="USD"/>
    <n v="1419644444"/>
    <n v="1414456844"/>
    <b v="0"/>
    <n v="7"/>
    <b v="0"/>
    <s v="theater/spaces"/>
    <n v="1.8799999999999999E-4"/>
    <n v="53.714285714285715"/>
    <x v="8"/>
    <x v="24"/>
    <x v="498"/>
    <d v="2014-12-27T01:40:44"/>
  </r>
  <r>
    <n v="566"/>
    <s v="RummageCity.com - Rummage sailing made easy!"/>
    <s v="I am creating a website that will make it easier for people to promote or find rummage sales utilizing the power of Google Maps"/>
    <n v="5000"/>
    <n v="1"/>
    <x v="1"/>
    <x v="0"/>
    <s v="USD"/>
    <n v="1468513533"/>
    <n v="1465921533"/>
    <b v="0"/>
    <n v="1"/>
    <b v="0"/>
    <s v="technology/web"/>
    <n v="2.0000000000000001E-4"/>
    <n v="1"/>
    <x v="1"/>
    <x v="3"/>
    <x v="499"/>
    <d v="2016-07-14T16:25:33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0"/>
    <x v="8"/>
    <s v="SEK"/>
    <n v="1457996400"/>
    <n v="1452842511"/>
    <b v="0"/>
    <n v="1"/>
    <b v="0"/>
    <s v="technology/web"/>
    <n v="2.0000000000000001E-4"/>
    <n v="90"/>
    <x v="1"/>
    <x v="3"/>
    <x v="500"/>
    <d v="2016-03-14T23:00:00"/>
  </r>
  <r>
    <n v="634"/>
    <s v="pitchtograndma (Canceled)"/>
    <s v="We help companies to explain what they do in simple, grandma-would-understand terms."/>
    <n v="5000"/>
    <n v="1"/>
    <x v="0"/>
    <x v="0"/>
    <s v="USD"/>
    <n v="1424989029"/>
    <n v="1422397029"/>
    <b v="0"/>
    <n v="1"/>
    <b v="0"/>
    <s v="technology/web"/>
    <n v="2.0000000000000001E-4"/>
    <n v="1"/>
    <x v="1"/>
    <x v="3"/>
    <x v="501"/>
    <d v="2015-02-26T22:17:09"/>
  </r>
  <r>
    <n v="2146"/>
    <s v="Nanaue eSports"/>
    <s v="New professional gaming organization with a tournament winning Dota 2 team, &amp; divisions in all eSports games looking to re brand/expand"/>
    <n v="5000"/>
    <n v="1"/>
    <x v="1"/>
    <x v="0"/>
    <s v="USD"/>
    <n v="1455207510"/>
    <n v="1453997910"/>
    <b v="0"/>
    <n v="1"/>
    <b v="0"/>
    <s v="games/video games"/>
    <n v="2.0000000000000001E-4"/>
    <n v="1"/>
    <x v="5"/>
    <x v="9"/>
    <x v="502"/>
    <d v="2016-02-11T16:18:30"/>
  </r>
  <r>
    <n v="2418"/>
    <s v="Mexican food truck"/>
    <s v="I want to start my food truck business."/>
    <n v="25000"/>
    <n v="5"/>
    <x v="1"/>
    <x v="0"/>
    <s v="USD"/>
    <n v="1427225644"/>
    <n v="1422045244"/>
    <b v="0"/>
    <n v="5"/>
    <b v="0"/>
    <s v="food/food trucks"/>
    <n v="2.0000000000000001E-4"/>
    <n v="1"/>
    <x v="6"/>
    <x v="11"/>
    <x v="503"/>
    <d v="2015-03-24T19:34:04"/>
  </r>
  <r>
    <n v="2685"/>
    <s v="Nana's Home Cooking on Wheels"/>
    <s v="Home cooked meals made by Nana. Indiana's famous tenderloin sandwiches, Nana's homemade cole slaw and so much more."/>
    <n v="50000"/>
    <n v="10"/>
    <x v="1"/>
    <x v="0"/>
    <s v="USD"/>
    <n v="1430149330"/>
    <n v="1424968930"/>
    <b v="0"/>
    <n v="1"/>
    <b v="0"/>
    <s v="food/food trucks"/>
    <n v="2.0000000000000001E-4"/>
    <n v="10"/>
    <x v="6"/>
    <x v="11"/>
    <x v="504"/>
    <d v="2015-04-27T15:42:10"/>
  </r>
  <r>
    <n v="2913"/>
    <s v="The Salem Haunted Magic Show"/>
    <s v="A LIVE history infused, frightening magic and mind reading show in the heart of the Halloween capital of the world, Salem, MA!!"/>
    <n v="10000"/>
    <n v="2"/>
    <x v="1"/>
    <x v="0"/>
    <s v="USD"/>
    <n v="1410041339"/>
    <n v="1404857339"/>
    <b v="0"/>
    <n v="2"/>
    <b v="0"/>
    <s v="theater/plays"/>
    <n v="2.0000000000000001E-4"/>
    <n v="1"/>
    <x v="8"/>
    <x v="23"/>
    <x v="505"/>
    <d v="2014-09-06T22:08:59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1"/>
    <x v="0"/>
    <s v="USD"/>
    <n v="1425833403"/>
    <n v="1423245003"/>
    <b v="0"/>
    <n v="1"/>
    <b v="0"/>
    <s v="theater/plays"/>
    <n v="2.0000000000000001E-4"/>
    <n v="1"/>
    <x v="8"/>
    <x v="23"/>
    <x v="506"/>
    <d v="2015-03-08T16:50:03"/>
  </r>
  <r>
    <n v="4045"/>
    <s v="The Hostages"/>
    <s v="&quot;The Hostages&quot; is about a bank robbery gone wrong, as we learn more about each characters, we question who are the actually hostages..."/>
    <n v="5000"/>
    <n v="1"/>
    <x v="1"/>
    <x v="3"/>
    <s v="AUD"/>
    <n v="1408596589"/>
    <n v="1406004589"/>
    <b v="0"/>
    <n v="1"/>
    <b v="0"/>
    <s v="theater/plays"/>
    <n v="2.0000000000000001E-4"/>
    <n v="1"/>
    <x v="8"/>
    <x v="23"/>
    <x v="507"/>
    <d v="2014-08-21T04:49:49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1"/>
    <x v="0"/>
    <s v="USD"/>
    <n v="1449989260"/>
    <n v="1447397260"/>
    <b v="0"/>
    <n v="1"/>
    <b v="0"/>
    <s v="technology/web"/>
    <n v="2.0833333333333335E-4"/>
    <n v="50"/>
    <x v="1"/>
    <x v="3"/>
    <x v="508"/>
    <d v="2015-12-13T06:47:40"/>
  </r>
  <r>
    <n v="1734"/>
    <s v="Street Prophet Los CD and new book"/>
    <s v="This is a double venture project. I have finished a new manuscript and currently working on creating a Christian rap CD."/>
    <n v="4500"/>
    <n v="1"/>
    <x v="1"/>
    <x v="0"/>
    <s v="USD"/>
    <n v="1431046356"/>
    <n v="1428454356"/>
    <b v="0"/>
    <n v="1"/>
    <b v="0"/>
    <s v="music/faith"/>
    <n v="2.2222222222222223E-4"/>
    <n v="1"/>
    <x v="3"/>
    <x v="17"/>
    <x v="509"/>
    <d v="2015-05-08T00:52:36"/>
  </r>
  <r>
    <n v="3073"/>
    <s v="Performing and Visual Arts Center, Rochester, NY"/>
    <s v="Conversion of a long dormant synagogue into a Performing and Visual Arts Center, revitalizing Rochester's inner city."/>
    <n v="2800000"/>
    <n v="645"/>
    <x v="1"/>
    <x v="0"/>
    <s v="USD"/>
    <n v="1434309540"/>
    <n v="1429287900"/>
    <b v="0"/>
    <n v="7"/>
    <b v="0"/>
    <s v="theater/spaces"/>
    <n v="2.3035714285714285E-4"/>
    <n v="92.142857142857139"/>
    <x v="8"/>
    <x v="24"/>
    <x v="510"/>
    <d v="2015-06-14T19:19:00"/>
  </r>
  <r>
    <n v="1911"/>
    <s v="Charge Furniture"/>
    <s v="Charge furniture, making it simple and comfortable to charge your USB devices without leaving the comfort of your couch or armchair"/>
    <n v="42500"/>
    <n v="10"/>
    <x v="1"/>
    <x v="11"/>
    <s v="NZD"/>
    <n v="1407545334"/>
    <n v="1404953334"/>
    <b v="0"/>
    <n v="1"/>
    <b v="0"/>
    <s v="technology/gadgets"/>
    <n v="2.3529411764705883E-4"/>
    <n v="10"/>
    <x v="1"/>
    <x v="27"/>
    <x v="511"/>
    <d v="2014-08-09T00:48:54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1"/>
    <x v="0"/>
    <s v="USD"/>
    <n v="1438576057"/>
    <n v="1435552057"/>
    <b v="0"/>
    <n v="1"/>
    <b v="0"/>
    <s v="food/food trucks"/>
    <n v="2.4000000000000001E-4"/>
    <n v="30"/>
    <x v="6"/>
    <x v="11"/>
    <x v="512"/>
    <d v="2015-08-03T04:27:37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1"/>
    <x v="0"/>
    <s v="USD"/>
    <n v="1426345200"/>
    <n v="1421343743"/>
    <b v="0"/>
    <n v="1"/>
    <b v="0"/>
    <s v="food/food trucks"/>
    <n v="2.5000000000000001E-4"/>
    <n v="5"/>
    <x v="6"/>
    <x v="11"/>
    <x v="513"/>
    <d v="2015-03-14T15:00:00"/>
  </r>
  <r>
    <n v="3094"/>
    <s v="Nothing Up My Sleeves Tour: Summer 2016"/>
    <s v="This is a Kickstarter to help with the start up costs for Illusionist, Chris Lengyel's Summer 2016 Tour!"/>
    <n v="100000"/>
    <n v="25"/>
    <x v="1"/>
    <x v="0"/>
    <s v="USD"/>
    <n v="1442775956"/>
    <n v="1437591956"/>
    <b v="0"/>
    <n v="1"/>
    <b v="0"/>
    <s v="theater/spaces"/>
    <n v="2.5000000000000001E-4"/>
    <n v="25"/>
    <x v="8"/>
    <x v="24"/>
    <x v="514"/>
    <d v="2015-09-20T19:05:56"/>
  </r>
  <r>
    <n v="3957"/>
    <s v="Yada.Yada.Yada. An Unauthorized Seinfeld Event. 9 in 90"/>
    <s v="A play about something, or maybe nothing. Four actors depicting all 9 seasons of Seinfeld in 90 minutes."/>
    <n v="28000"/>
    <n v="7"/>
    <x v="1"/>
    <x v="0"/>
    <s v="USD"/>
    <n v="1468020354"/>
    <n v="1464045954"/>
    <b v="0"/>
    <n v="1"/>
    <b v="0"/>
    <s v="theater/plays"/>
    <n v="2.5000000000000001E-4"/>
    <n v="7"/>
    <x v="8"/>
    <x v="23"/>
    <x v="515"/>
    <d v="2016-07-08T23:25:54"/>
  </r>
  <r>
    <n v="3853"/>
    <s v="The Original Laughter Therapist"/>
    <s v="A dose of One-woman &quot;Dramedy&quot; to cure those daily blues is just what the doctor ordered!"/>
    <n v="100000"/>
    <n v="26"/>
    <x v="1"/>
    <x v="0"/>
    <s v="USD"/>
    <n v="1409602178"/>
    <n v="1406578178"/>
    <b v="0"/>
    <n v="2"/>
    <b v="0"/>
    <s v="theater/plays"/>
    <n v="2.5999999999999998E-4"/>
    <n v="13"/>
    <x v="8"/>
    <x v="23"/>
    <x v="516"/>
    <d v="2014-09-01T20:09:38"/>
  </r>
  <r>
    <n v="771"/>
    <s v="Donald Trump Presidential Stress Cube"/>
    <s v="A satire gift, the stress cube has original artwork, comes on a custom mahogany stand and has a funny exercise booklet."/>
    <n v="38000"/>
    <n v="10"/>
    <x v="1"/>
    <x v="0"/>
    <s v="USD"/>
    <n v="1454183202"/>
    <n v="1449863202"/>
    <b v="0"/>
    <n v="1"/>
    <b v="0"/>
    <s v="publishing/fiction"/>
    <n v="2.631578947368421E-4"/>
    <n v="10"/>
    <x v="2"/>
    <x v="5"/>
    <x v="517"/>
    <d v="2016-01-30T19:46:42"/>
  </r>
  <r>
    <n v="453"/>
    <s v="Jamboni Brothers Pizza Pilot"/>
    <s v="A 7 minute broadcast-quality web pilot (in 3D animation) of Jamboni Brothers Pizza {the ultimate goal being a cartoon TV series}."/>
    <n v="94875"/>
    <n v="26"/>
    <x v="1"/>
    <x v="0"/>
    <s v="USD"/>
    <n v="1424375279"/>
    <n v="1422992879"/>
    <b v="0"/>
    <n v="2"/>
    <b v="0"/>
    <s v="film &amp; video/animation"/>
    <n v="2.740447957839262E-4"/>
    <n v="13"/>
    <x v="0"/>
    <x v="2"/>
    <x v="518"/>
    <d v="2015-02-19T19:47:5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1"/>
    <x v="0"/>
    <s v="USD"/>
    <n v="1464386640"/>
    <n v="1463090149"/>
    <b v="0"/>
    <n v="1"/>
    <b v="0"/>
    <s v="food/food trucks"/>
    <n v="2.8571428571428574E-4"/>
    <n v="1"/>
    <x v="6"/>
    <x v="11"/>
    <x v="519"/>
    <d v="2016-05-27T22:04:00"/>
  </r>
  <r>
    <n v="596"/>
    <s v="DigitaliBook free library"/>
    <s v="We present digitaibook,com site which can become a free electronic library with your help,"/>
    <n v="20000"/>
    <n v="6"/>
    <x v="1"/>
    <x v="0"/>
    <s v="USD"/>
    <n v="1478122292"/>
    <n v="1475530292"/>
    <b v="0"/>
    <n v="2"/>
    <b v="0"/>
    <s v="technology/web"/>
    <n v="2.9999999999999997E-4"/>
    <n v="3"/>
    <x v="1"/>
    <x v="3"/>
    <x v="520"/>
    <d v="2016-11-02T21:31:32"/>
  </r>
  <r>
    <n v="674"/>
    <s v="Something To Wear For Hearing Sounds By Feeling Vibrations"/>
    <s v="Listen to sounds by feeling an array of vibrational patterns against your body."/>
    <n v="50000"/>
    <n v="15"/>
    <x v="1"/>
    <x v="0"/>
    <s v="USD"/>
    <n v="1407811627"/>
    <n v="1402627627"/>
    <b v="0"/>
    <n v="2"/>
    <b v="0"/>
    <s v="technology/wearables"/>
    <n v="2.9999999999999997E-4"/>
    <n v="7.5"/>
    <x v="1"/>
    <x v="4"/>
    <x v="521"/>
    <d v="2014-08-12T02:47:07"/>
  </r>
  <r>
    <n v="3904"/>
    <s v="Black America from Prophets to Pimps"/>
    <s v="A play that will cover 4000 years of black history."/>
    <n v="10000"/>
    <n v="3"/>
    <x v="1"/>
    <x v="0"/>
    <s v="USD"/>
    <n v="1429074240"/>
    <n v="1427866200"/>
    <b v="0"/>
    <n v="2"/>
    <b v="0"/>
    <s v="theater/plays"/>
    <n v="2.9999999999999997E-4"/>
    <n v="1.5"/>
    <x v="8"/>
    <x v="23"/>
    <x v="522"/>
    <d v="2015-04-15T05:04:00"/>
  </r>
  <r>
    <n v="474"/>
    <s v="TAO Mr. Fantastic!!"/>
    <s v="Time travel the light Mr. Fantastic!  Spin the dimensions toward other continuums and worlds.  Hold onto your panties."/>
    <n v="3300"/>
    <n v="1"/>
    <x v="1"/>
    <x v="0"/>
    <s v="USD"/>
    <n v="1487318029"/>
    <n v="1484726029"/>
    <b v="0"/>
    <n v="1"/>
    <b v="0"/>
    <s v="film &amp; video/animation"/>
    <n v="3.0303030303030303E-4"/>
    <n v="1"/>
    <x v="0"/>
    <x v="2"/>
    <x v="523"/>
    <d v="2017-02-17T07:53:49"/>
  </r>
  <r>
    <n v="121"/>
    <s v="MICRO-MISSION"/>
    <s v="NAVY SEALS sent on a Area 51 Top-Secret rescue mission where they are shrunken and injected into an ET body, the immune system mutated."/>
    <n v="3000"/>
    <n v="1"/>
    <x v="0"/>
    <x v="0"/>
    <s v="USD"/>
    <n v="1429352160"/>
    <n v="1427993710"/>
    <b v="0"/>
    <n v="1"/>
    <b v="0"/>
    <s v="film &amp; video/science fiction"/>
    <n v="3.3333333333333332E-4"/>
    <n v="1"/>
    <x v="0"/>
    <x v="0"/>
    <x v="524"/>
    <d v="2015-04-18T10:16:00"/>
  </r>
  <r>
    <n v="580"/>
    <s v="Talented Minds â­ï¸"/>
    <s v="I Want To Create A Website That Helps Young Inventors Of Today Broadcast Their Talents &amp; Help Get The Reconigition They Deserve"/>
    <n v="3000"/>
    <n v="1"/>
    <x v="1"/>
    <x v="0"/>
    <s v="USD"/>
    <n v="1474580867"/>
    <n v="1471988867"/>
    <b v="0"/>
    <n v="1"/>
    <b v="0"/>
    <s v="technology/web"/>
    <n v="3.3333333333333332E-4"/>
    <n v="1"/>
    <x v="1"/>
    <x v="3"/>
    <x v="525"/>
    <d v="2016-09-22T21:47:47"/>
  </r>
  <r>
    <n v="1541"/>
    <s v="The Panama Canal Bridge of the Americas"/>
    <s v="My Goal is to travel across Panama with my team and capture the beauty and wildlife throughout the canal."/>
    <n v="18000"/>
    <n v="6"/>
    <x v="1"/>
    <x v="0"/>
    <s v="USD"/>
    <n v="1420045538"/>
    <n v="1417453538"/>
    <b v="0"/>
    <n v="2"/>
    <b v="0"/>
    <s v="photography/nature"/>
    <n v="3.3333333333333332E-4"/>
    <n v="3"/>
    <x v="7"/>
    <x v="14"/>
    <x v="526"/>
    <d v="2014-12-31T17:05:38"/>
  </r>
  <r>
    <n v="1545"/>
    <s v="Nevada County Hearts"/>
    <s v="&quot;He will not be a wise man who does not study human hearts!&quot;_x000a_Hope in natural art, creation!"/>
    <n v="3000"/>
    <n v="1"/>
    <x v="1"/>
    <x v="0"/>
    <s v="USD"/>
    <n v="1425330960"/>
    <n v="1422393234"/>
    <b v="0"/>
    <n v="1"/>
    <b v="0"/>
    <s v="photography/nature"/>
    <n v="3.3333333333333332E-4"/>
    <n v="1"/>
    <x v="7"/>
    <x v="14"/>
    <x v="527"/>
    <d v="2015-03-02T21:16:00"/>
  </r>
  <r>
    <n v="1727"/>
    <s v="New album - Prophetic guitar soundscapes, Volume 2"/>
    <s v="Please help fund my second Prophetic Guitar album. Be a part of a pioneering and groundbreaking sound released from Heaven."/>
    <n v="3000"/>
    <n v="1"/>
    <x v="1"/>
    <x v="1"/>
    <s v="GBP"/>
    <n v="1428231600"/>
    <n v="1423520177"/>
    <b v="0"/>
    <n v="1"/>
    <b v="0"/>
    <s v="music/faith"/>
    <n v="3.3333333333333332E-4"/>
    <n v="1"/>
    <x v="3"/>
    <x v="17"/>
    <x v="528"/>
    <d v="2015-04-05T11:00:00"/>
  </r>
  <r>
    <n v="3132"/>
    <s v="A Bite of a Snake Play"/>
    <s v="Smells Like Money, Drips Like Honey, Taste Like Mocha, Better Run AWAY"/>
    <n v="30000"/>
    <n v="10"/>
    <x v="2"/>
    <x v="0"/>
    <s v="USD"/>
    <n v="1492759460"/>
    <n v="1487579060"/>
    <b v="0"/>
    <n v="1"/>
    <b v="0"/>
    <s v="theater/plays"/>
    <n v="3.3333333333333332E-4"/>
    <n v="10"/>
    <x v="8"/>
    <x v="23"/>
    <x v="529"/>
    <d v="2017-04-21T07:24:20"/>
  </r>
  <r>
    <n v="3630"/>
    <s v="Jeremy Kyle- The Opera"/>
    <s v="The Jeremy Kyle Show offers so much subject matter to create an opera with.  Along with his brilliant put downs it could be excellent!"/>
    <n v="3000"/>
    <n v="1"/>
    <x v="1"/>
    <x v="1"/>
    <s v="GBP"/>
    <n v="1417295990"/>
    <n v="1414700390"/>
    <b v="0"/>
    <n v="1"/>
    <b v="0"/>
    <s v="theater/musical"/>
    <n v="3.3333333333333332E-4"/>
    <n v="1"/>
    <x v="8"/>
    <x v="25"/>
    <x v="530"/>
    <d v="2014-11-29T21:19:50"/>
  </r>
  <r>
    <n v="1722"/>
    <s v="Preserving the DC Gospel Stars"/>
    <s v="I am raising money to leave a legacy for the DC Gospel Stars and preserve this art form for music lovers of this style."/>
    <n v="2880"/>
    <n v="1"/>
    <x v="1"/>
    <x v="0"/>
    <s v="USD"/>
    <n v="1459642200"/>
    <n v="1456441429"/>
    <b v="0"/>
    <n v="1"/>
    <b v="0"/>
    <s v="music/faith"/>
    <n v="3.4722222222222224E-4"/>
    <n v="1"/>
    <x v="3"/>
    <x v="17"/>
    <x v="531"/>
    <d v="2016-04-03T00:10:00"/>
  </r>
  <r>
    <n v="2875"/>
    <s v="Right Tracey!"/>
    <s v="Play about Tracey a gay man trapped in his room by his Bible thumping mother. He finds love but the room can not keep the love alive."/>
    <n v="20000"/>
    <n v="7"/>
    <x v="1"/>
    <x v="0"/>
    <s v="USD"/>
    <n v="1462417493"/>
    <n v="1459825493"/>
    <b v="0"/>
    <n v="3"/>
    <b v="0"/>
    <s v="theater/plays"/>
    <n v="3.5E-4"/>
    <n v="2.3333333333333335"/>
    <x v="8"/>
    <x v="23"/>
    <x v="532"/>
    <d v="2016-05-05T03:04:53"/>
  </r>
  <r>
    <n v="1116"/>
    <s v="Quest Remnants of Chaos"/>
    <s v="A medieval, post apocolyptic, Online, MMORPG. Class morphing, character customization game."/>
    <n v="500000"/>
    <n v="178.52"/>
    <x v="1"/>
    <x v="0"/>
    <s v="USD"/>
    <n v="1339273208"/>
    <n v="1334089208"/>
    <b v="0"/>
    <n v="10"/>
    <b v="0"/>
    <s v="games/video games"/>
    <n v="3.5704000000000004E-4"/>
    <n v="17.852"/>
    <x v="5"/>
    <x v="9"/>
    <x v="533"/>
    <d v="2012-06-09T20:20:08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1"/>
    <x v="7"/>
    <s v="CAD"/>
    <n v="1454078770"/>
    <n v="1448894770"/>
    <b v="0"/>
    <n v="2"/>
    <b v="0"/>
    <s v="food/food trucks"/>
    <n v="3.8461538461538462E-4"/>
    <n v="22.5"/>
    <x v="6"/>
    <x v="11"/>
    <x v="534"/>
    <d v="2016-01-29T14:46:10"/>
  </r>
  <r>
    <n v="1090"/>
    <s v="Help Jumpy Punch Prosper!!"/>
    <s v="A sci-fi platformer game inspired by a certain blue hedgehog and Italian plumber. Jump, fight, dodge and sprint your way to victory."/>
    <n v="12999"/>
    <n v="5"/>
    <x v="1"/>
    <x v="3"/>
    <s v="AUD"/>
    <n v="1432873653"/>
    <n v="1430281653"/>
    <b v="0"/>
    <n v="1"/>
    <b v="0"/>
    <s v="games/video games"/>
    <n v="3.8464497269020693E-4"/>
    <n v="5"/>
    <x v="5"/>
    <x v="9"/>
    <x v="535"/>
    <d v="2015-05-29T04:27:33"/>
  </r>
  <r>
    <n v="213"/>
    <s v="Hart Blvd. A feature film by Andrew Greve"/>
    <s v="A family dramedy about a grandfather  and grandson who are both on their path to redemption."/>
    <n v="50000"/>
    <n v="20"/>
    <x v="1"/>
    <x v="0"/>
    <s v="USD"/>
    <n v="1439734001"/>
    <n v="1437142547"/>
    <b v="0"/>
    <n v="1"/>
    <b v="0"/>
    <s v="film &amp; video/drama"/>
    <n v="4.0000000000000002E-4"/>
    <n v="20"/>
    <x v="0"/>
    <x v="1"/>
    <x v="536"/>
    <d v="2015-08-16T14:06:4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1"/>
    <x v="0"/>
    <s v="USD"/>
    <n v="1477509604"/>
    <n v="1474917604"/>
    <b v="0"/>
    <n v="1"/>
    <b v="0"/>
    <s v="technology/wearables"/>
    <n v="4.0000000000000002E-4"/>
    <n v="1"/>
    <x v="1"/>
    <x v="4"/>
    <x v="537"/>
    <d v="2016-10-26T19:20:04"/>
  </r>
  <r>
    <n v="1111"/>
    <s v="Funding HyperLight Studios"/>
    <s v="We are bringing a new gaming experience to the field. One that will connect a community of people and servers from around the world."/>
    <n v="2500"/>
    <n v="1"/>
    <x v="1"/>
    <x v="0"/>
    <s v="USD"/>
    <n v="1452228790"/>
    <n v="1449636790"/>
    <b v="0"/>
    <n v="1"/>
    <b v="0"/>
    <s v="games/video games"/>
    <n v="4.0000000000000002E-4"/>
    <n v="1"/>
    <x v="5"/>
    <x v="9"/>
    <x v="538"/>
    <d v="2016-01-08T04:53:10"/>
  </r>
  <r>
    <n v="2360"/>
    <s v="Bee Bay Microjobs (Canceled)"/>
    <s v="Welcome to Bee Bay Canada, your commission free microjobs website.  Sell at any price and keep 100% of what you earn!"/>
    <n v="5000"/>
    <n v="2"/>
    <x v="0"/>
    <x v="7"/>
    <s v="CAD"/>
    <n v="1454864280"/>
    <n v="1452272280"/>
    <b v="0"/>
    <n v="1"/>
    <b v="0"/>
    <s v="technology/web"/>
    <n v="4.0000000000000002E-4"/>
    <n v="2"/>
    <x v="1"/>
    <x v="3"/>
    <x v="539"/>
    <d v="2016-02-07T16:58:00"/>
  </r>
  <r>
    <n v="2863"/>
    <s v="Equality Theatre"/>
    <s v="I would like to start a Acting Company that supports and includes LGBTQ youth and young adults in very conservative North Texas"/>
    <n v="50000"/>
    <n v="20"/>
    <x v="1"/>
    <x v="0"/>
    <s v="USD"/>
    <n v="1410279123"/>
    <n v="1405095123"/>
    <b v="0"/>
    <n v="1"/>
    <b v="0"/>
    <s v="theater/plays"/>
    <n v="4.0000000000000002E-4"/>
    <n v="20"/>
    <x v="8"/>
    <x v="23"/>
    <x v="540"/>
    <d v="2014-09-09T16:12:03"/>
  </r>
  <r>
    <n v="3065"/>
    <s v="The Castle Project"/>
    <s v="A castle themed events center with large and small spaces to support a variety of arts i.e. performing, visual, music, theater, dance"/>
    <n v="25000"/>
    <n v="10"/>
    <x v="1"/>
    <x v="0"/>
    <s v="USD"/>
    <n v="1406683172"/>
    <n v="1404523172"/>
    <b v="0"/>
    <n v="2"/>
    <b v="0"/>
    <s v="theater/spaces"/>
    <n v="4.0000000000000002E-4"/>
    <n v="5"/>
    <x v="8"/>
    <x v="24"/>
    <x v="541"/>
    <d v="2014-07-30T01:19:32"/>
  </r>
  <r>
    <n v="3110"/>
    <s v="Hip Justice Catmunity Center"/>
    <s v="Cat People Unite! It's time we get a space of our own to relax, socialize and learn! Join the Catmunity!"/>
    <n v="25000"/>
    <n v="10"/>
    <x v="1"/>
    <x v="0"/>
    <s v="USD"/>
    <n v="1487465119"/>
    <n v="1484009119"/>
    <b v="0"/>
    <n v="1"/>
    <b v="0"/>
    <s v="theater/spaces"/>
    <n v="4.0000000000000002E-4"/>
    <n v="10"/>
    <x v="8"/>
    <x v="24"/>
    <x v="542"/>
    <d v="2017-02-19T00:45:19"/>
  </r>
  <r>
    <n v="3859"/>
    <s v="What Dreams Were Made Of"/>
    <s v="This is a play that will have each and everyone that sees it thinking about the dreams they had growing up. It's a dramady"/>
    <n v="2500"/>
    <n v="1"/>
    <x v="1"/>
    <x v="0"/>
    <s v="USD"/>
    <n v="1403730000"/>
    <n v="1401485207"/>
    <b v="0"/>
    <n v="1"/>
    <b v="0"/>
    <s v="theater/plays"/>
    <n v="4.0000000000000002E-4"/>
    <n v="1"/>
    <x v="8"/>
    <x v="23"/>
    <x v="543"/>
    <d v="2014-06-25T21:00:0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1"/>
    <x v="16"/>
    <s v="EUR"/>
    <n v="1456617600"/>
    <n v="1454280186"/>
    <b v="0"/>
    <n v="1"/>
    <b v="0"/>
    <s v="theater/plays"/>
    <n v="4.0000000000000002E-4"/>
    <n v="1"/>
    <x v="8"/>
    <x v="23"/>
    <x v="544"/>
    <d v="2016-02-28T00:00:00"/>
  </r>
  <r>
    <n v="1101"/>
    <s v="Strain Wars"/>
    <s v="Different strains of marijuana leafs battling to the death to see which one is the top strain."/>
    <n v="100000"/>
    <n v="41"/>
    <x v="1"/>
    <x v="0"/>
    <s v="USD"/>
    <n v="1468519920"/>
    <n v="1466188338"/>
    <b v="0"/>
    <n v="6"/>
    <b v="0"/>
    <s v="games/video games"/>
    <n v="4.0999999999999999E-4"/>
    <n v="6.833333333333333"/>
    <x v="5"/>
    <x v="9"/>
    <x v="545"/>
    <d v="2016-07-14T18:12:00"/>
  </r>
  <r>
    <n v="2519"/>
    <s v="Kelli's Kitchen"/>
    <s v="Better than your mom's, better than Cracker Barrel, only at Kelli's Kitchen (all from scratch)."/>
    <n v="150000"/>
    <n v="65"/>
    <x v="1"/>
    <x v="0"/>
    <s v="USD"/>
    <n v="1405741404"/>
    <n v="1403149404"/>
    <b v="0"/>
    <n v="4"/>
    <b v="0"/>
    <s v="food/restaurants"/>
    <n v="4.3333333333333331E-4"/>
    <n v="16.25"/>
    <x v="6"/>
    <x v="20"/>
    <x v="546"/>
    <d v="2014-07-19T03:43:24"/>
  </r>
  <r>
    <n v="2374"/>
    <s v="Alcohol On Call (Canceled)"/>
    <s v="Next time you want a beer, put down your keys and pick up your phone. We prevent drunk driving by delivering alcohol to you at home."/>
    <n v="22000"/>
    <n v="10"/>
    <x v="0"/>
    <x v="0"/>
    <s v="USD"/>
    <n v="1423772060"/>
    <n v="1421180060"/>
    <b v="0"/>
    <n v="1"/>
    <b v="0"/>
    <s v="technology/web"/>
    <n v="4.5454545454545455E-4"/>
    <n v="10"/>
    <x v="1"/>
    <x v="3"/>
    <x v="547"/>
    <d v="2015-02-12T20:14:20"/>
  </r>
  <r>
    <n v="1097"/>
    <s v="Rabbly"/>
    <s v="Rabbly is action-adventure game. Is about a scientist going on an adventure, to find rare materials in another galaxy."/>
    <n v="100000"/>
    <n v="47"/>
    <x v="1"/>
    <x v="0"/>
    <s v="USD"/>
    <n v="1393786877"/>
    <n v="1390330877"/>
    <b v="0"/>
    <n v="7"/>
    <b v="0"/>
    <s v="games/video games"/>
    <n v="4.6999999999999999E-4"/>
    <n v="6.7142857142857144"/>
    <x v="5"/>
    <x v="9"/>
    <x v="548"/>
    <d v="2014-03-02T19:01:17"/>
  </r>
  <r>
    <n v="1047"/>
    <s v="Start a New Podcast (Canceled)"/>
    <s v="I wish to start a new podcast called Voices of Texas, and I want to interview interesting people of Texas each week."/>
    <n v="2000"/>
    <n v="1"/>
    <x v="0"/>
    <x v="0"/>
    <s v="USD"/>
    <n v="1415219915"/>
    <n v="1412624315"/>
    <b v="0"/>
    <n v="1"/>
    <b v="0"/>
    <s v="journalism/audio"/>
    <n v="5.0000000000000001E-4"/>
    <n v="1"/>
    <x v="4"/>
    <x v="8"/>
    <x v="549"/>
    <d v="2014-11-05T20:38:35"/>
  </r>
  <r>
    <n v="1694"/>
    <s v="Thundercreek Studios"/>
    <s v="Hey all I'm building out my Christian Recording studio in a new building. I have the building but lack the funds to build it out!!!"/>
    <n v="10000"/>
    <n v="5"/>
    <x v="2"/>
    <x v="0"/>
    <s v="USD"/>
    <n v="1490589360"/>
    <n v="1488038674"/>
    <b v="0"/>
    <n v="1"/>
    <b v="0"/>
    <s v="music/faith"/>
    <n v="5.0000000000000001E-4"/>
    <n v="5"/>
    <x v="3"/>
    <x v="17"/>
    <x v="550"/>
    <d v="2017-03-27T04:36:00"/>
  </r>
  <r>
    <n v="1867"/>
    <s v="Meme Wars - Dank Age"/>
    <s v="A mix of PokemonGo, Game of War- Fire Age, DragonSoul, &amp; Throwdown. Join a clan, collect meme, upgrade features, fight, &amp; compete."/>
    <n v="20000"/>
    <n v="10"/>
    <x v="1"/>
    <x v="0"/>
    <s v="USD"/>
    <n v="1478383912"/>
    <n v="1475791912"/>
    <b v="0"/>
    <n v="1"/>
    <b v="0"/>
    <s v="games/mobile games"/>
    <n v="5.0000000000000001E-4"/>
    <n v="10"/>
    <x v="5"/>
    <x v="10"/>
    <x v="551"/>
    <d v="2016-11-05T22:11:5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1"/>
    <x v="1"/>
    <s v="GBP"/>
    <n v="1457947483"/>
    <n v="1455359083"/>
    <b v="0"/>
    <n v="1"/>
    <b v="0"/>
    <s v="photography/people"/>
    <n v="5.0000000000000001E-4"/>
    <n v="1"/>
    <x v="7"/>
    <x v="19"/>
    <x v="552"/>
    <d v="2016-03-14T09:24:43"/>
  </r>
  <r>
    <n v="2126"/>
    <s v="DodgeBall Blitz"/>
    <s v="Lead your team to victory in this fast-paced, action, sports game! Use Power-ups and avoid attacks as you fight for victory!"/>
    <n v="20000"/>
    <n v="10"/>
    <x v="1"/>
    <x v="0"/>
    <s v="USD"/>
    <n v="1418080887"/>
    <n v="1415488887"/>
    <b v="0"/>
    <n v="2"/>
    <b v="0"/>
    <s v="games/video games"/>
    <n v="5.0000000000000001E-4"/>
    <n v="5"/>
    <x v="5"/>
    <x v="9"/>
    <x v="553"/>
    <d v="2014-12-08T23:21:27"/>
  </r>
  <r>
    <n v="2393"/>
    <s v="Game Swapper (Canceled)"/>
    <s v="Imagine a world where you can swap a video game you're tired of playing for a video game you actually want to play for just $1.50!"/>
    <n v="100000"/>
    <n v="50"/>
    <x v="0"/>
    <x v="0"/>
    <s v="USD"/>
    <n v="1439048017"/>
    <n v="1436456017"/>
    <b v="0"/>
    <n v="1"/>
    <b v="0"/>
    <s v="technology/web"/>
    <n v="5.0000000000000001E-4"/>
    <n v="50"/>
    <x v="1"/>
    <x v="3"/>
    <x v="554"/>
    <d v="2015-08-08T15:33:37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1"/>
    <x v="0"/>
    <s v="USD"/>
    <n v="1427414732"/>
    <n v="1424826332"/>
    <b v="0"/>
    <n v="1"/>
    <b v="0"/>
    <s v="theater/spaces"/>
    <n v="5.0000000000000001E-4"/>
    <n v="5"/>
    <x v="8"/>
    <x v="24"/>
    <x v="555"/>
    <d v="2015-03-27T00:05:32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0"/>
    <x v="0"/>
    <s v="USD"/>
    <n v="1429622726"/>
    <n v="1424442326"/>
    <b v="0"/>
    <n v="6"/>
    <b v="0"/>
    <s v="technology/space exploration"/>
    <n v="5.1000000000000004E-4"/>
    <n v="8.5"/>
    <x v="1"/>
    <x v="21"/>
    <x v="556"/>
    <d v="2015-04-21T13:25:26"/>
  </r>
  <r>
    <n v="3108"/>
    <s v="Funding a home for our Children's Theater"/>
    <s v="We need a permanent home for the theater!"/>
    <n v="50000"/>
    <n v="26"/>
    <x v="1"/>
    <x v="0"/>
    <s v="USD"/>
    <n v="1430234394"/>
    <n v="1425053994"/>
    <b v="0"/>
    <n v="2"/>
    <b v="0"/>
    <s v="theater/spaces"/>
    <n v="5.1999999999999995E-4"/>
    <n v="13"/>
    <x v="8"/>
    <x v="24"/>
    <x v="557"/>
    <d v="2015-04-28T15:19:54"/>
  </r>
  <r>
    <n v="2691"/>
    <s v="Cook"/>
    <s v="A Great New local Food Truck serving up ethnic fusion inspired eats in Ottawa."/>
    <n v="65000"/>
    <n v="35"/>
    <x v="1"/>
    <x v="7"/>
    <s v="CAD"/>
    <n v="1431278557"/>
    <n v="1427390557"/>
    <b v="0"/>
    <n v="2"/>
    <b v="0"/>
    <s v="food/food trucks"/>
    <n v="5.3846153846153844E-4"/>
    <n v="17.5"/>
    <x v="6"/>
    <x v="11"/>
    <x v="558"/>
    <d v="2015-05-10T17:22:37"/>
  </r>
  <r>
    <n v="3878"/>
    <s v="Boys In The Arts Scholarship Program (Canceled)"/>
    <s v="Encouraging young males to engage in vocational development in the art of musical theater and related dance classes."/>
    <n v="18000"/>
    <n v="10"/>
    <x v="0"/>
    <x v="0"/>
    <s v="USD"/>
    <n v="1435636740"/>
    <n v="1433014746"/>
    <b v="0"/>
    <n v="1"/>
    <b v="0"/>
    <s v="theater/musical"/>
    <n v="5.5555555555555556E-4"/>
    <n v="10"/>
    <x v="8"/>
    <x v="25"/>
    <x v="559"/>
    <d v="2015-06-30T03:59:0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0"/>
    <x v="3"/>
    <s v="AUD"/>
    <n v="1434633191"/>
    <n v="1429449191"/>
    <b v="0"/>
    <n v="5"/>
    <b v="0"/>
    <s v="film &amp; video/science fiction"/>
    <n v="5.5999999999999995E-4"/>
    <n v="28"/>
    <x v="0"/>
    <x v="0"/>
    <x v="560"/>
    <d v="2015-06-18T13:13:11"/>
  </r>
  <r>
    <n v="1162"/>
    <s v="Super Natural Kooking"/>
    <s v="Solar Powered, Recycled Fryer Oil for Truck Fuel, Locally Grown Organic &amp; Hormone Free Foods, Pop-up Bands, Private Party and Functions"/>
    <n v="60000"/>
    <n v="35"/>
    <x v="1"/>
    <x v="0"/>
    <s v="USD"/>
    <n v="1411662264"/>
    <n v="1408983864"/>
    <b v="0"/>
    <n v="2"/>
    <b v="0"/>
    <s v="food/food trucks"/>
    <n v="5.8333333333333338E-4"/>
    <n v="17.5"/>
    <x v="6"/>
    <x v="11"/>
    <x v="561"/>
    <d v="2014-09-25T16:24:24"/>
  </r>
  <r>
    <n v="2136"/>
    <s v="Dark Paradise"/>
    <s v="A dark and twisted game with physiological madness and corruption as a man becomes the ultimate bio weapon."/>
    <n v="80000"/>
    <n v="47.69"/>
    <x v="1"/>
    <x v="0"/>
    <s v="USD"/>
    <n v="1382184786"/>
    <n v="1379592786"/>
    <b v="0"/>
    <n v="4"/>
    <b v="0"/>
    <s v="games/video games"/>
    <n v="5.9612499999999998E-4"/>
    <n v="11.922499999999999"/>
    <x v="5"/>
    <x v="9"/>
    <x v="562"/>
    <d v="2013-10-19T12:13:06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0"/>
    <x v="16"/>
    <s v="EUR"/>
    <n v="1424940093"/>
    <n v="1422348093"/>
    <b v="0"/>
    <n v="2"/>
    <b v="0"/>
    <s v="technology/web"/>
    <n v="5.9999999999999995E-4"/>
    <n v="1.5"/>
    <x v="1"/>
    <x v="3"/>
    <x v="563"/>
    <d v="2015-02-26T08:41:33"/>
  </r>
  <r>
    <n v="3196"/>
    <s v="Our Modern Lives"/>
    <s v="Help five college students as they journey to bring their groundbreaking new musical &quot;Our Modern Lives&quot; to Broadway!"/>
    <n v="3000000"/>
    <n v="1800"/>
    <x v="1"/>
    <x v="0"/>
    <s v="USD"/>
    <n v="1438437600"/>
    <n v="1433254875"/>
    <b v="0"/>
    <n v="6"/>
    <b v="0"/>
    <s v="theater/musical"/>
    <n v="5.9999999999999995E-4"/>
    <n v="300"/>
    <x v="8"/>
    <x v="25"/>
    <x v="564"/>
    <d v="2015-08-01T14:00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1"/>
    <x v="0"/>
    <s v="USD"/>
    <n v="1437570130"/>
    <n v="1434978130"/>
    <b v="0"/>
    <n v="2"/>
    <b v="0"/>
    <s v="technology/web"/>
    <n v="6.0999999999999997E-4"/>
    <n v="30.5"/>
    <x v="1"/>
    <x v="3"/>
    <x v="565"/>
    <d v="2015-07-22T13:02:10"/>
  </r>
  <r>
    <n v="599"/>
    <s v="Mail 4 Jail"/>
    <s v="We send care packages to incarcerated individuals throughout the country that include specific items hand picked by the sender."/>
    <n v="50000"/>
    <n v="31"/>
    <x v="1"/>
    <x v="0"/>
    <s v="USD"/>
    <n v="1425827760"/>
    <n v="1423769402"/>
    <b v="0"/>
    <n v="2"/>
    <b v="0"/>
    <s v="technology/web"/>
    <n v="6.2E-4"/>
    <n v="15.5"/>
    <x v="1"/>
    <x v="3"/>
    <x v="566"/>
    <d v="2015-03-08T15:16:00"/>
  </r>
  <r>
    <n v="1139"/>
    <s v="Soulwalker"/>
    <s v="Take control of the Void and bend it to your will as you perfect your strategy and amass your deck. The light gathers, your power grows"/>
    <n v="8000"/>
    <n v="5"/>
    <x v="1"/>
    <x v="0"/>
    <s v="USD"/>
    <n v="1420100426"/>
    <n v="1417508426"/>
    <b v="0"/>
    <n v="1"/>
    <b v="0"/>
    <s v="games/mobile games"/>
    <n v="6.2500000000000001E-4"/>
    <n v="5"/>
    <x v="5"/>
    <x v="10"/>
    <x v="567"/>
    <d v="2015-01-01T08:20:26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1"/>
    <x v="0"/>
    <s v="USD"/>
    <n v="1321201327"/>
    <n v="1316013727"/>
    <b v="0"/>
    <n v="1"/>
    <b v="0"/>
    <s v="film &amp; video/animation"/>
    <n v="6.4102564102564103E-4"/>
    <n v="25"/>
    <x v="0"/>
    <x v="2"/>
    <x v="568"/>
    <d v="2011-11-13T16:22:07"/>
  </r>
  <r>
    <n v="2346"/>
    <s v="Ez 2c 3D Viewers (Canceled)"/>
    <s v="Watch and Make FREE 3D Videos &amp; Pics - No Viewer needed. To Help Learn we have Training and Instant 3D viewers."/>
    <n v="60000"/>
    <n v="39"/>
    <x v="0"/>
    <x v="0"/>
    <s v="USD"/>
    <n v="1476731431"/>
    <n v="1472843431"/>
    <b v="0"/>
    <n v="3"/>
    <b v="0"/>
    <s v="technology/web"/>
    <n v="6.4999999999999997E-4"/>
    <n v="13"/>
    <x v="1"/>
    <x v="3"/>
    <x v="569"/>
    <d v="2016-10-17T19:10:31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1"/>
    <x v="3"/>
    <s v="AUD"/>
    <n v="1404022381"/>
    <n v="1402294381"/>
    <b v="0"/>
    <n v="1"/>
    <b v="0"/>
    <s v="theater/musical"/>
    <n v="6.6666666666666664E-4"/>
    <n v="5"/>
    <x v="8"/>
    <x v="25"/>
    <x v="570"/>
    <d v="2014-06-29T06:13:01"/>
  </r>
  <r>
    <n v="4050"/>
    <s v="Ø¢Ù…ÙŠÙ† (Amen)"/>
    <s v="Amen is an important jarring story about the repercussions of reporting the war from the front lines and the war that follows them home"/>
    <n v="1500"/>
    <n v="1"/>
    <x v="1"/>
    <x v="0"/>
    <s v="USD"/>
    <n v="1414077391"/>
    <n v="1411485391"/>
    <b v="0"/>
    <n v="1"/>
    <b v="0"/>
    <s v="theater/plays"/>
    <n v="6.6666666666666664E-4"/>
    <n v="1"/>
    <x v="8"/>
    <x v="23"/>
    <x v="571"/>
    <d v="2014-10-23T15:16:31"/>
  </r>
  <r>
    <n v="1072"/>
    <s v="World Defense : Tower Defense"/>
    <s v="A tower defense game that is played anywhere on the earth's surface!  This project is to expand it to be multiplayer and mod support."/>
    <n v="75000"/>
    <n v="51"/>
    <x v="1"/>
    <x v="0"/>
    <s v="USD"/>
    <n v="1391630297"/>
    <n v="1389038297"/>
    <b v="0"/>
    <n v="4"/>
    <b v="0"/>
    <s v="games/video games"/>
    <n v="6.8000000000000005E-4"/>
    <n v="12.75"/>
    <x v="5"/>
    <x v="9"/>
    <x v="572"/>
    <d v="2014-02-05T19:58:17"/>
  </r>
  <r>
    <n v="189"/>
    <s v="A GOOD MAN'S DECISION"/>
    <s v="Jack Barlow's wife and daughter shot in cold blood at a gun confiscation station in Texas, he sets out to save his family &amp; neighbors."/>
    <n v="500000"/>
    <n v="345"/>
    <x v="1"/>
    <x v="0"/>
    <s v="USD"/>
    <n v="1472920477"/>
    <n v="1467736477"/>
    <b v="0"/>
    <n v="5"/>
    <b v="0"/>
    <s v="film &amp; video/drama"/>
    <n v="6.8999999999999997E-4"/>
    <n v="69"/>
    <x v="0"/>
    <x v="1"/>
    <x v="573"/>
    <d v="2016-09-03T16:34:37"/>
  </r>
  <r>
    <n v="455"/>
    <s v="The FunBunch Cartoon!!!"/>
    <s v="Goal The FunBunch characters animated on TV: Fun entertainment for kids just like other authors before us (ex.Arthur,Clifford,Dr Seuss)"/>
    <n v="65000"/>
    <n v="45"/>
    <x v="1"/>
    <x v="0"/>
    <s v="USD"/>
    <n v="1334622660"/>
    <n v="1330733022"/>
    <b v="0"/>
    <n v="2"/>
    <b v="0"/>
    <s v="film &amp; video/animation"/>
    <n v="6.9230769230769226E-4"/>
    <n v="22.5"/>
    <x v="0"/>
    <x v="2"/>
    <x v="574"/>
    <d v="2012-04-17T00:31:0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1"/>
    <x v="0"/>
    <s v="USD"/>
    <n v="1445013352"/>
    <n v="1442421352"/>
    <b v="0"/>
    <n v="2"/>
    <b v="0"/>
    <s v="theater/spaces"/>
    <n v="6.9999999999999999E-4"/>
    <n v="87.5"/>
    <x v="8"/>
    <x v="24"/>
    <x v="575"/>
    <d v="2015-10-16T16:35:52"/>
  </r>
  <r>
    <n v="2354"/>
    <s v="Dissertation (Canceled)"/>
    <s v="Almost done with doctorate degree but need funding of $35,000 to complete research of project."/>
    <n v="35000"/>
    <n v="25"/>
    <x v="0"/>
    <x v="0"/>
    <s v="USD"/>
    <n v="1420910460"/>
    <n v="1415726460"/>
    <b v="0"/>
    <n v="1"/>
    <b v="0"/>
    <s v="technology/web"/>
    <n v="7.1428571428571429E-4"/>
    <n v="25"/>
    <x v="1"/>
    <x v="3"/>
    <x v="576"/>
    <d v="2015-01-10T17:21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1"/>
    <x v="0"/>
    <s v="USD"/>
    <n v="1460925811"/>
    <n v="1458333811"/>
    <b v="0"/>
    <n v="2"/>
    <b v="0"/>
    <s v="theater/plays"/>
    <n v="7.3333333333333334E-4"/>
    <n v="5.5"/>
    <x v="8"/>
    <x v="23"/>
    <x v="577"/>
    <d v="2016-04-17T20:43:31"/>
  </r>
  <r>
    <n v="1811"/>
    <s v="The Year of Sunsets"/>
    <s v="A collection of 365 color photographs of sunsets in 2014, beautifully presented in a hardcover book."/>
    <n v="54000"/>
    <n v="40"/>
    <x v="1"/>
    <x v="0"/>
    <s v="USD"/>
    <n v="1414123200"/>
    <n v="1408962270"/>
    <b v="0"/>
    <n v="26"/>
    <b v="0"/>
    <s v="photography/photobooks"/>
    <n v="7.407407407407407E-4"/>
    <n v="1.5384615384615385"/>
    <x v="7"/>
    <x v="18"/>
    <x v="578"/>
    <d v="2014-10-24T04:0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1"/>
    <x v="1"/>
    <s v="GBP"/>
    <n v="1411681391"/>
    <n v="1409089391"/>
    <b v="0"/>
    <n v="1"/>
    <b v="0"/>
    <s v="photography/places"/>
    <n v="7.5000000000000002E-4"/>
    <n v="15"/>
    <x v="7"/>
    <x v="16"/>
    <x v="579"/>
    <d v="2014-09-25T21:43:11"/>
  </r>
  <r>
    <n v="2502"/>
    <s v="Cupcake Chaos"/>
    <s v="A small sweet shop featuring the cupcake variety offered by Cupcake Chaos, candy, cotton candy, shakes and malts, located in Dalhart,TX"/>
    <n v="110000"/>
    <n v="86"/>
    <x v="1"/>
    <x v="0"/>
    <s v="USD"/>
    <n v="1411328918"/>
    <n v="1407440918"/>
    <b v="0"/>
    <n v="5"/>
    <b v="0"/>
    <s v="food/restaurants"/>
    <n v="7.8181818181818181E-4"/>
    <n v="17.2"/>
    <x v="6"/>
    <x v="20"/>
    <x v="580"/>
    <d v="2014-09-21T19:48:38"/>
  </r>
  <r>
    <n v="148"/>
    <s v="Space Gangstars (Canceled)"/>
    <s v="An aspiring pilot decides to take his Dad's ship for a joyride, and learns it was the biggest mistake of his life in this Sci-Fi comedy"/>
    <n v="50000"/>
    <n v="40"/>
    <x v="0"/>
    <x v="0"/>
    <s v="USD"/>
    <n v="1456555536"/>
    <n v="1453963536"/>
    <b v="0"/>
    <n v="2"/>
    <b v="0"/>
    <s v="film &amp; video/science fiction"/>
    <n v="8.0000000000000004E-4"/>
    <n v="20"/>
    <x v="0"/>
    <x v="0"/>
    <x v="581"/>
    <d v="2016-02-27T06:45:36"/>
  </r>
  <r>
    <n v="2907"/>
    <s v="Little Nell's - a play"/>
    <s v="Spend an evening in the afterlife with some of the greatest women who ever lived. LITTLE NELL's,by Jill Hughes, Los Angeles- June, 2016"/>
    <n v="2500"/>
    <n v="2"/>
    <x v="1"/>
    <x v="0"/>
    <s v="USD"/>
    <n v="1463259837"/>
    <n v="1458075837"/>
    <b v="0"/>
    <n v="2"/>
    <b v="0"/>
    <s v="theater/plays"/>
    <n v="8.0000000000000004E-4"/>
    <n v="1"/>
    <x v="8"/>
    <x v="23"/>
    <x v="582"/>
    <d v="2016-05-14T21:03:5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1"/>
    <x v="0"/>
    <s v="USD"/>
    <n v="1436914815"/>
    <n v="1434322815"/>
    <b v="0"/>
    <n v="1"/>
    <b v="0"/>
    <s v="theater/plays"/>
    <n v="8.0000000000000004E-4"/>
    <n v="16"/>
    <x v="8"/>
    <x v="23"/>
    <x v="583"/>
    <d v="2015-07-14T23:00:15"/>
  </r>
  <r>
    <n v="1086"/>
    <s v="Cyber Universe Online"/>
    <s v="Humanity's future in the Galaxy"/>
    <n v="18000"/>
    <n v="15"/>
    <x v="1"/>
    <x v="0"/>
    <s v="USD"/>
    <n v="1408913291"/>
    <n v="1406321291"/>
    <b v="0"/>
    <n v="2"/>
    <b v="0"/>
    <s v="games/video games"/>
    <n v="8.3333333333333339E-4"/>
    <n v="7.5"/>
    <x v="5"/>
    <x v="9"/>
    <x v="584"/>
    <d v="2014-08-24T20:48:11"/>
  </r>
  <r>
    <n v="630"/>
    <s v="Ecosteader (Canceled)"/>
    <s v="Land development network for an eco-conscious collective. Community portal features ideas on lean design, green building, urban ecology"/>
    <n v="11999"/>
    <n v="10"/>
    <x v="0"/>
    <x v="0"/>
    <s v="USD"/>
    <n v="1441516200"/>
    <n v="1438959121"/>
    <b v="0"/>
    <n v="1"/>
    <b v="0"/>
    <s v="technology/web"/>
    <n v="8.3340278356529708E-4"/>
    <n v="10"/>
    <x v="1"/>
    <x v="3"/>
    <x v="585"/>
    <d v="2015-09-06T05:10:00"/>
  </r>
  <r>
    <n v="1044"/>
    <s v="Podcast for fun! (Canceled)"/>
    <s v="Hi. I'm looking to raise some funds to get some microphones, some interfaces to hook XLR to my iPad/iPhone/iMac. Plus some other stuff."/>
    <n v="7000"/>
    <n v="6"/>
    <x v="0"/>
    <x v="0"/>
    <s v="USD"/>
    <n v="1425587220"/>
    <n v="1420668801"/>
    <b v="0"/>
    <n v="2"/>
    <b v="0"/>
    <s v="journalism/audio"/>
    <n v="8.571428571428571E-4"/>
    <n v="3"/>
    <x v="4"/>
    <x v="8"/>
    <x v="586"/>
    <d v="2015-03-05T20:27:0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1"/>
    <x v="0"/>
    <s v="USD"/>
    <n v="1445097715"/>
    <n v="1441209715"/>
    <b v="0"/>
    <n v="2"/>
    <b v="0"/>
    <s v="technology/web"/>
    <n v="8.6666666666666663E-4"/>
    <n v="26"/>
    <x v="1"/>
    <x v="3"/>
    <x v="587"/>
    <d v="2015-10-17T16:01:55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1"/>
    <x v="9"/>
    <s v="EUR"/>
    <n v="1457617359"/>
    <n v="1455025359"/>
    <b v="0"/>
    <n v="3"/>
    <b v="0"/>
    <s v="theater/spaces"/>
    <n v="8.8000000000000003E-4"/>
    <n v="7.333333333333333"/>
    <x v="8"/>
    <x v="24"/>
    <x v="588"/>
    <d v="2016-03-10T13:42:39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1"/>
    <x v="1"/>
    <s v="GBP"/>
    <n v="1446154848"/>
    <n v="1443562848"/>
    <b v="0"/>
    <n v="1"/>
    <b v="0"/>
    <s v="technology/web"/>
    <n v="8.9999999999999998E-4"/>
    <n v="9"/>
    <x v="1"/>
    <x v="3"/>
    <x v="589"/>
    <d v="2015-10-29T21:40:48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1"/>
    <x v="3"/>
    <s v="AUD"/>
    <n v="1424137247"/>
    <n v="1421545247"/>
    <b v="0"/>
    <n v="2"/>
    <b v="0"/>
    <s v="technology/web"/>
    <n v="9.0666666666666662E-4"/>
    <n v="34"/>
    <x v="1"/>
    <x v="3"/>
    <x v="590"/>
    <d v="2015-02-17T01:40:47"/>
  </r>
  <r>
    <n v="2658"/>
    <s v="STEM MARS Lander experience: https://youtu.be/n6avxUAKee0"/>
    <s v="Funding will allow free participation for 20 schools, grades 4-12, (thousands of students) anywhere in the nation."/>
    <n v="98000"/>
    <n v="91"/>
    <x v="0"/>
    <x v="0"/>
    <s v="USD"/>
    <n v="1469913194"/>
    <n v="1467321194"/>
    <b v="0"/>
    <n v="4"/>
    <b v="0"/>
    <s v="technology/space exploration"/>
    <n v="9.2857142857142856E-4"/>
    <n v="22.75"/>
    <x v="1"/>
    <x v="21"/>
    <x v="591"/>
    <d v="2016-07-30T21:13:14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0"/>
    <x v="0"/>
    <s v="USD"/>
    <n v="1448388418"/>
    <n v="1443200818"/>
    <b v="0"/>
    <n v="5"/>
    <b v="0"/>
    <s v="technology/space exploration"/>
    <n v="9.5E-4"/>
    <n v="3.8"/>
    <x v="1"/>
    <x v="21"/>
    <x v="592"/>
    <d v="2015-11-24T18:06:58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1"/>
    <x v="0"/>
    <s v="USD"/>
    <n v="1445885890"/>
    <n v="1440701890"/>
    <b v="0"/>
    <n v="1"/>
    <b v="0"/>
    <s v="theater/plays"/>
    <n v="9.6153846153846159E-4"/>
    <n v="25"/>
    <x v="8"/>
    <x v="23"/>
    <x v="593"/>
    <d v="2015-10-26T18:58:10"/>
  </r>
  <r>
    <n v="464"/>
    <s v="PokÃ©Movie - A PokÃ©monâ„¢ school project"/>
    <s v="We are three students that want to make a short PokÃ©mon movie as a school project!"/>
    <n v="1010"/>
    <n v="1"/>
    <x v="1"/>
    <x v="6"/>
    <s v="EUR"/>
    <n v="1463602935"/>
    <n v="1461874935"/>
    <b v="0"/>
    <n v="1"/>
    <b v="0"/>
    <s v="film &amp; video/animation"/>
    <n v="9.9009900990099011E-4"/>
    <n v="1"/>
    <x v="0"/>
    <x v="2"/>
    <x v="594"/>
    <d v="2016-05-18T20:22:15"/>
  </r>
  <r>
    <n v="2649"/>
    <s v="The Mission - Please Check Back Soon (Canceled)"/>
    <s v="They have launched a Kickstarter."/>
    <n v="125000"/>
    <n v="124"/>
    <x v="0"/>
    <x v="0"/>
    <s v="USD"/>
    <n v="1454370941"/>
    <n v="1449186941"/>
    <b v="0"/>
    <n v="3"/>
    <b v="0"/>
    <s v="technology/space exploration"/>
    <n v="9.9200000000000004E-4"/>
    <n v="41.333333333333336"/>
    <x v="1"/>
    <x v="21"/>
    <x v="595"/>
    <d v="2016-02-01T23:55:41"/>
  </r>
  <r>
    <n v="440"/>
    <s v="Consumed"/>
    <s v="A stop-motion animation made by a one girl team, with a camera, creativity, and a lot of determination."/>
    <n v="5000"/>
    <n v="5"/>
    <x v="1"/>
    <x v="0"/>
    <s v="USD"/>
    <n v="1458859153"/>
    <n v="1456270753"/>
    <b v="0"/>
    <n v="1"/>
    <b v="0"/>
    <s v="film &amp; video/animation"/>
    <n v="1E-3"/>
    <n v="5"/>
    <x v="0"/>
    <x v="2"/>
    <x v="596"/>
    <d v="2016-03-24T22:39:13"/>
  </r>
  <r>
    <n v="443"/>
    <s v="Bad Teddy Studios"/>
    <s v="We love cartoons!! We want to make more but it costs money to so. Be apart of your daily dose of WTF!?! Pledge now!!"/>
    <n v="10000"/>
    <n v="10"/>
    <x v="1"/>
    <x v="7"/>
    <s v="CAD"/>
    <n v="1391991701"/>
    <n v="1389399701"/>
    <b v="0"/>
    <n v="2"/>
    <b v="0"/>
    <s v="film &amp; video/animation"/>
    <n v="1E-3"/>
    <n v="5"/>
    <x v="0"/>
    <x v="2"/>
    <x v="597"/>
    <d v="2014-02-10T00:21:41"/>
  </r>
  <r>
    <n v="482"/>
    <s v="Animated Stand-up Routines Shenanigans"/>
    <s v="Help me quit my day job and also create animated Stand-up routines from local up and coming comedians."/>
    <n v="10000"/>
    <n v="10"/>
    <x v="1"/>
    <x v="0"/>
    <s v="USD"/>
    <n v="1460644440"/>
    <n v="1458336690"/>
    <b v="0"/>
    <n v="1"/>
    <b v="0"/>
    <s v="film &amp; video/animation"/>
    <n v="1E-3"/>
    <n v="10"/>
    <x v="0"/>
    <x v="2"/>
    <x v="598"/>
    <d v="2016-04-14T14:34:00"/>
  </r>
  <r>
    <n v="1128"/>
    <s v="Flying Turds"/>
    <s v="#havingfunFTW"/>
    <n v="1000"/>
    <n v="1"/>
    <x v="1"/>
    <x v="1"/>
    <s v="GBP"/>
    <n v="1407425717"/>
    <n v="1404833717"/>
    <b v="0"/>
    <n v="1"/>
    <b v="0"/>
    <s v="games/mobile games"/>
    <n v="1E-3"/>
    <n v="1"/>
    <x v="5"/>
    <x v="10"/>
    <x v="599"/>
    <d v="2014-08-07T15:35:17"/>
  </r>
  <r>
    <n v="1171"/>
    <s v="The Mean Green Purple Machine"/>
    <s v="Tulsa's first true biodiesel, alternative energy powered food truck! Oh yeah, and delicious food!"/>
    <n v="25000"/>
    <n v="25"/>
    <x v="1"/>
    <x v="0"/>
    <s v="USD"/>
    <n v="1415909927"/>
    <n v="1414351127"/>
    <b v="0"/>
    <n v="1"/>
    <b v="0"/>
    <s v="food/food trucks"/>
    <n v="1E-3"/>
    <n v="25"/>
    <x v="6"/>
    <x v="11"/>
    <x v="600"/>
    <d v="2014-11-13T20:18:47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1"/>
    <x v="8"/>
    <s v="SEK"/>
    <n v="1423432709"/>
    <n v="1420840709"/>
    <b v="0"/>
    <n v="2"/>
    <b v="0"/>
    <s v="publishing/translations"/>
    <n v="1E-3"/>
    <n v="100"/>
    <x v="2"/>
    <x v="13"/>
    <x v="601"/>
    <d v="2015-02-08T21:58:29"/>
  </r>
  <r>
    <n v="1435"/>
    <s v="Trilogy of Crystals, book 1, translation"/>
    <s v="English translation of the first book from a sword and sorcery Fantasy trilogy, by Paolo Parente"/>
    <n v="15000"/>
    <n v="15"/>
    <x v="1"/>
    <x v="10"/>
    <s v="EUR"/>
    <n v="1444589020"/>
    <n v="1441997020"/>
    <b v="0"/>
    <n v="2"/>
    <b v="0"/>
    <s v="publishing/translations"/>
    <n v="1E-3"/>
    <n v="7.5"/>
    <x v="2"/>
    <x v="13"/>
    <x v="602"/>
    <d v="2015-10-11T18:43:4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1"/>
    <x v="0"/>
    <s v="USD"/>
    <n v="1347004260"/>
    <n v="1345062936"/>
    <b v="0"/>
    <n v="1"/>
    <b v="0"/>
    <s v="publishing/fiction"/>
    <n v="1E-3"/>
    <n v="5"/>
    <x v="2"/>
    <x v="5"/>
    <x v="603"/>
    <d v="2012-09-07T07:51:00"/>
  </r>
  <r>
    <n v="1564"/>
    <s v="coming apart at the stitches... (Canceled)"/>
    <s v="This is a book of art and poetry that highlights the highs and lows of a young 20 something coming to terms with her bipolar."/>
    <n v="10000"/>
    <n v="10"/>
    <x v="0"/>
    <x v="0"/>
    <s v="USD"/>
    <n v="1432843500"/>
    <n v="1430124509"/>
    <b v="0"/>
    <n v="1"/>
    <b v="0"/>
    <s v="publishing/art books"/>
    <n v="1E-3"/>
    <n v="10"/>
    <x v="2"/>
    <x v="15"/>
    <x v="604"/>
    <d v="2015-05-28T20:05:00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1"/>
    <x v="0"/>
    <s v="USD"/>
    <n v="1462391932"/>
    <n v="1457297932"/>
    <b v="0"/>
    <n v="1"/>
    <b v="0"/>
    <s v="music/faith"/>
    <n v="1E-3"/>
    <n v="1"/>
    <x v="3"/>
    <x v="17"/>
    <x v="605"/>
    <d v="2016-05-04T19:58:52"/>
  </r>
  <r>
    <n v="1904"/>
    <s v="Small Animal Deterrent Latch (S.A.D.L.)"/>
    <s v="Animals knocking over your waste wheeler making a mess on trash day? The S.A.D.L. will help prevent that from happening!"/>
    <n v="50000"/>
    <n v="50"/>
    <x v="1"/>
    <x v="0"/>
    <s v="USD"/>
    <n v="1451752021"/>
    <n v="1447864021"/>
    <b v="0"/>
    <n v="2"/>
    <b v="0"/>
    <s v="technology/gadgets"/>
    <n v="1E-3"/>
    <n v="25"/>
    <x v="1"/>
    <x v="27"/>
    <x v="606"/>
    <d v="2016-01-02T16:27:01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0"/>
    <x v="7"/>
    <s v="CAD"/>
    <n v="1466789269"/>
    <n v="1464197269"/>
    <b v="0"/>
    <n v="1"/>
    <b v="0"/>
    <s v="technology/web"/>
    <n v="1E-3"/>
    <n v="1"/>
    <x v="1"/>
    <x v="3"/>
    <x v="607"/>
    <d v="2016-06-24T17:27:49"/>
  </r>
  <r>
    <n v="2946"/>
    <s v="Create The Twisted Tree Theatre"/>
    <s v="I have set up a new theatre company, and am looking to raise funds to purchase a venue with a difference to a standard theatre."/>
    <n v="2000"/>
    <n v="2"/>
    <x v="1"/>
    <x v="1"/>
    <s v="GBP"/>
    <n v="1471265092"/>
    <n v="1468673092"/>
    <b v="0"/>
    <n v="2"/>
    <b v="0"/>
    <s v="theater/spaces"/>
    <n v="1E-3"/>
    <n v="1"/>
    <x v="8"/>
    <x v="24"/>
    <x v="608"/>
    <d v="2016-08-15T12:44:52"/>
  </r>
  <r>
    <n v="3117"/>
    <s v="Cowes and The Sea"/>
    <s v="Performing Arts workshops, for young people aged 5 -16, exploring how the sea has shaped Cowes as a settlement."/>
    <n v="1000"/>
    <n v="1"/>
    <x v="1"/>
    <x v="1"/>
    <s v="GBP"/>
    <n v="1464354720"/>
    <n v="1463648360"/>
    <b v="0"/>
    <n v="1"/>
    <b v="0"/>
    <s v="theater/spaces"/>
    <n v="1E-3"/>
    <n v="1"/>
    <x v="8"/>
    <x v="24"/>
    <x v="609"/>
    <d v="2016-05-27T13:12:00"/>
  </r>
  <r>
    <n v="3645"/>
    <s v="If the Shoe Fits"/>
    <s v="This new musical comedy empowers women and girls of all ages to be themselves in their shoes, whatever shoes they choose."/>
    <n v="1000"/>
    <n v="1"/>
    <x v="1"/>
    <x v="7"/>
    <s v="CAD"/>
    <n v="1479773838"/>
    <n v="1477178238"/>
    <b v="0"/>
    <n v="1"/>
    <b v="0"/>
    <s v="theater/musical"/>
    <n v="1E-3"/>
    <n v="1"/>
    <x v="8"/>
    <x v="25"/>
    <x v="610"/>
    <d v="2016-11-22T00:17:18"/>
  </r>
  <r>
    <n v="3939"/>
    <s v="'Potter.' Funding 2015"/>
    <s v="'Potter.' is a parody of the popular Harry Potter series allowing aspiring actors a chance to work in a professional production."/>
    <n v="5000"/>
    <n v="5"/>
    <x v="1"/>
    <x v="3"/>
    <s v="AUD"/>
    <n v="1412656200"/>
    <n v="1412328979"/>
    <b v="0"/>
    <n v="1"/>
    <b v="0"/>
    <s v="theater/plays"/>
    <n v="1E-3"/>
    <n v="5"/>
    <x v="8"/>
    <x v="23"/>
    <x v="611"/>
    <d v="2014-10-07T04:30:00"/>
  </r>
  <r>
    <n v="594"/>
    <s v="Unleashed Fitness"/>
    <s v="Creating a fitness site that will change the fitness game forever!"/>
    <n v="25000"/>
    <n v="26"/>
    <x v="1"/>
    <x v="0"/>
    <s v="USD"/>
    <n v="1460832206"/>
    <n v="1458240206"/>
    <b v="0"/>
    <n v="2"/>
    <b v="0"/>
    <s v="technology/web"/>
    <n v="1.0399999999999999E-3"/>
    <n v="13"/>
    <x v="1"/>
    <x v="3"/>
    <x v="612"/>
    <d v="2016-04-16T18:43:26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1"/>
    <x v="0"/>
    <s v="USD"/>
    <n v="1409770164"/>
    <n v="1407178164"/>
    <b v="0"/>
    <n v="2"/>
    <b v="0"/>
    <s v="technology/wearables"/>
    <n v="1.0399999999999999E-3"/>
    <n v="13"/>
    <x v="1"/>
    <x v="4"/>
    <x v="613"/>
    <d v="2014-09-03T18:49:24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1"/>
    <x v="11"/>
    <s v="NZD"/>
    <n v="1474436704"/>
    <n v="1471844704"/>
    <b v="0"/>
    <n v="2"/>
    <b v="0"/>
    <s v="publishing/translations"/>
    <n v="1.0399999999999999E-3"/>
    <n v="13"/>
    <x v="2"/>
    <x v="13"/>
    <x v="614"/>
    <d v="2016-09-21T05:45:04"/>
  </r>
  <r>
    <n v="1129"/>
    <s v="Angry words with Friends"/>
    <s v="This app will provide you with the ability to use your most favorite profanities while playing a game with your friends."/>
    <n v="20000"/>
    <n v="21"/>
    <x v="1"/>
    <x v="0"/>
    <s v="USD"/>
    <n v="1465107693"/>
    <n v="1462515693"/>
    <b v="0"/>
    <n v="2"/>
    <b v="0"/>
    <s v="games/mobile games"/>
    <n v="1.0499999999999999E-3"/>
    <n v="10.5"/>
    <x v="5"/>
    <x v="10"/>
    <x v="615"/>
    <d v="2016-06-05T06:21:33"/>
  </r>
  <r>
    <n v="682"/>
    <s v="Deception Belt"/>
    <s v="The Deception Belt is an innovative belt with app capability, designed to assist any user gain control over their appetite."/>
    <n v="50000"/>
    <n v="53"/>
    <x v="1"/>
    <x v="0"/>
    <s v="USD"/>
    <n v="1489512122"/>
    <n v="1486923722"/>
    <b v="0"/>
    <n v="4"/>
    <b v="0"/>
    <s v="technology/wearables"/>
    <n v="1.06E-3"/>
    <n v="13.25"/>
    <x v="1"/>
    <x v="4"/>
    <x v="616"/>
    <d v="2017-03-14T17:22:02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1"/>
    <x v="0"/>
    <s v="USD"/>
    <n v="1389055198"/>
    <n v="1386463198"/>
    <b v="0"/>
    <n v="1"/>
    <b v="0"/>
    <s v="music/jazz"/>
    <n v="1.1111111111111111E-3"/>
    <n v="50"/>
    <x v="3"/>
    <x v="6"/>
    <x v="617"/>
    <d v="2014-01-07T00:39:5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1"/>
    <x v="0"/>
    <s v="USD"/>
    <n v="1357934424"/>
    <n v="1355342424"/>
    <b v="0"/>
    <n v="11"/>
    <b v="0"/>
    <s v="games/video games"/>
    <n v="1.1199999999999999E-3"/>
    <n v="50.909090909090907"/>
    <x v="5"/>
    <x v="9"/>
    <x v="618"/>
    <d v="2013-01-11T20:00:24"/>
  </r>
  <r>
    <n v="763"/>
    <s v="Highland Sabre - A Black Beast Books Project"/>
    <s v="Highland Sabre explores a possible yet terrifying explanation for the mystery big cats said to prowl the British countryside."/>
    <n v="4290"/>
    <n v="5"/>
    <x v="1"/>
    <x v="1"/>
    <s v="GBP"/>
    <n v="1376563408"/>
    <n v="1373971408"/>
    <b v="0"/>
    <n v="1"/>
    <b v="0"/>
    <s v="publishing/fiction"/>
    <n v="1.1655011655011655E-3"/>
    <n v="5"/>
    <x v="2"/>
    <x v="5"/>
    <x v="619"/>
    <d v="2013-08-15T10:43:2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1"/>
    <x v="0"/>
    <s v="USD"/>
    <n v="1424920795"/>
    <n v="1422328795"/>
    <b v="0"/>
    <n v="3"/>
    <b v="0"/>
    <s v="theater/spaces"/>
    <n v="1.1833333333333333E-3"/>
    <n v="23.666666666666668"/>
    <x v="8"/>
    <x v="24"/>
    <x v="620"/>
    <d v="2015-02-26T03:19:55"/>
  </r>
  <r>
    <n v="194"/>
    <s v="Desperation Short Film"/>
    <s v="Northern Irish Original Short Film based on the desperation of love and survival and taking a risk that may change everything."/>
    <n v="2500"/>
    <n v="3"/>
    <x v="1"/>
    <x v="1"/>
    <s v="GBP"/>
    <n v="1457308531"/>
    <n v="1452124531"/>
    <b v="0"/>
    <n v="3"/>
    <b v="0"/>
    <s v="film &amp; video/drama"/>
    <n v="1.1999999999999999E-3"/>
    <n v="1"/>
    <x v="0"/>
    <x v="1"/>
    <x v="621"/>
    <d v="2016-03-06T23:55:31"/>
  </r>
  <r>
    <n v="1879"/>
    <s v="Alex and More"/>
    <s v="Juego de plataformas con 20 personajes. Cada personaje tiene cuatro habilidades distintas al resto de personajes y sus propias voces."/>
    <n v="5000"/>
    <n v="6"/>
    <x v="1"/>
    <x v="5"/>
    <s v="EUR"/>
    <n v="1457966129"/>
    <n v="1455377729"/>
    <b v="0"/>
    <n v="2"/>
    <b v="0"/>
    <s v="games/mobile games"/>
    <n v="1.1999999999999999E-3"/>
    <n v="3"/>
    <x v="5"/>
    <x v="10"/>
    <x v="622"/>
    <d v="2016-03-14T14:35:29"/>
  </r>
  <r>
    <n v="506"/>
    <s v="Age of Spirit: The Battle in Heaven"/>
    <s v="A feature-length 3D animation that depicts what happened when the Son of the Morning rebelled against God."/>
    <n v="200000"/>
    <n v="250"/>
    <x v="1"/>
    <x v="0"/>
    <s v="USD"/>
    <n v="1376140520"/>
    <n v="1373548520"/>
    <b v="0"/>
    <n v="1"/>
    <b v="0"/>
    <s v="film &amp; video/animation"/>
    <n v="1.25E-3"/>
    <n v="250"/>
    <x v="0"/>
    <x v="2"/>
    <x v="623"/>
    <d v="2013-08-10T13:15:20"/>
  </r>
  <r>
    <n v="1145"/>
    <s v="A FORK IN THE ROAD food truck"/>
    <s v="Emphasizing locally and responsibly raised ingredients, serving delicious food! I need your help."/>
    <n v="80000"/>
    <n v="100"/>
    <x v="1"/>
    <x v="0"/>
    <s v="USD"/>
    <n v="1412272592"/>
    <n v="1407088592"/>
    <b v="0"/>
    <n v="1"/>
    <b v="0"/>
    <s v="food/food trucks"/>
    <n v="1.25E-3"/>
    <n v="100"/>
    <x v="6"/>
    <x v="11"/>
    <x v="624"/>
    <d v="2014-10-02T17:56:32"/>
  </r>
  <r>
    <n v="1406"/>
    <s v="Man Down! Translation project"/>
    <s v="The White coat and the battle dress uniform"/>
    <n v="12000"/>
    <n v="15"/>
    <x v="1"/>
    <x v="10"/>
    <s v="EUR"/>
    <n v="1449914400"/>
    <n v="1445336607"/>
    <b v="0"/>
    <n v="3"/>
    <b v="0"/>
    <s v="publishing/translations"/>
    <n v="1.25E-3"/>
    <n v="5"/>
    <x v="2"/>
    <x v="13"/>
    <x v="625"/>
    <d v="2015-12-12T10:00:00"/>
  </r>
  <r>
    <n v="1598"/>
    <s v="Dream TRIP to Tornado Alley"/>
    <s v="I want to get our there and expand my photography skills and take a trip to Tornado alley to get more shots of storms and hopefully to"/>
    <n v="800"/>
    <n v="1"/>
    <x v="1"/>
    <x v="0"/>
    <s v="USD"/>
    <n v="1437926458"/>
    <n v="1432742458"/>
    <b v="0"/>
    <n v="1"/>
    <b v="0"/>
    <s v="photography/places"/>
    <n v="1.25E-3"/>
    <n v="1"/>
    <x v="7"/>
    <x v="16"/>
    <x v="626"/>
    <d v="2015-07-26T16:00:58"/>
  </r>
  <r>
    <n v="2391"/>
    <s v="oToBOTS.com - Freedom from high cost auto repairs (Canceled)"/>
    <s v="Using the power of internet to help people save hundreds in car repair."/>
    <n v="20000"/>
    <n v="25"/>
    <x v="0"/>
    <x v="0"/>
    <s v="USD"/>
    <n v="1427825044"/>
    <n v="1425236644"/>
    <b v="0"/>
    <n v="1"/>
    <b v="0"/>
    <s v="technology/web"/>
    <n v="1.25E-3"/>
    <n v="25"/>
    <x v="1"/>
    <x v="3"/>
    <x v="627"/>
    <d v="2015-03-31T18:04:04"/>
  </r>
  <r>
    <n v="4000"/>
    <s v="The Escorts"/>
    <s v="An Enticing Trip into the World of Assisted Dying"/>
    <n v="8000"/>
    <n v="10"/>
    <x v="1"/>
    <x v="0"/>
    <s v="USD"/>
    <n v="1462631358"/>
    <n v="1457450958"/>
    <b v="0"/>
    <n v="1"/>
    <b v="0"/>
    <s v="theater/plays"/>
    <n v="1.25E-3"/>
    <n v="10"/>
    <x v="8"/>
    <x v="23"/>
    <x v="628"/>
    <d v="2016-05-07T14:29:18"/>
  </r>
  <r>
    <n v="2434"/>
    <s v="Fresh fruit and veggies for the hood!"/>
    <s v="Mobile food truck loaded with locally grown fresh fruits and veggies. Caters to the inner-city and zip codes known as food deserts."/>
    <n v="20000"/>
    <n v="26"/>
    <x v="1"/>
    <x v="0"/>
    <s v="USD"/>
    <n v="1438662474"/>
    <n v="1435206474"/>
    <b v="0"/>
    <n v="2"/>
    <b v="0"/>
    <s v="food/food trucks"/>
    <n v="1.2999999999999999E-3"/>
    <n v="13"/>
    <x v="6"/>
    <x v="11"/>
    <x v="629"/>
    <d v="2015-08-04T04:27:5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1"/>
    <x v="0"/>
    <s v="USD"/>
    <n v="1459352495"/>
    <n v="1456764095"/>
    <b v="0"/>
    <n v="4"/>
    <b v="0"/>
    <s v="games/video games"/>
    <n v="1.325E-3"/>
    <n v="13.25"/>
    <x v="5"/>
    <x v="9"/>
    <x v="630"/>
    <d v="2016-03-30T15:41:35"/>
  </r>
  <r>
    <n v="1992"/>
    <s v="The Wonderful World of Princes &amp; Princesses"/>
    <s v="A complete revamp of all the Disney Princes &amp; Princesses!"/>
    <n v="1500"/>
    <n v="2"/>
    <x v="1"/>
    <x v="0"/>
    <s v="USD"/>
    <n v="1424229991"/>
    <n v="1421637991"/>
    <b v="0"/>
    <n v="2"/>
    <b v="0"/>
    <s v="photography/people"/>
    <n v="1.3333333333333333E-3"/>
    <n v="1"/>
    <x v="7"/>
    <x v="19"/>
    <x v="631"/>
    <d v="2015-02-18T03:26:31"/>
  </r>
  <r>
    <n v="512"/>
    <s v="Otherkin The Animated Series"/>
    <s v="We have a fully developed 2D animated series that requires more professional animation. Our first 2 home-animated eps are up online."/>
    <n v="8000"/>
    <n v="11"/>
    <x v="1"/>
    <x v="0"/>
    <s v="USD"/>
    <n v="1479667727"/>
    <n v="1475776127"/>
    <b v="0"/>
    <n v="2"/>
    <b v="0"/>
    <s v="film &amp; video/animation"/>
    <n v="1.3749999999999999E-3"/>
    <n v="5.5"/>
    <x v="0"/>
    <x v="2"/>
    <x v="632"/>
    <d v="2016-11-20T18:48:47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0"/>
    <x v="0"/>
    <s v="USD"/>
    <n v="1410810903"/>
    <n v="1405626903"/>
    <b v="0"/>
    <n v="12"/>
    <b v="0"/>
    <s v="food/food trucks"/>
    <n v="1.3849999999999999E-3"/>
    <n v="23.083333333333332"/>
    <x v="6"/>
    <x v="11"/>
    <x v="633"/>
    <d v="2014-09-15T19:55:03"/>
  </r>
  <r>
    <n v="2688"/>
    <s v="Mac N Cheez Food Truck"/>
    <s v="The amazing gourmet Mac N Cheez Food Truck Campaigne!"/>
    <n v="50000"/>
    <n v="74"/>
    <x v="1"/>
    <x v="0"/>
    <s v="USD"/>
    <n v="1424746800"/>
    <n v="1422067870"/>
    <b v="0"/>
    <n v="14"/>
    <b v="0"/>
    <s v="food/food trucks"/>
    <n v="1.48E-3"/>
    <n v="5.2857142857142856"/>
    <x v="6"/>
    <x v="11"/>
    <x v="634"/>
    <d v="2015-02-24T03:00:00"/>
  </r>
  <r>
    <n v="1068"/>
    <s v="The Quest To Save Hip Hop"/>
    <s v="THE QUEST TO SAVE HIP HOP is an old school beat em up st game that has a focus on old school hip hop and new age hip hop coming to pc."/>
    <n v="30000"/>
    <n v="45"/>
    <x v="1"/>
    <x v="0"/>
    <s v="USD"/>
    <n v="1460274864"/>
    <n v="1457686464"/>
    <b v="0"/>
    <n v="4"/>
    <b v="0"/>
    <s v="games/video games"/>
    <n v="1.5E-3"/>
    <n v="11.25"/>
    <x v="5"/>
    <x v="9"/>
    <x v="635"/>
    <d v="2016-04-10T07:54:24"/>
  </r>
  <r>
    <n v="1149"/>
    <s v="The Floridian Food Truck"/>
    <s v="Bringing culturally diverse Floridian cuisine to the people!"/>
    <n v="50000"/>
    <n v="75"/>
    <x v="1"/>
    <x v="0"/>
    <s v="USD"/>
    <n v="1466096566"/>
    <n v="1463504566"/>
    <b v="0"/>
    <n v="2"/>
    <b v="0"/>
    <s v="food/food trucks"/>
    <n v="1.5E-3"/>
    <n v="37.5"/>
    <x v="6"/>
    <x v="11"/>
    <x v="636"/>
    <d v="2016-06-16T17:02:46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1"/>
    <x v="0"/>
    <s v="USD"/>
    <n v="1431647772"/>
    <n v="1426463772"/>
    <b v="0"/>
    <n v="2"/>
    <b v="0"/>
    <s v="food/restaurants"/>
    <n v="1.5E-3"/>
    <n v="37.5"/>
    <x v="6"/>
    <x v="20"/>
    <x v="637"/>
    <d v="2015-05-14T23:56:12"/>
  </r>
  <r>
    <n v="3052"/>
    <s v="Funding for a new theater facility in Walker Minnesota"/>
    <s v="To let the arts continue in Walker Minnesota We need a performing arts space and art gallery"/>
    <n v="50000"/>
    <n v="75"/>
    <x v="1"/>
    <x v="0"/>
    <s v="USD"/>
    <n v="1432828740"/>
    <n v="1430237094"/>
    <b v="0"/>
    <n v="2"/>
    <b v="0"/>
    <s v="theater/spaces"/>
    <n v="1.5E-3"/>
    <n v="37.5"/>
    <x v="8"/>
    <x v="24"/>
    <x v="638"/>
    <d v="2015-05-28T15:59:00"/>
  </r>
  <r>
    <n v="2953"/>
    <s v="Pueblo Underground Theater (Canceled)"/>
    <s v="I want to purchase the former Bread Of Life Church and convert it into a multipurpose theater space for local talent."/>
    <n v="400000"/>
    <n v="605"/>
    <x v="0"/>
    <x v="0"/>
    <s v="USD"/>
    <n v="1444330821"/>
    <n v="1441738821"/>
    <b v="0"/>
    <n v="3"/>
    <b v="0"/>
    <s v="theater/spaces"/>
    <n v="1.5125E-3"/>
    <n v="201.66666666666666"/>
    <x v="8"/>
    <x v="24"/>
    <x v="639"/>
    <d v="2015-10-08T19:00:21"/>
  </r>
  <r>
    <n v="3060"/>
    <s v="Save the Roxy Theatre in Bremerton WA"/>
    <s v="Save the historic Roxy theatre in Bremerton WA from being repurposed as office space."/>
    <n v="220000"/>
    <n v="335"/>
    <x v="1"/>
    <x v="0"/>
    <s v="USD"/>
    <n v="1443422134"/>
    <n v="1440830134"/>
    <b v="0"/>
    <n v="6"/>
    <b v="0"/>
    <s v="theater/spaces"/>
    <n v="1.5227272727272728E-3"/>
    <n v="55.833333333333336"/>
    <x v="8"/>
    <x v="24"/>
    <x v="640"/>
    <d v="2015-09-28T06:35:34"/>
  </r>
  <r>
    <n v="494"/>
    <s v="The Grigori"/>
    <s v="Angels come to Earth in human disguise to deceive mankind, rule the Earth as gods, create a hybrid army &amp; destroy all who oppose them."/>
    <n v="20000"/>
    <n v="31"/>
    <x v="1"/>
    <x v="0"/>
    <s v="USD"/>
    <n v="1404356400"/>
    <n v="1402343765"/>
    <b v="0"/>
    <n v="3"/>
    <b v="0"/>
    <s v="film &amp; video/animation"/>
    <n v="1.5499999999999999E-3"/>
    <n v="10.333333333333334"/>
    <x v="0"/>
    <x v="2"/>
    <x v="641"/>
    <d v="2014-07-03T03:00:00"/>
  </r>
  <r>
    <n v="1105"/>
    <s v="Nightmare Zombies"/>
    <s v="Nightmare Zombies is the first Oculus Rift Only immersive zombie simulator in the Post-Apocalypse urban environment of New York City."/>
    <n v="900000"/>
    <n v="1431"/>
    <x v="1"/>
    <x v="0"/>
    <s v="USD"/>
    <n v="1395627327"/>
    <n v="1393038927"/>
    <b v="0"/>
    <n v="20"/>
    <b v="0"/>
    <s v="games/video games"/>
    <n v="1.5900000000000001E-3"/>
    <n v="71.55"/>
    <x v="5"/>
    <x v="9"/>
    <x v="642"/>
    <d v="2014-03-24T02:15:27"/>
  </r>
  <r>
    <n v="1114"/>
    <s v="TeleRide"/>
    <s v="SciFi racing game for Android &amp; iOS platforms. Player gets a unique weapon which introduces an additional dimension to the competition."/>
    <n v="6000"/>
    <n v="10"/>
    <x v="1"/>
    <x v="1"/>
    <s v="GBP"/>
    <n v="1381306687"/>
    <n v="1378714687"/>
    <b v="0"/>
    <n v="3"/>
    <b v="0"/>
    <s v="games/video games"/>
    <n v="1.6666666666666668E-3"/>
    <n v="3.3333333333333335"/>
    <x v="5"/>
    <x v="9"/>
    <x v="643"/>
    <d v="2013-10-09T08:18:07"/>
  </r>
  <r>
    <n v="2128"/>
    <s v="Makayla's Quest"/>
    <s v="The Royal Snail has misdelivered all the invitations to the Royal Ball.  It's up to Makayla to set things right in the Fairy Forest"/>
    <n v="15000"/>
    <n v="25"/>
    <x v="1"/>
    <x v="7"/>
    <s v="CAD"/>
    <n v="1411324369"/>
    <n v="1406140369"/>
    <b v="0"/>
    <n v="1"/>
    <b v="0"/>
    <s v="games/video games"/>
    <n v="1.6666666666666668E-3"/>
    <n v="25"/>
    <x v="5"/>
    <x v="9"/>
    <x v="644"/>
    <d v="2014-09-21T18:32:49"/>
  </r>
  <r>
    <n v="2152"/>
    <s v="Space Shooter RPG+"/>
    <s v="Our game is going to be a space shooter that has RPG elements with New Game+! It will be unlike any space shooter ever played."/>
    <n v="30000"/>
    <n v="50"/>
    <x v="1"/>
    <x v="0"/>
    <s v="USD"/>
    <n v="1394909909"/>
    <n v="1392321509"/>
    <b v="0"/>
    <n v="4"/>
    <b v="0"/>
    <s v="games/video games"/>
    <n v="1.6666666666666668E-3"/>
    <n v="12.5"/>
    <x v="5"/>
    <x v="9"/>
    <x v="645"/>
    <d v="2014-03-15T18:58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1"/>
    <x v="0"/>
    <s v="USD"/>
    <n v="1404601632"/>
    <n v="1402009632"/>
    <b v="0"/>
    <n v="1"/>
    <b v="0"/>
    <s v="food/food trucks"/>
    <n v="1.6666666666666668E-3"/>
    <n v="50"/>
    <x v="6"/>
    <x v="11"/>
    <x v="646"/>
    <d v="2014-07-05T23:07:12"/>
  </r>
  <r>
    <n v="2586"/>
    <s v="Inspire Healthy Eating"/>
    <s v="I would like to bring fresh salad and food to the streets of London at a reasonable price."/>
    <n v="3000"/>
    <n v="5"/>
    <x v="1"/>
    <x v="1"/>
    <s v="GBP"/>
    <n v="1451030136"/>
    <n v="1448438136"/>
    <b v="0"/>
    <n v="1"/>
    <b v="0"/>
    <s v="food/food trucks"/>
    <n v="1.6666666666666668E-3"/>
    <n v="5"/>
    <x v="6"/>
    <x v="11"/>
    <x v="647"/>
    <d v="2015-12-25T07:55:36"/>
  </r>
  <r>
    <n v="2592"/>
    <s v="El Carte 303"/>
    <s v="El Carte is revolutionizing the food truck industry. Meet the new food trike. #oneandonly  we going to spread the awesomeness all over!"/>
    <n v="30000"/>
    <n v="50"/>
    <x v="1"/>
    <x v="0"/>
    <s v="USD"/>
    <n v="1412536421"/>
    <n v="1409944421"/>
    <b v="0"/>
    <n v="1"/>
    <b v="0"/>
    <s v="food/food trucks"/>
    <n v="1.6666666666666668E-3"/>
    <n v="50"/>
    <x v="6"/>
    <x v="11"/>
    <x v="648"/>
    <d v="2014-10-05T19:13:41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1"/>
    <x v="0"/>
    <s v="USD"/>
    <n v="1420971324"/>
    <n v="1418379324"/>
    <b v="0"/>
    <n v="1"/>
    <b v="0"/>
    <s v="theater/plays"/>
    <n v="1.6666666666666668E-3"/>
    <n v="5"/>
    <x v="8"/>
    <x v="23"/>
    <x v="649"/>
    <d v="2015-01-11T10:15:24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1"/>
    <x v="0"/>
    <s v="USD"/>
    <n v="1463619388"/>
    <n v="1461027388"/>
    <b v="0"/>
    <n v="1"/>
    <b v="0"/>
    <s v="theater/plays"/>
    <n v="1.6666666666666668E-3"/>
    <n v="25"/>
    <x v="8"/>
    <x v="23"/>
    <x v="650"/>
    <d v="2016-05-19T00:56:28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1"/>
    <x v="0"/>
    <s v="USD"/>
    <n v="1466375521"/>
    <n v="1463783521"/>
    <b v="0"/>
    <n v="1"/>
    <b v="0"/>
    <s v="theater/plays"/>
    <n v="1.6666666666666668E-3"/>
    <n v="5"/>
    <x v="8"/>
    <x v="23"/>
    <x v="651"/>
    <d v="2016-06-19T22:32:01"/>
  </r>
  <r>
    <n v="570"/>
    <s v="Relaunching in May"/>
    <s v="Humans have AM/FM/Satellite radio, kids have radio Disney, pets have DogCatRadio."/>
    <n v="85000"/>
    <n v="142"/>
    <x v="1"/>
    <x v="0"/>
    <s v="USD"/>
    <n v="1455822569"/>
    <n v="1453230569"/>
    <b v="0"/>
    <n v="1"/>
    <b v="0"/>
    <s v="technology/web"/>
    <n v="1.6705882352941177E-3"/>
    <n v="142"/>
    <x v="1"/>
    <x v="3"/>
    <x v="652"/>
    <d v="2016-02-18T19:09: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1"/>
    <x v="0"/>
    <s v="USD"/>
    <n v="1410127994"/>
    <n v="1407535994"/>
    <b v="0"/>
    <n v="4"/>
    <b v="0"/>
    <s v="technology/gadgets"/>
    <n v="1.6800000000000001E-3"/>
    <n v="10.5"/>
    <x v="1"/>
    <x v="27"/>
    <x v="653"/>
    <d v="2014-09-07T22:13:14"/>
  </r>
  <r>
    <n v="1169"/>
    <s v="FREE Shuttle Service in Downtown Los Angeles"/>
    <s v="Our service provides door-to-door shuttle transportation in Downtown Los Angeles. FREE to passengers - driver tip appreciated."/>
    <n v="10000"/>
    <n v="17"/>
    <x v="1"/>
    <x v="0"/>
    <s v="USD"/>
    <n v="1424593763"/>
    <n v="1422001763"/>
    <b v="0"/>
    <n v="3"/>
    <b v="0"/>
    <s v="food/food trucks"/>
    <n v="1.6999999999999999E-3"/>
    <n v="5.666666666666667"/>
    <x v="6"/>
    <x v="11"/>
    <x v="654"/>
    <d v="2015-02-22T08:29:2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0"/>
    <x v="3"/>
    <s v="AUD"/>
    <n v="1463239108"/>
    <n v="1460647108"/>
    <b v="0"/>
    <n v="3"/>
    <b v="0"/>
    <s v="technology/web"/>
    <n v="1.75E-3"/>
    <n v="116.66666666666667"/>
    <x v="1"/>
    <x v="3"/>
    <x v="655"/>
    <d v="2016-05-14T15:18:28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1"/>
    <x v="1"/>
    <s v="GBP"/>
    <n v="1446766372"/>
    <n v="1443220372"/>
    <b v="0"/>
    <n v="11"/>
    <b v="0"/>
    <s v="film &amp; video/animation"/>
    <n v="1.8625E-3"/>
    <n v="13.545454545454545"/>
    <x v="0"/>
    <x v="2"/>
    <x v="656"/>
    <d v="2015-11-05T23:32:52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0"/>
    <x v="9"/>
    <s v="EUR"/>
    <n v="1437861540"/>
    <n v="1435160452"/>
    <b v="0"/>
    <n v="1"/>
    <b v="0"/>
    <s v="technology/web"/>
    <n v="1.8749999999999999E-3"/>
    <n v="30"/>
    <x v="1"/>
    <x v="3"/>
    <x v="657"/>
    <d v="2015-07-25T21:59:00"/>
  </r>
  <r>
    <n v="2773"/>
    <s v="The Boat That Couldn't Float"/>
    <s v="Parents know the pain of rereading bad bedtime stories. I want to write stories that all ages will enjoy"/>
    <n v="530"/>
    <n v="1"/>
    <x v="1"/>
    <x v="7"/>
    <s v="CAD"/>
    <n v="1461530721"/>
    <n v="1460666721"/>
    <b v="0"/>
    <n v="1"/>
    <b v="0"/>
    <s v="publishing/children's books"/>
    <n v="1.8867924528301887E-3"/>
    <n v="1"/>
    <x v="2"/>
    <x v="22"/>
    <x v="658"/>
    <d v="2016-04-24T20:45:21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0"/>
    <x v="0"/>
    <s v="USD"/>
    <n v="1473044340"/>
    <n v="1468180462"/>
    <b v="0"/>
    <n v="4"/>
    <b v="0"/>
    <s v="technology/wearables"/>
    <n v="1.9088937093275488E-3"/>
    <n v="55"/>
    <x v="1"/>
    <x v="4"/>
    <x v="659"/>
    <d v="2016-09-05T02:59:00"/>
  </r>
  <r>
    <n v="3088"/>
    <s v="Destination Small Town &quot;Visitor Center&quot; To The Midwest"/>
    <s v="We believe it's time to open a visitor's center that highlights the small towns of the upper Midwest."/>
    <n v="65000"/>
    <n v="126"/>
    <x v="1"/>
    <x v="0"/>
    <s v="USD"/>
    <n v="1420724460"/>
    <n v="1418046247"/>
    <b v="0"/>
    <n v="3"/>
    <b v="0"/>
    <s v="theater/spaces"/>
    <n v="1.9384615384615384E-3"/>
    <n v="42"/>
    <x v="8"/>
    <x v="24"/>
    <x v="660"/>
    <d v="2015-01-08T13:41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1"/>
    <x v="0"/>
    <s v="USD"/>
    <n v="1421337405"/>
    <n v="1418745405"/>
    <b v="0"/>
    <n v="2"/>
    <b v="0"/>
    <s v="music/faith"/>
    <n v="1.9801980198019802E-3"/>
    <n v="5"/>
    <x v="3"/>
    <x v="17"/>
    <x v="661"/>
    <d v="2015-01-15T15:56:45"/>
  </r>
  <r>
    <n v="509"/>
    <s v="Indian in Chelsea - Web Animated series"/>
    <s v="A hilarious comedy podcast being turned into an animated series  about an indian servant and his boss."/>
    <n v="5000"/>
    <n v="10"/>
    <x v="1"/>
    <x v="1"/>
    <s v="GBP"/>
    <n v="1435504170"/>
    <n v="1432912170"/>
    <b v="0"/>
    <n v="1"/>
    <b v="0"/>
    <s v="film &amp; video/animation"/>
    <n v="2E-3"/>
    <n v="10"/>
    <x v="0"/>
    <x v="2"/>
    <x v="662"/>
    <d v="2015-06-28T15:09:30"/>
  </r>
  <r>
    <n v="577"/>
    <s v="everydayrelay"/>
    <s v="Emails are one of pervasively used mode of communication today. However, emails can be personal and sometimes discretion is needed."/>
    <n v="5000"/>
    <n v="10"/>
    <x v="1"/>
    <x v="0"/>
    <s v="USD"/>
    <n v="1463753302"/>
    <n v="1458569302"/>
    <b v="0"/>
    <n v="1"/>
    <b v="0"/>
    <s v="technology/web"/>
    <n v="2E-3"/>
    <n v="10"/>
    <x v="1"/>
    <x v="3"/>
    <x v="663"/>
    <d v="2016-05-20T14:08:22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0"/>
    <x v="4"/>
    <s v="EUR"/>
    <n v="1432479600"/>
    <n v="1428507409"/>
    <b v="0"/>
    <n v="1"/>
    <b v="0"/>
    <s v="technology/web"/>
    <n v="2E-3"/>
    <n v="10"/>
    <x v="1"/>
    <x v="3"/>
    <x v="664"/>
    <d v="2015-05-24T15:00:00"/>
  </r>
  <r>
    <n v="636"/>
    <s v="Keto Advice (Canceled)"/>
    <s v="With no central location for keto knowledge, keto advice will be a community run knowledge base."/>
    <n v="2000"/>
    <n v="4"/>
    <x v="0"/>
    <x v="1"/>
    <s v="GBP"/>
    <n v="1433587620"/>
    <n v="1430996150"/>
    <b v="0"/>
    <n v="1"/>
    <b v="0"/>
    <s v="technology/web"/>
    <n v="2E-3"/>
    <n v="4"/>
    <x v="1"/>
    <x v="3"/>
    <x v="665"/>
    <d v="2015-06-06T10:47:00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0"/>
    <x v="0"/>
    <s v="USD"/>
    <n v="1437161739"/>
    <n v="1434569739"/>
    <b v="0"/>
    <n v="1"/>
    <b v="0"/>
    <s v="technology/wearables"/>
    <n v="2E-3"/>
    <n v="100"/>
    <x v="1"/>
    <x v="4"/>
    <x v="666"/>
    <d v="2015-07-17T19:35:39"/>
  </r>
  <r>
    <n v="1414"/>
    <s v="Database of Interlinear Greek Words"/>
    <s v="Create an open source &quot;interlinear&quot; translation fo the Greek New Testament in re-publishable and open source database format."/>
    <n v="500"/>
    <n v="1"/>
    <x v="1"/>
    <x v="0"/>
    <s v="USD"/>
    <n v="1483423467"/>
    <n v="1480831467"/>
    <b v="0"/>
    <n v="1"/>
    <b v="0"/>
    <s v="publishing/translations"/>
    <n v="2E-3"/>
    <n v="1"/>
    <x v="2"/>
    <x v="13"/>
    <x v="667"/>
    <d v="2017-01-03T06:04:27"/>
  </r>
  <r>
    <n v="1418"/>
    <s v="Realidades del Hombre"/>
    <s v="Â¿Y si hubiera una camino intermedio entre ciencia y religion?_x000a_Descubre la respuesta ayudando a publicar y traducir este libro."/>
    <n v="3000"/>
    <n v="6"/>
    <x v="1"/>
    <x v="5"/>
    <s v="EUR"/>
    <n v="1456397834"/>
    <n v="1453805834"/>
    <b v="0"/>
    <n v="1"/>
    <b v="0"/>
    <s v="publishing/translations"/>
    <n v="2E-3"/>
    <n v="6"/>
    <x v="2"/>
    <x v="13"/>
    <x v="668"/>
    <d v="2016-02-25T10:57:14"/>
  </r>
  <r>
    <n v="2396"/>
    <s v="Projektwebseite (Canceled)"/>
    <s v="I'm creating a website with projects which I'll create later / Ich erstelle eine Webseite mit Projekten, welche ich spÃ¤ter erstelle."/>
    <n v="5000"/>
    <n v="10"/>
    <x v="0"/>
    <x v="14"/>
    <s v="CHF"/>
    <n v="1444940558"/>
    <n v="1442348558"/>
    <b v="0"/>
    <n v="1"/>
    <b v="0"/>
    <s v="technology/web"/>
    <n v="2E-3"/>
    <n v="10"/>
    <x v="1"/>
    <x v="3"/>
    <x v="669"/>
    <d v="2015-10-15T20:22:38"/>
  </r>
  <r>
    <n v="2408"/>
    <s v="Sabroso On Wheels"/>
    <s v="A US Army Vet trying to get a Peruvian food truck going! Really good Peruvian food now mobile!"/>
    <n v="15000"/>
    <n v="30"/>
    <x v="1"/>
    <x v="0"/>
    <s v="USD"/>
    <n v="1415247757"/>
    <n v="1412652157"/>
    <b v="0"/>
    <n v="2"/>
    <b v="0"/>
    <s v="food/food trucks"/>
    <n v="2E-3"/>
    <n v="15"/>
    <x v="6"/>
    <x v="11"/>
    <x v="670"/>
    <d v="2014-11-06T04:22:37"/>
  </r>
  <r>
    <n v="2422"/>
    <s v="Help starting a family owned food truck"/>
    <s v="Family owned business serving BBQ and seafood to the public"/>
    <n v="500"/>
    <n v="1"/>
    <x v="1"/>
    <x v="0"/>
    <s v="USD"/>
    <n v="1426091036"/>
    <n v="1423502636"/>
    <b v="0"/>
    <n v="1"/>
    <b v="0"/>
    <s v="food/food trucks"/>
    <n v="2E-3"/>
    <n v="1"/>
    <x v="6"/>
    <x v="11"/>
    <x v="671"/>
    <d v="2015-03-11T16:23:56"/>
  </r>
  <r>
    <n v="2440"/>
    <s v="The first green Food Truck in Phnom Penh"/>
    <s v="Starting a entire clean energy food truck and set a new standard for Cambodia"/>
    <n v="5000"/>
    <n v="10"/>
    <x v="1"/>
    <x v="17"/>
    <s v="EUR"/>
    <n v="1455399313"/>
    <n v="1452807313"/>
    <b v="0"/>
    <n v="2"/>
    <b v="0"/>
    <s v="food/food trucks"/>
    <n v="2E-3"/>
    <n v="5"/>
    <x v="6"/>
    <x v="11"/>
    <x v="672"/>
    <d v="2016-02-13T21:35:13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1"/>
    <x v="0"/>
    <s v="USD"/>
    <n v="1432913659"/>
    <n v="1430321659"/>
    <b v="0"/>
    <n v="3"/>
    <b v="0"/>
    <s v="theater/plays"/>
    <n v="2E-3"/>
    <n v="23.333333333333332"/>
    <x v="8"/>
    <x v="23"/>
    <x v="673"/>
    <d v="2015-05-29T15:34:19"/>
  </r>
  <r>
    <n v="3852"/>
    <s v="Rob Base Presents Unequally Yoked The Stage Play"/>
    <s v="Writer/Director Lynette J. Blackwell presents the hilarious entangled love story of when evil and good attempt to coexist."/>
    <n v="10000"/>
    <n v="20"/>
    <x v="1"/>
    <x v="0"/>
    <s v="USD"/>
    <n v="1427427276"/>
    <n v="1425270876"/>
    <b v="0"/>
    <n v="2"/>
    <b v="0"/>
    <s v="theater/plays"/>
    <n v="2E-3"/>
    <n v="10"/>
    <x v="8"/>
    <x v="23"/>
    <x v="674"/>
    <d v="2015-03-27T03:34:36"/>
  </r>
  <r>
    <n v="3868"/>
    <s v="1000 words (Canceled)"/>
    <s v="New collection of music by Scott Evan Davis!"/>
    <n v="5000"/>
    <n v="10"/>
    <x v="0"/>
    <x v="1"/>
    <s v="GBP"/>
    <n v="1410191405"/>
    <n v="1408031405"/>
    <b v="0"/>
    <n v="1"/>
    <b v="0"/>
    <s v="theater/musical"/>
    <n v="2E-3"/>
    <n v="10"/>
    <x v="8"/>
    <x v="25"/>
    <x v="675"/>
    <d v="2014-09-08T15:50:05"/>
  </r>
  <r>
    <n v="3918"/>
    <s v="The Singing Teacher"/>
    <s v="A fantastic new comedy coming to the West End 2014.  An Alan Ayckbourn meets Richard Curtis style comedy. Who knew singing was therapy!"/>
    <n v="60000"/>
    <n v="120"/>
    <x v="1"/>
    <x v="1"/>
    <s v="GBP"/>
    <n v="1407168000"/>
    <n v="1406131023"/>
    <b v="0"/>
    <n v="3"/>
    <b v="0"/>
    <s v="theater/plays"/>
    <n v="2E-3"/>
    <n v="40"/>
    <x v="8"/>
    <x v="23"/>
    <x v="676"/>
    <d v="2014-08-04T16:00:00"/>
  </r>
  <r>
    <n v="4004"/>
    <s v="South Florida Tours"/>
    <s v="Help Launch The Queen Into South Florida!"/>
    <n v="500"/>
    <n v="1"/>
    <x v="1"/>
    <x v="0"/>
    <s v="USD"/>
    <n v="1412740457"/>
    <n v="1410148457"/>
    <b v="0"/>
    <n v="1"/>
    <b v="0"/>
    <s v="theater/plays"/>
    <n v="2E-3"/>
    <n v="1"/>
    <x v="8"/>
    <x v="23"/>
    <x v="677"/>
    <d v="2014-10-08T03:54:17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1"/>
    <x v="0"/>
    <s v="USD"/>
    <n v="1452234840"/>
    <n v="1450619123"/>
    <b v="0"/>
    <n v="3"/>
    <b v="0"/>
    <s v="theater/plays"/>
    <n v="2E-3"/>
    <n v="1"/>
    <x v="8"/>
    <x v="23"/>
    <x v="678"/>
    <d v="2016-01-08T06:34:00"/>
  </r>
  <r>
    <n v="2130"/>
    <s v="Wondrous Adventures: A Kid's Game"/>
    <s v="You are the hero tasked to save your home from the villainous Sanword."/>
    <n v="42000"/>
    <n v="85"/>
    <x v="1"/>
    <x v="0"/>
    <s v="USD"/>
    <n v="1408154663"/>
    <n v="1405130663"/>
    <b v="0"/>
    <n v="4"/>
    <b v="0"/>
    <s v="games/video games"/>
    <n v="2.0238095238095236E-3"/>
    <n v="21.25"/>
    <x v="5"/>
    <x v="9"/>
    <x v="679"/>
    <d v="2014-08-16T02:04:23"/>
  </r>
  <r>
    <n v="673"/>
    <s v="HORIZON: LIFE ENHANCED GLASSWARE"/>
    <s v="Will assist the deaf to have better communication and safety through the use of LCD glassware with audio &amp; sensory components."/>
    <n v="100000"/>
    <n v="205"/>
    <x v="1"/>
    <x v="0"/>
    <s v="USD"/>
    <n v="1409602217"/>
    <n v="1405714217"/>
    <b v="0"/>
    <n v="3"/>
    <b v="0"/>
    <s v="technology/wearables"/>
    <n v="2.0500000000000002E-3"/>
    <n v="68.333333333333329"/>
    <x v="1"/>
    <x v="4"/>
    <x v="680"/>
    <d v="2014-09-01T20:10:17"/>
  </r>
  <r>
    <n v="4042"/>
    <s v="Messages"/>
    <s v="Acting group and production for inner city youth, about inner city youth. The problems and stuation that they see everyday."/>
    <n v="10000"/>
    <n v="21"/>
    <x v="1"/>
    <x v="0"/>
    <s v="USD"/>
    <n v="1421781360"/>
    <n v="1419213664"/>
    <b v="0"/>
    <n v="3"/>
    <b v="0"/>
    <s v="theater/plays"/>
    <n v="2.0999999999999999E-3"/>
    <n v="7"/>
    <x v="8"/>
    <x v="23"/>
    <x v="681"/>
    <d v="2015-01-20T19:16:00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1"/>
    <x v="0"/>
    <s v="USD"/>
    <n v="1442722891"/>
    <n v="1440130891"/>
    <b v="0"/>
    <n v="5"/>
    <b v="0"/>
    <s v="theater/spaces"/>
    <n v="2.1029999999999998E-3"/>
    <n v="420.6"/>
    <x v="8"/>
    <x v="24"/>
    <x v="682"/>
    <d v="2015-09-20T04:21:31"/>
  </r>
  <r>
    <n v="1718"/>
    <s v="The Prodigal Son"/>
    <s v="A melody for the galaxy."/>
    <n v="35000"/>
    <n v="75"/>
    <x v="1"/>
    <x v="0"/>
    <s v="USD"/>
    <n v="1463201940"/>
    <n v="1459435149"/>
    <b v="0"/>
    <n v="2"/>
    <b v="0"/>
    <s v="music/faith"/>
    <n v="2.142857142857143E-3"/>
    <n v="37.5"/>
    <x v="3"/>
    <x v="17"/>
    <x v="683"/>
    <d v="2016-05-14T04:59:00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1"/>
    <x v="0"/>
    <s v="USD"/>
    <n v="1455466832"/>
    <n v="1452874832"/>
    <b v="0"/>
    <n v="4"/>
    <b v="0"/>
    <s v="technology/wearables"/>
    <n v="2.1649484536082476E-3"/>
    <n v="26.25"/>
    <x v="1"/>
    <x v="4"/>
    <x v="684"/>
    <d v="2016-02-14T16:20:32"/>
  </r>
  <r>
    <n v="1123"/>
    <s v="Droplets"/>
    <s v="Fast paced mobile game where you control a rain drop by tilting your screen. Absorb other rain drops to go faster, but avoid clouds."/>
    <n v="5000"/>
    <n v="11"/>
    <x v="1"/>
    <x v="0"/>
    <s v="USD"/>
    <n v="1397910848"/>
    <n v="1395318848"/>
    <b v="0"/>
    <n v="3"/>
    <b v="0"/>
    <s v="games/video games"/>
    <n v="2.2000000000000001E-3"/>
    <n v="3.6666666666666665"/>
    <x v="5"/>
    <x v="9"/>
    <x v="685"/>
    <d v="2014-04-19T12:34:08"/>
  </r>
  <r>
    <n v="1130"/>
    <s v="Terror Interceptor Mobile Video Game"/>
    <s v="A modernized version of the classic aerial combat arcade game 1942.  Use real fighter jets to take down terrorists on a global scale."/>
    <n v="5000"/>
    <n v="11"/>
    <x v="1"/>
    <x v="0"/>
    <s v="USD"/>
    <n v="1416963300"/>
    <n v="1411775700"/>
    <b v="0"/>
    <n v="3"/>
    <b v="0"/>
    <s v="games/mobile games"/>
    <n v="2.2000000000000001E-3"/>
    <n v="3.6666666666666665"/>
    <x v="5"/>
    <x v="10"/>
    <x v="686"/>
    <d v="2014-11-26T00:55:00"/>
  </r>
  <r>
    <n v="1715"/>
    <s v="The Heart of a P.K."/>
    <s v="Kimberly Stokes the daughter of Elder Baby Stokes Jr, of Bibleway C.O.G.I.C, is currently working on a EP. She is sharing her heart"/>
    <n v="5000"/>
    <n v="11"/>
    <x v="1"/>
    <x v="0"/>
    <s v="USD"/>
    <n v="1427772120"/>
    <n v="1425186785"/>
    <b v="0"/>
    <n v="2"/>
    <b v="0"/>
    <s v="music/faith"/>
    <n v="2.2000000000000001E-3"/>
    <n v="5.5"/>
    <x v="3"/>
    <x v="17"/>
    <x v="687"/>
    <d v="2015-03-31T03:22:00"/>
  </r>
  <r>
    <n v="3940"/>
    <s v="Attraction"/>
    <s v="A Stage Play that will bring you to the edge of your seat , leave you thinkin and will also have you laughing while enjoyin the talent"/>
    <n v="5000"/>
    <n v="11"/>
    <x v="1"/>
    <x v="0"/>
    <s v="USD"/>
    <n v="1420199351"/>
    <n v="1416311351"/>
    <b v="0"/>
    <n v="2"/>
    <b v="0"/>
    <s v="theater/plays"/>
    <n v="2.2000000000000001E-3"/>
    <n v="5.5"/>
    <x v="8"/>
    <x v="23"/>
    <x v="688"/>
    <d v="2015-01-02T11:49:11"/>
  </r>
  <r>
    <n v="3909"/>
    <s v="Woman2Woman"/>
    <s v="I am trying to put on a gospel comedy stage play that is full of laughter and life lessons as well that will change your life forever,"/>
    <n v="60000"/>
    <n v="135"/>
    <x v="1"/>
    <x v="0"/>
    <s v="USD"/>
    <n v="1410424642"/>
    <n v="1407832642"/>
    <b v="0"/>
    <n v="4"/>
    <b v="0"/>
    <s v="theater/plays"/>
    <n v="2.2499999999999998E-3"/>
    <n v="33.75"/>
    <x v="8"/>
    <x v="23"/>
    <x v="689"/>
    <d v="2014-09-11T08:37:2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1"/>
    <x v="0"/>
    <s v="USD"/>
    <n v="1433178060"/>
    <n v="1429290060"/>
    <b v="0"/>
    <n v="5"/>
    <b v="0"/>
    <s v="technology/wearables"/>
    <n v="2.2599999999999999E-3"/>
    <n v="45.2"/>
    <x v="1"/>
    <x v="4"/>
    <x v="690"/>
    <d v="2015-06-01T17:01:00"/>
  </r>
  <r>
    <n v="215"/>
    <s v="Invisible Scars"/>
    <s v="A short drama based on a true events. Story of a British Soldier who comes back home suffering from Post Traumatic Stress Disorder."/>
    <n v="4400"/>
    <n v="10"/>
    <x v="1"/>
    <x v="1"/>
    <s v="GBP"/>
    <n v="1455753540"/>
    <n v="1452058282"/>
    <b v="0"/>
    <n v="1"/>
    <b v="0"/>
    <s v="film &amp; video/drama"/>
    <n v="2.2727272727272726E-3"/>
    <n v="10"/>
    <x v="0"/>
    <x v="1"/>
    <x v="691"/>
    <d v="2016-02-17T23:59:00"/>
  </r>
  <r>
    <n v="2763"/>
    <s v="My Christmas Star"/>
    <s v="How Santa finds childrens homes without getting lost by following certain stars."/>
    <n v="39400"/>
    <n v="90"/>
    <x v="1"/>
    <x v="0"/>
    <s v="USD"/>
    <n v="1369403684"/>
    <n v="1365515684"/>
    <b v="0"/>
    <n v="3"/>
    <b v="0"/>
    <s v="publishing/children's books"/>
    <n v="2.2842639593908631E-3"/>
    <n v="30"/>
    <x v="2"/>
    <x v="22"/>
    <x v="692"/>
    <d v="2013-05-24T13:54:44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1"/>
    <x v="1"/>
    <s v="GBP"/>
    <n v="1423185900"/>
    <n v="1420766700"/>
    <b v="0"/>
    <n v="3"/>
    <b v="0"/>
    <s v="publishing/translations"/>
    <n v="2.3333333333333335E-3"/>
    <n v="2.3333333333333335"/>
    <x v="2"/>
    <x v="13"/>
    <x v="693"/>
    <d v="2015-02-06T01:25:00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1"/>
    <x v="0"/>
    <s v="USD"/>
    <n v="1396810864"/>
    <n v="1395687664"/>
    <b v="0"/>
    <n v="1"/>
    <b v="0"/>
    <s v="games/video games"/>
    <n v="2.3809523809523812E-3"/>
    <n v="5"/>
    <x v="5"/>
    <x v="9"/>
    <x v="694"/>
    <d v="2014-04-06T19:01:04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1"/>
    <x v="0"/>
    <s v="USD"/>
    <n v="1425009761"/>
    <n v="1422417761"/>
    <b v="0"/>
    <n v="3"/>
    <b v="0"/>
    <s v="publishing/fiction"/>
    <n v="2.3999999999999998E-3"/>
    <n v="16"/>
    <x v="2"/>
    <x v="5"/>
    <x v="695"/>
    <d v="2015-02-27T04:02:41"/>
  </r>
  <r>
    <n v="2683"/>
    <s v="Just Cereal - Mobile Cereal Bar"/>
    <s v="Cereal isn't only for breakfast! Help me bring cereal to the 92% of Americans who eat cereal everyday. Out of the home and to you!"/>
    <n v="15000"/>
    <n v="36"/>
    <x v="1"/>
    <x v="0"/>
    <s v="USD"/>
    <n v="1425233240"/>
    <n v="1422641240"/>
    <b v="0"/>
    <n v="3"/>
    <b v="0"/>
    <s v="food/food trucks"/>
    <n v="2.3999999999999998E-3"/>
    <n v="12"/>
    <x v="6"/>
    <x v="11"/>
    <x v="696"/>
    <d v="2015-03-01T18:07:20"/>
  </r>
  <r>
    <n v="1499"/>
    <s v="The Second Renaissance"/>
    <s v="Coming soon, a new science fiction novel about human evolution and sorcery. In the near future, you are either forced to adapt or die"/>
    <n v="2000"/>
    <n v="5"/>
    <x v="1"/>
    <x v="0"/>
    <s v="USD"/>
    <n v="1470355833"/>
    <n v="1465171833"/>
    <b v="0"/>
    <n v="1"/>
    <b v="0"/>
    <s v="publishing/fiction"/>
    <n v="2.5000000000000001E-3"/>
    <n v="5"/>
    <x v="2"/>
    <x v="5"/>
    <x v="697"/>
    <d v="2016-08-05T00:10:33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0"/>
    <x v="0"/>
    <s v="USD"/>
    <n v="1429028365"/>
    <n v="1425143965"/>
    <b v="0"/>
    <n v="2"/>
    <b v="0"/>
    <s v="technology/web"/>
    <n v="2.5000000000000001E-3"/>
    <n v="50"/>
    <x v="1"/>
    <x v="3"/>
    <x v="698"/>
    <d v="2015-04-14T16:19:25"/>
  </r>
  <r>
    <n v="2571"/>
    <s v="Coco Bowls (Canceled)"/>
    <s v="Perth locals who dream of opening a health food van, and serving treats that not only taste amazing but also benefit your body."/>
    <n v="100000"/>
    <n v="250"/>
    <x v="0"/>
    <x v="3"/>
    <s v="AUD"/>
    <n v="1463645521"/>
    <n v="1458461521"/>
    <b v="0"/>
    <n v="4"/>
    <b v="0"/>
    <s v="food/food trucks"/>
    <n v="2.5000000000000001E-3"/>
    <n v="62.5"/>
    <x v="6"/>
    <x v="11"/>
    <x v="699"/>
    <d v="2016-05-19T08:12:01"/>
  </r>
  <r>
    <n v="2769"/>
    <s v="Raph the Ninja Giraffe"/>
    <s v="Raph the Ninja Giraffe is a project that is my 5 year old sons idea, &amp; I am working with him to bring his idea to life."/>
    <n v="800"/>
    <n v="2"/>
    <x v="1"/>
    <x v="1"/>
    <s v="GBP"/>
    <n v="1401997790"/>
    <n v="1397677790"/>
    <b v="0"/>
    <n v="2"/>
    <b v="0"/>
    <s v="publishing/children's books"/>
    <n v="2.5000000000000001E-3"/>
    <n v="1"/>
    <x v="2"/>
    <x v="22"/>
    <x v="700"/>
    <d v="2014-06-05T19:49:5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1"/>
    <x v="10"/>
    <s v="EUR"/>
    <n v="1439827559"/>
    <n v="1434643559"/>
    <b v="0"/>
    <n v="3"/>
    <b v="0"/>
    <s v="theater/spaces"/>
    <n v="2.5000000000000001E-3"/>
    <n v="16.666666666666668"/>
    <x v="8"/>
    <x v="24"/>
    <x v="701"/>
    <d v="2015-08-17T16:05:59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1"/>
    <x v="0"/>
    <s v="USD"/>
    <n v="1431717268"/>
    <n v="1429125268"/>
    <b v="0"/>
    <n v="1"/>
    <b v="0"/>
    <s v="theater/plays"/>
    <n v="2.5000000000000001E-3"/>
    <n v="5"/>
    <x v="8"/>
    <x v="23"/>
    <x v="702"/>
    <d v="2015-05-15T19:14:28"/>
  </r>
  <r>
    <n v="3994"/>
    <s v="Poles Apart - A Play in 2 Acts"/>
    <s v="Is Henson willing to dare risk a theatrical speaking tour of his North Pole adventures...and more?"/>
    <n v="2000"/>
    <n v="5"/>
    <x v="1"/>
    <x v="0"/>
    <s v="USD"/>
    <n v="1405761690"/>
    <n v="1403169690"/>
    <b v="0"/>
    <n v="1"/>
    <b v="0"/>
    <s v="theater/plays"/>
    <n v="2.5000000000000001E-3"/>
    <n v="5"/>
    <x v="8"/>
    <x v="23"/>
    <x v="703"/>
    <d v="2014-07-19T09:21:30"/>
  </r>
  <r>
    <n v="4007"/>
    <s v="POLES APART - A PLAY IN 2 ACTS"/>
    <s v="Is the public ready to hear Matt's story? Is he willing to risk public speaking and the waning reputation among his own race?"/>
    <n v="2000"/>
    <n v="5"/>
    <x v="1"/>
    <x v="0"/>
    <s v="USD"/>
    <n v="1409070480"/>
    <n v="1406572381"/>
    <b v="0"/>
    <n v="1"/>
    <b v="0"/>
    <s v="theater/plays"/>
    <n v="2.5000000000000001E-3"/>
    <n v="5"/>
    <x v="8"/>
    <x v="23"/>
    <x v="704"/>
    <d v="2014-08-26T16:28:00"/>
  </r>
  <r>
    <n v="2879"/>
    <s v="Girls, Ladies and Women - A Gospel Drama"/>
    <s v="She that fines a husband? Wait, is that right? Girl... you better check yourself, before you wreck yourself!"/>
    <n v="11200"/>
    <n v="29"/>
    <x v="1"/>
    <x v="0"/>
    <s v="USD"/>
    <n v="1453310661"/>
    <n v="1450718661"/>
    <b v="0"/>
    <n v="1"/>
    <b v="0"/>
    <s v="theater/plays"/>
    <n v="2.5892857142857141E-3"/>
    <n v="29"/>
    <x v="8"/>
    <x v="23"/>
    <x v="705"/>
    <d v="2016-01-20T17:24:21"/>
  </r>
  <r>
    <n v="2151"/>
    <s v="Handee Job for PS4 Gets on Shark Tank"/>
    <s v="Crazy Artist makes gaming more comfortable and fun for Playstation 4 users. I really want to give you a Handee Job!"/>
    <n v="45000"/>
    <n v="118"/>
    <x v="1"/>
    <x v="0"/>
    <s v="USD"/>
    <n v="1467231614"/>
    <n v="1464639614"/>
    <b v="0"/>
    <n v="6"/>
    <b v="0"/>
    <s v="games/video games"/>
    <n v="2.6222222222222224E-3"/>
    <n v="19.666666666666668"/>
    <x v="5"/>
    <x v="9"/>
    <x v="706"/>
    <d v="2016-06-29T20:20:14"/>
  </r>
  <r>
    <n v="597"/>
    <s v="Rolodex: One Contact List to Rule Them All"/>
    <s v="Rolodex is a web application that strives to nurture business to business relationships by connecting users via email."/>
    <n v="7500"/>
    <n v="20"/>
    <x v="1"/>
    <x v="0"/>
    <s v="USD"/>
    <n v="1469980800"/>
    <n v="1466787335"/>
    <b v="0"/>
    <n v="2"/>
    <b v="0"/>
    <s v="technology/web"/>
    <n v="2.6666666666666666E-3"/>
    <n v="10"/>
    <x v="1"/>
    <x v="3"/>
    <x v="707"/>
    <d v="2016-07-31T16:00:00"/>
  </r>
  <r>
    <n v="2567"/>
    <s v="Burgers and Babes Food Truck (Canceled)"/>
    <s v="You're leaving a Bar/Nightclub what else would you want more than to have a Juicy Burger and to see Beautiful Girls making it."/>
    <n v="45000"/>
    <n v="120"/>
    <x v="0"/>
    <x v="0"/>
    <s v="USD"/>
    <n v="1429823138"/>
    <n v="1427231138"/>
    <b v="0"/>
    <n v="2"/>
    <b v="0"/>
    <s v="food/food trucks"/>
    <n v="2.6666666666666666E-3"/>
    <n v="60"/>
    <x v="6"/>
    <x v="11"/>
    <x v="708"/>
    <d v="2015-04-23T21:05:38"/>
  </r>
  <r>
    <n v="157"/>
    <s v="Forever Man (short film) (Canceled)"/>
    <s v="Man's cryogenic chamber and his soulmate's time travel from the distant future allows them to meet in the middle."/>
    <n v="2995"/>
    <n v="8"/>
    <x v="0"/>
    <x v="0"/>
    <s v="USD"/>
    <n v="1456523572"/>
    <n v="1453931572"/>
    <b v="0"/>
    <n v="2"/>
    <b v="0"/>
    <s v="film &amp; video/science fiction"/>
    <n v="2.671118530884808E-3"/>
    <n v="4"/>
    <x v="0"/>
    <x v="0"/>
    <x v="709"/>
    <d v="2016-02-26T21:52:5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0"/>
    <x v="12"/>
    <s v="MXN"/>
    <n v="1482953115"/>
    <n v="1480361115"/>
    <b v="0"/>
    <n v="1"/>
    <b v="0"/>
    <s v="technology/wearables"/>
    <n v="2.6737967914438501E-3"/>
    <n v="250"/>
    <x v="1"/>
    <x v="4"/>
    <x v="710"/>
    <d v="2016-12-28T19:25:15"/>
  </r>
  <r>
    <n v="3103"/>
    <s v="Professional Venue for local artists!!"/>
    <s v="Creating a place for local artists to perform, at substantially less cost for them"/>
    <n v="4100"/>
    <n v="11"/>
    <x v="1"/>
    <x v="0"/>
    <s v="USD"/>
    <n v="1434080706"/>
    <n v="1428896706"/>
    <b v="0"/>
    <n v="2"/>
    <b v="0"/>
    <s v="theater/spaces"/>
    <n v="2.6829268292682929E-3"/>
    <n v="5.5"/>
    <x v="8"/>
    <x v="24"/>
    <x v="711"/>
    <d v="2015-06-12T03:45:06"/>
  </r>
  <r>
    <n v="123"/>
    <s v="Sentient - The Web Series (Canceled)"/>
    <s v="A group of scientists stumble upon an extraterrestrial virus that is self aware. They must stop it's spread in order to save humanity."/>
    <n v="55000"/>
    <n v="151"/>
    <x v="0"/>
    <x v="0"/>
    <s v="USD"/>
    <n v="1414533600"/>
    <n v="1411411564"/>
    <b v="0"/>
    <n v="6"/>
    <b v="0"/>
    <s v="film &amp; video/science fiction"/>
    <n v="2.7454545454545453E-3"/>
    <n v="25.166666666666668"/>
    <x v="0"/>
    <x v="0"/>
    <x v="712"/>
    <d v="2014-10-28T22:00:00"/>
  </r>
  <r>
    <n v="1595"/>
    <s v="Civil war battlefields and forts"/>
    <s v="To make a coffee table book,  displaying civil war battlefields and forts,  taken at the same time of year the battles were fought."/>
    <n v="100000"/>
    <n v="280"/>
    <x v="1"/>
    <x v="0"/>
    <s v="USD"/>
    <n v="1403122380"/>
    <n v="1400634728"/>
    <b v="0"/>
    <n v="7"/>
    <b v="0"/>
    <s v="photography/places"/>
    <n v="2.8E-3"/>
    <n v="40"/>
    <x v="7"/>
    <x v="16"/>
    <x v="713"/>
    <d v="2014-06-18T20:13:0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1"/>
    <x v="0"/>
    <s v="USD"/>
    <n v="1409547600"/>
    <n v="1406986278"/>
    <b v="0"/>
    <n v="3"/>
    <b v="0"/>
    <s v="theater/spaces"/>
    <n v="2.8E-3"/>
    <n v="18.666666666666668"/>
    <x v="8"/>
    <x v="24"/>
    <x v="714"/>
    <d v="2014-09-01T05:00:00"/>
  </r>
  <r>
    <n v="3792"/>
    <s v="BorikÃ©n: The Show"/>
    <s v="A cultural and historic journey through Puerto Rico's music and dance!"/>
    <n v="12500"/>
    <n v="35"/>
    <x v="1"/>
    <x v="0"/>
    <s v="USD"/>
    <n v="1436957022"/>
    <n v="1434365022"/>
    <b v="0"/>
    <n v="2"/>
    <b v="0"/>
    <s v="theater/musical"/>
    <n v="2.8E-3"/>
    <n v="17.5"/>
    <x v="8"/>
    <x v="25"/>
    <x v="715"/>
    <d v="2015-07-15T10:43:42"/>
  </r>
  <r>
    <n v="1907"/>
    <s v="Litter-Buddy"/>
    <s v="Litter-Buddy is great economical alternative to leading pet waste disposal systems with cartridge bag elements."/>
    <n v="30000"/>
    <n v="85"/>
    <x v="1"/>
    <x v="0"/>
    <s v="USD"/>
    <n v="1400853925"/>
    <n v="1399557925"/>
    <b v="0"/>
    <n v="4"/>
    <b v="0"/>
    <s v="technology/gadgets"/>
    <n v="2.8333333333333335E-3"/>
    <n v="21.25"/>
    <x v="1"/>
    <x v="27"/>
    <x v="716"/>
    <d v="2014-05-23T14:05:25"/>
  </r>
  <r>
    <n v="3917"/>
    <s v="Romeo and Juliet by Cry of Curs"/>
    <s v="We place the actors and script to the fore, with productions stripped down to barest level, aiming to make theatre accessible."/>
    <n v="3500"/>
    <n v="10"/>
    <x v="1"/>
    <x v="1"/>
    <s v="GBP"/>
    <n v="1410439161"/>
    <n v="1407847161"/>
    <b v="0"/>
    <n v="1"/>
    <b v="0"/>
    <s v="theater/plays"/>
    <n v="2.8571428571428571E-3"/>
    <n v="10"/>
    <x v="8"/>
    <x v="23"/>
    <x v="717"/>
    <d v="2014-09-11T12:39:21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1"/>
    <x v="0"/>
    <s v="USD"/>
    <n v="1427169540"/>
    <n v="1424701775"/>
    <b v="0"/>
    <n v="1"/>
    <b v="0"/>
    <s v="theater/plays"/>
    <n v="2.8571428571428571E-3"/>
    <n v="10"/>
    <x v="8"/>
    <x v="23"/>
    <x v="718"/>
    <d v="2015-03-24T03:59:00"/>
  </r>
  <r>
    <n v="489"/>
    <s v="THE GUINEAS SHOW"/>
    <s v="Help America's favorite dysfunctional immigrant family THE GUINEAS launch the first season of their animated web series."/>
    <n v="74997"/>
    <n v="215"/>
    <x v="1"/>
    <x v="0"/>
    <s v="USD"/>
    <n v="1325763180"/>
    <n v="1323084816"/>
    <b v="0"/>
    <n v="3"/>
    <b v="0"/>
    <s v="film &amp; video/animation"/>
    <n v="2.8667813379201833E-3"/>
    <n v="71.666666666666671"/>
    <x v="0"/>
    <x v="2"/>
    <x v="719"/>
    <d v="2012-01-05T11:33:00"/>
  </r>
  <r>
    <n v="460"/>
    <s v="Darwin's Kiss"/>
    <s v="An animated web series about biological evolution gone haywire."/>
    <n v="8500"/>
    <n v="25"/>
    <x v="1"/>
    <x v="0"/>
    <s v="USD"/>
    <n v="1401595200"/>
    <n v="1398862875"/>
    <b v="0"/>
    <n v="2"/>
    <b v="0"/>
    <s v="film &amp; video/animation"/>
    <n v="2.9411764705882353E-3"/>
    <n v="12.5"/>
    <x v="0"/>
    <x v="2"/>
    <x v="720"/>
    <d v="2014-06-01T04:00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0"/>
    <x v="0"/>
    <s v="USD"/>
    <n v="1472317209"/>
    <n v="1469725209"/>
    <b v="0"/>
    <n v="1"/>
    <b v="0"/>
    <s v="journalism/audio"/>
    <n v="2.9411764705882353E-3"/>
    <n v="250"/>
    <x v="4"/>
    <x v="8"/>
    <x v="721"/>
    <d v="2016-08-27T17:00:09"/>
  </r>
  <r>
    <n v="902"/>
    <s v="MISTER BROWN"/>
    <s v="I'VE STARTED A BRAND NEW ALBUM THAT WILL FEATURE ACID JAZZ, FUNK, ROCK, AND DANCE WITH THE PROMISE OF TOURING NEXT YEAR IN THE USA"/>
    <n v="30000"/>
    <n v="90"/>
    <x v="1"/>
    <x v="0"/>
    <s v="USD"/>
    <n v="1409412600"/>
    <n v="1404947422"/>
    <b v="0"/>
    <n v="3"/>
    <b v="0"/>
    <s v="music/jazz"/>
    <n v="3.0000000000000001E-3"/>
    <n v="30"/>
    <x v="3"/>
    <x v="6"/>
    <x v="722"/>
    <d v="2014-08-30T15:30:00"/>
  </r>
  <r>
    <n v="3926"/>
    <s v="Caryl Churchill's 'Top Girls' - NSW HSC Text"/>
    <s v="Producing syllabus-relevant theatre targeted to HSC students on the NSW Central Coast"/>
    <n v="5000"/>
    <n v="15"/>
    <x v="1"/>
    <x v="3"/>
    <s v="AUD"/>
    <n v="1419645748"/>
    <n v="1417053748"/>
    <b v="0"/>
    <n v="1"/>
    <b v="0"/>
    <s v="theater/plays"/>
    <n v="3.0000000000000001E-3"/>
    <n v="15"/>
    <x v="8"/>
    <x v="23"/>
    <x v="723"/>
    <d v="2014-12-27T02:02:28"/>
  </r>
  <r>
    <n v="904"/>
    <s v="The Woodlands Jazz Fest"/>
    <s v="Support the preservation of Jazz and help us become a national Jazz Festival with the best music, food, and fun for all ages!"/>
    <n v="50000"/>
    <n v="151"/>
    <x v="1"/>
    <x v="0"/>
    <s v="USD"/>
    <n v="1451786137"/>
    <n v="1449194137"/>
    <b v="0"/>
    <n v="3"/>
    <b v="0"/>
    <s v="music/jazz"/>
    <n v="3.0200000000000001E-3"/>
    <n v="50.333333333333336"/>
    <x v="3"/>
    <x v="6"/>
    <x v="724"/>
    <d v="2016-01-03T01:55:3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0"/>
    <x v="1"/>
    <s v="GBP"/>
    <n v="1432223125"/>
    <n v="1429631125"/>
    <b v="0"/>
    <n v="4"/>
    <b v="0"/>
    <s v="technology/wearables"/>
    <n v="3.0285714285714286E-3"/>
    <n v="26.5"/>
    <x v="1"/>
    <x v="4"/>
    <x v="725"/>
    <d v="2015-05-21T15:45:25"/>
  </r>
  <r>
    <n v="717"/>
    <s v="cool air belt"/>
    <s v="Cool air flowing under clothing keeps you cool."/>
    <n v="100000"/>
    <n v="305"/>
    <x v="1"/>
    <x v="0"/>
    <s v="USD"/>
    <n v="1409949002"/>
    <n v="1407357002"/>
    <b v="0"/>
    <n v="4"/>
    <b v="0"/>
    <s v="technology/wearables"/>
    <n v="3.0500000000000002E-3"/>
    <n v="76.25"/>
    <x v="1"/>
    <x v="4"/>
    <x v="726"/>
    <d v="2014-09-05T20:30:02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1"/>
    <x v="1"/>
    <s v="GBP"/>
    <n v="1377995523"/>
    <n v="1375403523"/>
    <b v="0"/>
    <n v="5"/>
    <b v="0"/>
    <s v="music/jazz"/>
    <n v="3.0999999999999999E-3"/>
    <n v="12.4"/>
    <x v="3"/>
    <x v="6"/>
    <x v="727"/>
    <d v="2013-09-01T00:32:03"/>
  </r>
  <r>
    <n v="3118"/>
    <s v="Garden Eden, theatre, meeting, culture, music, art"/>
    <s v="a magical place for all kind of people, like a fairytaile in all colours"/>
    <n v="500000"/>
    <n v="1550"/>
    <x v="1"/>
    <x v="8"/>
    <s v="SEK"/>
    <n v="1467473723"/>
    <n v="1465832123"/>
    <b v="0"/>
    <n v="2"/>
    <b v="0"/>
    <s v="theater/spaces"/>
    <n v="3.0999999999999999E-3"/>
    <n v="775"/>
    <x v="8"/>
    <x v="24"/>
    <x v="728"/>
    <d v="2016-07-02T15:35:23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1"/>
    <x v="3"/>
    <s v="AUD"/>
    <n v="1414807962"/>
    <n v="1412215962"/>
    <b v="0"/>
    <n v="2"/>
    <b v="0"/>
    <s v="technology/web"/>
    <n v="3.1818181818181819E-3"/>
    <n v="35"/>
    <x v="1"/>
    <x v="3"/>
    <x v="729"/>
    <d v="2014-11-01T02:12:42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1"/>
    <x v="0"/>
    <s v="USD"/>
    <n v="1403904808"/>
    <n v="1401312808"/>
    <b v="0"/>
    <n v="2"/>
    <b v="0"/>
    <s v="food/food trucks"/>
    <n v="3.2512500000000002E-3"/>
    <n v="13.005000000000001"/>
    <x v="6"/>
    <x v="11"/>
    <x v="730"/>
    <d v="2014-06-27T21:33:28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0"/>
    <x v="0"/>
    <s v="USD"/>
    <n v="1418877141"/>
    <n v="1416285141"/>
    <b v="0"/>
    <n v="4"/>
    <b v="0"/>
    <s v="technology/web"/>
    <n v="3.2799999999999999E-3"/>
    <n v="20.5"/>
    <x v="1"/>
    <x v="3"/>
    <x v="731"/>
    <d v="2014-12-18T04:32:21"/>
  </r>
  <r>
    <n v="2679"/>
    <s v="DIY Garage"/>
    <s v="A do-it-yourself auto garage in Des Moines, Iowa where people can learn how to work on cars &amp; those who know can share their knowledge."/>
    <n v="40000"/>
    <n v="132"/>
    <x v="1"/>
    <x v="0"/>
    <s v="USD"/>
    <n v="1425081694"/>
    <n v="1422489694"/>
    <b v="0"/>
    <n v="3"/>
    <b v="0"/>
    <s v="technology/makerspaces"/>
    <n v="3.3E-3"/>
    <n v="44"/>
    <x v="1"/>
    <x v="26"/>
    <x v="732"/>
    <d v="2015-02-28T00:01:34"/>
  </r>
  <r>
    <n v="142"/>
    <s v="SAMANTHA  SHADOW (Canceled)"/>
    <s v="A science fiction series about a women trying to stave off a mysterious appearance of monsters from getting out of a dark alley."/>
    <n v="3000"/>
    <n v="10"/>
    <x v="0"/>
    <x v="0"/>
    <s v="USD"/>
    <n v="1416176778"/>
    <n v="1414358778"/>
    <b v="0"/>
    <n v="1"/>
    <b v="0"/>
    <s v="film &amp; video/science fiction"/>
    <n v="3.3333333333333335E-3"/>
    <n v="10"/>
    <x v="0"/>
    <x v="0"/>
    <x v="733"/>
    <d v="2014-11-16T22:26:18"/>
  </r>
  <r>
    <n v="237"/>
    <s v="Making The Choice"/>
    <s v="Making The Choice is a christian short film series."/>
    <n v="15000"/>
    <n v="50"/>
    <x v="1"/>
    <x v="0"/>
    <s v="USD"/>
    <n v="1457445069"/>
    <n v="1452261069"/>
    <b v="0"/>
    <n v="1"/>
    <b v="0"/>
    <s v="film &amp; video/drama"/>
    <n v="3.3333333333333335E-3"/>
    <n v="50"/>
    <x v="0"/>
    <x v="1"/>
    <x v="734"/>
    <d v="2016-03-08T13:51:09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1"/>
    <x v="3"/>
    <s v="AUD"/>
    <n v="1451637531"/>
    <n v="1449045531"/>
    <b v="0"/>
    <n v="1"/>
    <b v="0"/>
    <s v="publishing/translations"/>
    <n v="3.3333333333333335E-3"/>
    <n v="100"/>
    <x v="2"/>
    <x v="13"/>
    <x v="735"/>
    <d v="2016-01-01T08:38:51"/>
  </r>
  <r>
    <n v="1559"/>
    <s v="North Cascades Bigfoot Photo Expedition"/>
    <s v="The goal of this project is to provide scientific evidence of bigfoot in the North Cascades."/>
    <n v="15000"/>
    <n v="50"/>
    <x v="1"/>
    <x v="0"/>
    <s v="USD"/>
    <n v="1430270199"/>
    <n v="1428974199"/>
    <b v="0"/>
    <n v="1"/>
    <b v="0"/>
    <s v="photography/nature"/>
    <n v="3.3333333333333335E-3"/>
    <n v="50"/>
    <x v="7"/>
    <x v="14"/>
    <x v="736"/>
    <d v="2015-04-29T01:16:39"/>
  </r>
  <r>
    <n v="2438"/>
    <s v="FOOD|Art"/>
    <s v="I'm starting a catering and food truck business of southern comfort food. My FOOD is my Art!  _x000a_Thanks for you help!"/>
    <n v="15000"/>
    <n v="50"/>
    <x v="1"/>
    <x v="0"/>
    <s v="USD"/>
    <n v="1449529062"/>
    <n v="1444341462"/>
    <b v="0"/>
    <n v="1"/>
    <b v="0"/>
    <s v="food/food trucks"/>
    <n v="3.3333333333333335E-3"/>
    <n v="50"/>
    <x v="6"/>
    <x v="11"/>
    <x v="737"/>
    <d v="2015-12-07T22:57:42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1"/>
    <x v="0"/>
    <s v="USD"/>
    <n v="1437149004"/>
    <n v="1434557004"/>
    <b v="0"/>
    <n v="1"/>
    <b v="0"/>
    <s v="publishing/children's books"/>
    <n v="3.3333333333333335E-3"/>
    <n v="10"/>
    <x v="2"/>
    <x v="22"/>
    <x v="738"/>
    <d v="2015-07-17T16:03:24"/>
  </r>
  <r>
    <n v="3915"/>
    <s v="Hardcross"/>
    <s v="Following the enormous success of Hardcross, we are looking for new ways to bring this wonderful play to a wider audience."/>
    <n v="1500"/>
    <n v="5"/>
    <x v="1"/>
    <x v="1"/>
    <s v="GBP"/>
    <n v="1464824309"/>
    <n v="1462232309"/>
    <b v="0"/>
    <n v="1"/>
    <b v="0"/>
    <s v="theater/plays"/>
    <n v="3.3333333333333335E-3"/>
    <n v="5"/>
    <x v="8"/>
    <x v="23"/>
    <x v="739"/>
    <d v="2016-06-01T23:38:29"/>
  </r>
  <r>
    <n v="4084"/>
    <s v="WANTS (We Are Not The Same)"/>
    <s v="WANTS deals with diversity in all its various facets._x000a_The drama is set in a futuristic society where no diversity si accepted."/>
    <n v="3000"/>
    <n v="10"/>
    <x v="1"/>
    <x v="10"/>
    <s v="EUR"/>
    <n v="1476008906"/>
    <n v="1473416906"/>
    <b v="0"/>
    <n v="1"/>
    <b v="0"/>
    <s v="theater/plays"/>
    <n v="3.3333333333333335E-3"/>
    <n v="10"/>
    <x v="8"/>
    <x v="23"/>
    <x v="740"/>
    <d v="2016-10-09T10:28:26"/>
  </r>
  <r>
    <n v="3095"/>
    <s v="The Old Howard Theatre Company"/>
    <s v="We are a small theatre company looking to provide world class theatre to the working class in the Greater New York area."/>
    <n v="14920"/>
    <n v="50"/>
    <x v="1"/>
    <x v="0"/>
    <s v="USD"/>
    <n v="1470011780"/>
    <n v="1464827780"/>
    <b v="0"/>
    <n v="1"/>
    <b v="0"/>
    <s v="theater/spaces"/>
    <n v="3.351206434316354E-3"/>
    <n v="50"/>
    <x v="8"/>
    <x v="24"/>
    <x v="741"/>
    <d v="2016-08-01T00:36:20"/>
  </r>
  <r>
    <n v="862"/>
    <s v="The London Jazz Machine  - Jazz greats musical project"/>
    <s v="I want to work with the great John Goodsall and Percy Jones from Brand X to create the ultimate new jazz album."/>
    <n v="50000"/>
    <n v="170"/>
    <x v="1"/>
    <x v="1"/>
    <s v="GBP"/>
    <n v="1384179548"/>
    <n v="1381583948"/>
    <b v="0"/>
    <n v="4"/>
    <b v="0"/>
    <s v="music/jazz"/>
    <n v="3.3999999999999998E-3"/>
    <n v="42.5"/>
    <x v="3"/>
    <x v="6"/>
    <x v="742"/>
    <d v="2013-11-11T14:19:08"/>
  </r>
  <r>
    <n v="663"/>
    <s v="MouseFighter invisible AIR mouse"/>
    <s v="Imagine a mouse that automatically moves your pointer to where your head is facing. Its an air mouse hidden inside a standard headset."/>
    <n v="200000"/>
    <n v="700"/>
    <x v="1"/>
    <x v="2"/>
    <s v="DKK"/>
    <n v="1437250456"/>
    <n v="1434658456"/>
    <b v="0"/>
    <n v="7"/>
    <b v="0"/>
    <s v="technology/wearables"/>
    <n v="3.5000000000000001E-3"/>
    <n v="100"/>
    <x v="1"/>
    <x v="4"/>
    <x v="743"/>
    <d v="2015-07-18T20:14:16"/>
  </r>
  <r>
    <n v="938"/>
    <s v="Celebrating American Jazz &amp; Soul Music"/>
    <s v="Creating new avenues of exposure for young Jazz &amp; Soul artists_x000a_to express their Art of Music."/>
    <n v="7000"/>
    <n v="25"/>
    <x v="1"/>
    <x v="0"/>
    <s v="USD"/>
    <n v="1346585448"/>
    <n v="1343993448"/>
    <b v="0"/>
    <n v="1"/>
    <b v="0"/>
    <s v="music/jazz"/>
    <n v="3.5714285714285713E-3"/>
    <n v="25"/>
    <x v="3"/>
    <x v="6"/>
    <x v="744"/>
    <d v="2012-09-02T11:30:4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1"/>
    <x v="0"/>
    <s v="USD"/>
    <n v="1485035131"/>
    <n v="1483307131"/>
    <b v="0"/>
    <n v="4"/>
    <b v="0"/>
    <s v="games/mobile games"/>
    <n v="3.5714285714285713E-3"/>
    <n v="31.25"/>
    <x v="5"/>
    <x v="10"/>
    <x v="745"/>
    <d v="2017-01-21T21:45:3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2"/>
    <x v="7"/>
    <s v="CAD"/>
    <n v="1493320519"/>
    <n v="1488140119"/>
    <b v="0"/>
    <n v="1"/>
    <b v="0"/>
    <s v="music/faith"/>
    <n v="3.5999999999999999E-3"/>
    <n v="18"/>
    <x v="3"/>
    <x v="17"/>
    <x v="746"/>
    <d v="2017-04-27T19:15:19"/>
  </r>
  <r>
    <n v="561"/>
    <s v="CheckMate Careers"/>
    <s v="A marketplace for talent and employers to match. Using intuitive technology we match &amp; place talent with the best career position."/>
    <n v="15000"/>
    <n v="55"/>
    <x v="1"/>
    <x v="0"/>
    <s v="USD"/>
    <n v="1445874513"/>
    <n v="1442850513"/>
    <b v="0"/>
    <n v="2"/>
    <b v="0"/>
    <s v="technology/web"/>
    <n v="3.6666666666666666E-3"/>
    <n v="27.5"/>
    <x v="1"/>
    <x v="3"/>
    <x v="747"/>
    <d v="2015-10-26T15:48:33"/>
  </r>
  <r>
    <n v="2380"/>
    <s v="Finit - Hashtag Chatting (Canceled)"/>
    <s v="Tired of waiting for likes? Here is a brand new social network centered on real-time hashtag chatting. Just chat and enjoy!"/>
    <n v="15000"/>
    <n v="55"/>
    <x v="0"/>
    <x v="0"/>
    <s v="USD"/>
    <n v="1443726142"/>
    <n v="1441134142"/>
    <b v="0"/>
    <n v="3"/>
    <b v="0"/>
    <s v="technology/web"/>
    <n v="3.6666666666666666E-3"/>
    <n v="18.333333333333332"/>
    <x v="1"/>
    <x v="3"/>
    <x v="748"/>
    <d v="2015-10-01T19:02:22"/>
  </r>
  <r>
    <n v="3198"/>
    <s v="Terezin's The Fireflies"/>
    <s v="Hadbjerg skole opsÃ¦tter i april musicalen The Fireflies, der blev skrevet og opfÃ¸rt i koncentrationslejren Theresienstadt i 1943 og 45."/>
    <n v="30000"/>
    <n v="110"/>
    <x v="1"/>
    <x v="2"/>
    <s v="DKK"/>
    <n v="1424081477"/>
    <n v="1420798277"/>
    <b v="0"/>
    <n v="3"/>
    <b v="0"/>
    <s v="theater/musical"/>
    <n v="3.6666666666666666E-3"/>
    <n v="36.666666666666664"/>
    <x v="8"/>
    <x v="25"/>
    <x v="749"/>
    <d v="2015-02-16T10:11:17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0"/>
    <x v="0"/>
    <s v="USD"/>
    <n v="1418938395"/>
    <n v="1415050395"/>
    <b v="0"/>
    <n v="1"/>
    <b v="0"/>
    <s v="technology/wearables"/>
    <n v="3.7499999999999999E-3"/>
    <n v="75"/>
    <x v="1"/>
    <x v="4"/>
    <x v="750"/>
    <d v="2014-12-18T21:33:15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0"/>
    <x v="0"/>
    <s v="USD"/>
    <n v="1456006938"/>
    <n v="1450822938"/>
    <b v="0"/>
    <n v="5"/>
    <b v="0"/>
    <s v="technology/web"/>
    <n v="3.8571428571428572E-3"/>
    <n v="54"/>
    <x v="1"/>
    <x v="3"/>
    <x v="751"/>
    <d v="2016-02-20T22:22:18"/>
  </r>
  <r>
    <n v="2122"/>
    <s v="CapitÃ¡n Kalani y el sindicato robÃ³tico"/>
    <s v="Captain Kalani it's a retro game full of nostalgia for the old gamers but interesting for the new ones"/>
    <n v="80000"/>
    <n v="310"/>
    <x v="1"/>
    <x v="12"/>
    <s v="MXN"/>
    <n v="1483773169"/>
    <n v="1481181169"/>
    <b v="0"/>
    <n v="3"/>
    <b v="0"/>
    <s v="games/video games"/>
    <n v="3.875E-3"/>
    <n v="103.33333333333333"/>
    <x v="5"/>
    <x v="9"/>
    <x v="752"/>
    <d v="2017-01-07T07:12:49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1"/>
    <x v="0"/>
    <s v="USD"/>
    <n v="1421543520"/>
    <n v="1416445931"/>
    <b v="0"/>
    <n v="9"/>
    <b v="0"/>
    <s v="technology/web"/>
    <n v="3.892538925389254E-3"/>
    <n v="38.444444444444443"/>
    <x v="1"/>
    <x v="3"/>
    <x v="753"/>
    <d v="2015-01-18T01:12:00"/>
  </r>
  <r>
    <n v="694"/>
    <s v="Airlock bike helmet"/>
    <s v="You can control how much air enters the helmet by opening or closing the vents. This is very useful in bad weather, or for competition."/>
    <n v="150000"/>
    <n v="590"/>
    <x v="1"/>
    <x v="0"/>
    <s v="USD"/>
    <n v="1485964559"/>
    <n v="1483372559"/>
    <b v="0"/>
    <n v="7"/>
    <b v="0"/>
    <s v="technology/wearables"/>
    <n v="3.933333333333333E-3"/>
    <n v="84.285714285714292"/>
    <x v="1"/>
    <x v="4"/>
    <x v="754"/>
    <d v="2017-02-01T15:55:59"/>
  </r>
  <r>
    <n v="230"/>
    <s v="In Love There's War"/>
    <s v="In Love There's War is a spicy web series that will have viewers at the edge of their seats as deception and hidden secrecies unravel."/>
    <n v="15000"/>
    <n v="60"/>
    <x v="1"/>
    <x v="0"/>
    <s v="USD"/>
    <n v="1433443151"/>
    <n v="1430851151"/>
    <b v="0"/>
    <n v="2"/>
    <b v="0"/>
    <s v="film &amp; video/drama"/>
    <n v="4.0000000000000001E-3"/>
    <n v="30"/>
    <x v="0"/>
    <x v="1"/>
    <x v="755"/>
    <d v="2015-06-04T18:39:11"/>
  </r>
  <r>
    <n v="662"/>
    <s v="LW - the cool luminescent band with a watch"/>
    <s v="A stylish, durable safety light band on your wrist or ankle holds a watch or another modular accessory."/>
    <n v="39000"/>
    <n v="156"/>
    <x v="1"/>
    <x v="0"/>
    <s v="USD"/>
    <n v="1421404247"/>
    <n v="1418812247"/>
    <b v="0"/>
    <n v="4"/>
    <b v="0"/>
    <s v="technology/wearables"/>
    <n v="4.0000000000000001E-3"/>
    <n v="39"/>
    <x v="1"/>
    <x v="4"/>
    <x v="756"/>
    <d v="2015-01-16T10:30:47"/>
  </r>
  <r>
    <n v="778"/>
    <s v="Summers' Love, A Cute and Funny Cinderella Love Story"/>
    <s v="Laughter, tears and good times in the warm glow of Summer s Love. The perfect recipe for the winter blahs."/>
    <n v="500"/>
    <n v="2"/>
    <x v="1"/>
    <x v="0"/>
    <s v="USD"/>
    <n v="1398876680"/>
    <n v="1396284680"/>
    <b v="0"/>
    <n v="1"/>
    <b v="0"/>
    <s v="publishing/fiction"/>
    <n v="4.0000000000000001E-3"/>
    <n v="2"/>
    <x v="2"/>
    <x v="5"/>
    <x v="757"/>
    <d v="2014-04-30T16:51:20"/>
  </r>
  <r>
    <n v="1170"/>
    <s v="Its A Rib Thing"/>
    <s v="They are sweet, sticky and incredibly addictive. People are left with a huge smile and a full stomach but still ask for more!!!"/>
    <n v="25000"/>
    <n v="100"/>
    <x v="1"/>
    <x v="1"/>
    <s v="GBP"/>
    <n v="1433021171"/>
    <n v="1430429171"/>
    <b v="0"/>
    <n v="2"/>
    <b v="0"/>
    <s v="food/food trucks"/>
    <n v="4.0000000000000001E-3"/>
    <n v="50"/>
    <x v="6"/>
    <x v="11"/>
    <x v="758"/>
    <d v="2015-05-30T21:26:11"/>
  </r>
  <r>
    <n v="1738"/>
    <s v="The Flashing Lights"/>
    <s v="Music that inspires and gives hope for overcoming and change. And it is good music."/>
    <n v="5000"/>
    <n v="20"/>
    <x v="1"/>
    <x v="0"/>
    <s v="USD"/>
    <n v="1412283542"/>
    <n v="1409691542"/>
    <b v="0"/>
    <n v="1"/>
    <b v="0"/>
    <s v="music/faith"/>
    <n v="4.0000000000000001E-3"/>
    <n v="20"/>
    <x v="3"/>
    <x v="17"/>
    <x v="759"/>
    <d v="2014-10-02T20:59:02"/>
  </r>
  <r>
    <n v="1863"/>
    <s v="Project: 20M813"/>
    <s v="This is an Android game where you take control of the zombies and try to eat your way to world domination!"/>
    <n v="2500"/>
    <n v="10"/>
    <x v="1"/>
    <x v="0"/>
    <s v="USD"/>
    <n v="1402600085"/>
    <n v="1400008085"/>
    <b v="0"/>
    <n v="2"/>
    <b v="0"/>
    <s v="games/mobile games"/>
    <n v="4.0000000000000001E-3"/>
    <n v="5"/>
    <x v="5"/>
    <x v="10"/>
    <x v="760"/>
    <d v="2014-06-12T19:08:05"/>
  </r>
  <r>
    <n v="3053"/>
    <s v="Showroom"/>
    <s v="Showroom is a multi-disciplinary space providing unorthodox concerts, events &amp; a platform creatives can express their creative vision"/>
    <n v="10000"/>
    <n v="40"/>
    <x v="1"/>
    <x v="0"/>
    <s v="USD"/>
    <n v="1412222340"/>
    <n v="1407781013"/>
    <b v="0"/>
    <n v="3"/>
    <b v="0"/>
    <s v="theater/spaces"/>
    <n v="4.0000000000000001E-3"/>
    <n v="13.333333333333334"/>
    <x v="8"/>
    <x v="24"/>
    <x v="761"/>
    <d v="2014-10-02T03:59:00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1"/>
    <x v="1"/>
    <s v="GBP"/>
    <n v="1408646111"/>
    <n v="1403462111"/>
    <b v="0"/>
    <n v="2"/>
    <b v="0"/>
    <s v="theater/plays"/>
    <n v="4.0000000000000001E-3"/>
    <n v="2"/>
    <x v="8"/>
    <x v="23"/>
    <x v="762"/>
    <d v="2014-08-21T18:35:11"/>
  </r>
  <r>
    <n v="709"/>
    <s v="lumiglove"/>
    <s v="A &quot;handheld&quot; light, which eases the way you illuminate objects and/or paths."/>
    <n v="15000"/>
    <n v="61"/>
    <x v="1"/>
    <x v="0"/>
    <s v="USD"/>
    <n v="1417741159"/>
    <n v="1415149159"/>
    <b v="0"/>
    <n v="2"/>
    <b v="0"/>
    <s v="technology/wearables"/>
    <n v="4.0666666666666663E-3"/>
    <n v="30.5"/>
    <x v="1"/>
    <x v="4"/>
    <x v="763"/>
    <d v="2014-12-05T00:59:19"/>
  </r>
  <r>
    <n v="2884"/>
    <s v="The Lizard King, a play by Jay Jeff Jones"/>
    <s v="Come explore the dream world of Jim Morrison, rock singer, mystic, poet, shaman."/>
    <n v="45000"/>
    <n v="185"/>
    <x v="1"/>
    <x v="0"/>
    <s v="USD"/>
    <n v="1417800435"/>
    <n v="1415208435"/>
    <b v="0"/>
    <n v="4"/>
    <b v="0"/>
    <s v="theater/plays"/>
    <n v="4.1111111111111114E-3"/>
    <n v="46.25"/>
    <x v="8"/>
    <x v="23"/>
    <x v="764"/>
    <d v="2014-12-05T17:27:15"/>
  </r>
  <r>
    <n v="1143"/>
    <s v="Convergence: Rift Wars"/>
    <s v="Convergence: RiftWars is a easy to approach competitive turn-based strategy game, featuring quick game play and military tactics."/>
    <n v="45000"/>
    <n v="186"/>
    <x v="1"/>
    <x v="0"/>
    <s v="USD"/>
    <n v="1450327126"/>
    <n v="1447735126"/>
    <b v="0"/>
    <n v="8"/>
    <b v="0"/>
    <s v="games/mobile games"/>
    <n v="4.1333333333333335E-3"/>
    <n v="23.25"/>
    <x v="5"/>
    <x v="10"/>
    <x v="765"/>
    <d v="2015-12-17T04:38:46"/>
  </r>
  <r>
    <n v="190"/>
    <s v="REGIONRAT, the movie"/>
    <s v="Because hope can be a 4 letter word"/>
    <n v="12000"/>
    <n v="50"/>
    <x v="1"/>
    <x v="0"/>
    <s v="USD"/>
    <n v="1466091446"/>
    <n v="1465227446"/>
    <b v="0"/>
    <n v="1"/>
    <b v="0"/>
    <s v="film &amp; video/drama"/>
    <n v="4.1666666666666666E-3"/>
    <n v="50"/>
    <x v="0"/>
    <x v="1"/>
    <x v="766"/>
    <d v="2016-06-16T15:37:26"/>
  </r>
  <r>
    <n v="1988"/>
    <s v="Phillip Michael Photography"/>
    <s v="Expressing art in an image!"/>
    <n v="6000"/>
    <n v="25"/>
    <x v="1"/>
    <x v="0"/>
    <s v="USD"/>
    <n v="1440094742"/>
    <n v="1437502742"/>
    <b v="0"/>
    <n v="1"/>
    <b v="0"/>
    <s v="photography/people"/>
    <n v="4.1666666666666666E-3"/>
    <n v="25"/>
    <x v="7"/>
    <x v="19"/>
    <x v="767"/>
    <d v="2015-08-20T18:19:02"/>
  </r>
  <r>
    <n v="900"/>
    <s v="Project Revive: Protecting the Creative Impulse"/>
    <s v="With Project Revive, I aim to protect and nurture the creative impulse through music."/>
    <n v="5000"/>
    <n v="21"/>
    <x v="1"/>
    <x v="0"/>
    <s v="USD"/>
    <n v="1459365802"/>
    <n v="1456777402"/>
    <b v="0"/>
    <n v="2"/>
    <b v="0"/>
    <s v="music/jazz"/>
    <n v="4.1999999999999997E-3"/>
    <n v="10.5"/>
    <x v="3"/>
    <x v="6"/>
    <x v="768"/>
    <d v="2016-03-30T19:23:22"/>
  </r>
  <r>
    <n v="1405"/>
    <s v="The Bible translated into Emoticons"/>
    <s v="Will more people read the Bible if it were translated into Emoticons?"/>
    <n v="25000"/>
    <n v="105"/>
    <x v="1"/>
    <x v="0"/>
    <s v="USD"/>
    <n v="1417195201"/>
    <n v="1414599601"/>
    <b v="1"/>
    <n v="17"/>
    <b v="0"/>
    <s v="publishing/translations"/>
    <n v="4.1999999999999997E-3"/>
    <n v="6.1764705882352944"/>
    <x v="2"/>
    <x v="13"/>
    <x v="769"/>
    <d v="2014-11-28T17:20:01"/>
  </r>
  <r>
    <n v="3961"/>
    <s v="New Edinburgh play"/>
    <s v="I've written a fun new play exploring the reality of gay stereotypes in 2014 - with accommodation and venue hire it needs some dough :)"/>
    <n v="5000"/>
    <n v="21"/>
    <x v="1"/>
    <x v="1"/>
    <s v="GBP"/>
    <n v="1399584210"/>
    <n v="1397683410"/>
    <b v="0"/>
    <n v="2"/>
    <b v="0"/>
    <s v="theater/plays"/>
    <n v="4.1999999999999997E-3"/>
    <n v="10.5"/>
    <x v="8"/>
    <x v="23"/>
    <x v="770"/>
    <d v="2014-05-08T21:23:30"/>
  </r>
  <r>
    <n v="4041"/>
    <s v="In the Land of Gold"/>
    <s v="A bold, colouful, vibrant play centred around the last remaining monarchy of Africa."/>
    <n v="5000"/>
    <n v="21"/>
    <x v="1"/>
    <x v="1"/>
    <s v="GBP"/>
    <n v="1473160954"/>
    <n v="1467976954"/>
    <b v="0"/>
    <n v="2"/>
    <b v="0"/>
    <s v="theater/plays"/>
    <n v="4.1999999999999997E-3"/>
    <n v="10.5"/>
    <x v="8"/>
    <x v="23"/>
    <x v="771"/>
    <d v="2016-09-06T11:22:34"/>
  </r>
  <r>
    <n v="571"/>
    <s v="Snag-A-Slip"/>
    <s v="Snag-A-Slip is an online platform that connects boaters with awesome marinas and available boat slips so that they can book with ease."/>
    <n v="25000"/>
    <n v="106"/>
    <x v="1"/>
    <x v="0"/>
    <s v="USD"/>
    <n v="1437969540"/>
    <n v="1436297723"/>
    <b v="0"/>
    <n v="2"/>
    <b v="0"/>
    <s v="technology/web"/>
    <n v="4.2399999999999998E-3"/>
    <n v="53"/>
    <x v="1"/>
    <x v="3"/>
    <x v="772"/>
    <d v="2015-07-27T03:59:00"/>
  </r>
  <r>
    <n v="595"/>
    <s v="MyBestInterest.org"/>
    <s v="MyBestInterest.org elminates election research by quickly identifying the candidates that will best represent your interests."/>
    <n v="100000"/>
    <n v="426"/>
    <x v="1"/>
    <x v="0"/>
    <s v="USD"/>
    <n v="1430703638"/>
    <n v="1426815638"/>
    <b v="0"/>
    <n v="8"/>
    <b v="0"/>
    <s v="technology/web"/>
    <n v="4.2599999999999999E-3"/>
    <n v="53.25"/>
    <x v="1"/>
    <x v="3"/>
    <x v="773"/>
    <d v="2015-05-04T01:40:38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1"/>
    <x v="6"/>
    <s v="EUR"/>
    <n v="1434213443"/>
    <n v="1431621443"/>
    <b v="0"/>
    <n v="4"/>
    <b v="0"/>
    <s v="technology/web"/>
    <n v="4.3166666666666666E-3"/>
    <n v="64.75"/>
    <x v="1"/>
    <x v="3"/>
    <x v="774"/>
    <d v="2015-06-13T16:37:23"/>
  </r>
  <r>
    <n v="2862"/>
    <s v="Get Your Life Back"/>
    <s v="&quot;Get Your Life Back&quot; is a dynamic stage play that deals with true issues of life that reign in the lives of many people everyday."/>
    <n v="12700"/>
    <n v="55"/>
    <x v="1"/>
    <x v="0"/>
    <s v="USD"/>
    <n v="1403636229"/>
    <n v="1401044229"/>
    <b v="0"/>
    <n v="3"/>
    <b v="0"/>
    <s v="theater/plays"/>
    <n v="4.3307086614173228E-3"/>
    <n v="18.333333333333332"/>
    <x v="8"/>
    <x v="23"/>
    <x v="775"/>
    <d v="2014-06-24T18:57:09"/>
  </r>
  <r>
    <n v="505"/>
    <s v="MY4FACES THE ANIMATED MOVIE"/>
    <s v="This wonderful movie will tells the story of two adorable aliens who crash land into a familyâ€™s backyard, and travel the Earth."/>
    <n v="12000"/>
    <n v="52"/>
    <x v="1"/>
    <x v="0"/>
    <s v="USD"/>
    <n v="1451010086"/>
    <n v="1447122086"/>
    <b v="0"/>
    <n v="14"/>
    <b v="0"/>
    <s v="film &amp; video/animation"/>
    <n v="4.3333333333333331E-3"/>
    <n v="3.7142857142857144"/>
    <x v="0"/>
    <x v="2"/>
    <x v="776"/>
    <d v="2015-12-25T02:21:26"/>
  </r>
  <r>
    <n v="2402"/>
    <s v="Cupcake Truck Unite"/>
    <s v="Small town, delicious treats, and a mobile truck"/>
    <n v="12000"/>
    <n v="52"/>
    <x v="1"/>
    <x v="0"/>
    <s v="USD"/>
    <n v="1431533931"/>
    <n v="1428941931"/>
    <b v="0"/>
    <n v="1"/>
    <b v="0"/>
    <s v="food/food trucks"/>
    <n v="4.3333333333333331E-3"/>
    <n v="52"/>
    <x v="6"/>
    <x v="11"/>
    <x v="777"/>
    <d v="2015-05-13T16:18:51"/>
  </r>
  <r>
    <n v="2741"/>
    <s v="Mrs. Brown and Her Lost Puppy."/>
    <s v="Help me publish my 1st children's book as an aspiring author!"/>
    <n v="8000"/>
    <n v="35"/>
    <x v="1"/>
    <x v="0"/>
    <s v="USD"/>
    <n v="1413770820"/>
    <n v="1412005602"/>
    <b v="0"/>
    <n v="4"/>
    <b v="0"/>
    <s v="publishing/children's books"/>
    <n v="4.3750000000000004E-3"/>
    <n v="8.75"/>
    <x v="2"/>
    <x v="22"/>
    <x v="778"/>
    <d v="2014-10-20T02:07:00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1"/>
    <x v="0"/>
    <s v="USD"/>
    <n v="1394772031"/>
    <n v="1392183631"/>
    <b v="0"/>
    <n v="3"/>
    <b v="0"/>
    <s v="film &amp; video/animation"/>
    <n v="4.3939393939393936E-3"/>
    <n v="4.833333333333333"/>
    <x v="0"/>
    <x v="2"/>
    <x v="779"/>
    <d v="2014-03-14T04:40:31"/>
  </r>
  <r>
    <n v="1543"/>
    <s v="Sunrises in the MidWest"/>
    <s v="I plan to take pictures of the sunrise in the MidWest every day in 2015 and compile them in a slide show for distribution."/>
    <n v="2250"/>
    <n v="10"/>
    <x v="1"/>
    <x v="0"/>
    <s v="USD"/>
    <n v="1416662034"/>
    <n v="1414066434"/>
    <b v="0"/>
    <n v="1"/>
    <b v="0"/>
    <s v="photography/nature"/>
    <n v="4.4444444444444444E-3"/>
    <n v="10"/>
    <x v="7"/>
    <x v="14"/>
    <x v="780"/>
    <d v="2014-11-22T13:13:54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1"/>
    <x v="0"/>
    <s v="USD"/>
    <n v="1479495790"/>
    <n v="1476900190"/>
    <b v="0"/>
    <n v="3"/>
    <b v="0"/>
    <s v="games/video games"/>
    <n v="4.4999999999999997E-3"/>
    <n v="15"/>
    <x v="5"/>
    <x v="9"/>
    <x v="781"/>
    <d v="2016-11-18T19:03:10"/>
  </r>
  <r>
    <n v="1873"/>
    <s v="The Red Card Blue Card Game"/>
    <s v="It's time for The Red Card Blue Card Game to be available everywhere! Help save the sanity of ALL parent's! Help make it an App!!"/>
    <n v="8000"/>
    <n v="36"/>
    <x v="1"/>
    <x v="7"/>
    <s v="CAD"/>
    <n v="1436373900"/>
    <n v="1433861210"/>
    <b v="0"/>
    <n v="2"/>
    <b v="0"/>
    <s v="games/mobile games"/>
    <n v="4.4999999999999997E-3"/>
    <n v="18"/>
    <x v="5"/>
    <x v="10"/>
    <x v="782"/>
    <d v="2015-07-08T16:45:0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1"/>
    <x v="0"/>
    <s v="USD"/>
    <n v="1418091128"/>
    <n v="1415499128"/>
    <b v="0"/>
    <n v="3"/>
    <b v="0"/>
    <s v="food/food trucks"/>
    <n v="4.6666666666666671E-3"/>
    <n v="11.666666666666666"/>
    <x v="6"/>
    <x v="11"/>
    <x v="783"/>
    <d v="2014-12-09T02:12:08"/>
  </r>
  <r>
    <n v="992"/>
    <s v="WairConditioning"/>
    <s v="The HOTTEST and COOLEST thing yet! WairConditioning... an entirely new level of comfortability!"/>
    <n v="100000"/>
    <n v="467"/>
    <x v="1"/>
    <x v="0"/>
    <s v="USD"/>
    <n v="1462655519"/>
    <n v="1457475119"/>
    <b v="0"/>
    <n v="4"/>
    <b v="0"/>
    <s v="technology/wearables"/>
    <n v="4.6699999999999997E-3"/>
    <n v="116.75"/>
    <x v="1"/>
    <x v="4"/>
    <x v="784"/>
    <d v="2016-05-07T21:11:59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1"/>
    <x v="0"/>
    <s v="USD"/>
    <n v="1430409651"/>
    <n v="1427817651"/>
    <b v="0"/>
    <n v="7"/>
    <b v="0"/>
    <s v="games/mobile games"/>
    <n v="4.7222222222222223E-3"/>
    <n v="60.714285714285715"/>
    <x v="5"/>
    <x v="10"/>
    <x v="785"/>
    <d v="2015-04-30T16:00:51"/>
  </r>
  <r>
    <n v="2695"/>
    <s v="Fat daddy mac food truck"/>
    <s v="I am creating food magic on the go! Amazing food isn't just for sitdown restaraunts anymore!"/>
    <n v="15000"/>
    <n v="71"/>
    <x v="1"/>
    <x v="0"/>
    <s v="USD"/>
    <n v="1428981718"/>
    <n v="1423801318"/>
    <b v="0"/>
    <n v="3"/>
    <b v="0"/>
    <s v="food/food trucks"/>
    <n v="4.7333333333333333E-3"/>
    <n v="23.666666666666668"/>
    <x v="6"/>
    <x v="11"/>
    <x v="786"/>
    <d v="2015-04-14T03:21:5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1"/>
    <x v="7"/>
    <s v="CAD"/>
    <n v="1488495478"/>
    <n v="1485903478"/>
    <b v="0"/>
    <n v="2"/>
    <b v="0"/>
    <s v="theater/spaces"/>
    <n v="4.7727272727272731E-3"/>
    <n v="52.5"/>
    <x v="8"/>
    <x v="24"/>
    <x v="787"/>
    <d v="2017-03-02T22:57:58"/>
  </r>
  <r>
    <n v="1148"/>
    <s v="Warren's / Adilyn's Rollin' Bistro"/>
    <s v="New local (Louisville, KY.) food truck with a refreshing spin on rolling kitchens."/>
    <n v="15000"/>
    <n v="73"/>
    <x v="1"/>
    <x v="0"/>
    <s v="USD"/>
    <n v="1480568781"/>
    <n v="1477973181"/>
    <b v="0"/>
    <n v="3"/>
    <b v="0"/>
    <s v="food/food trucks"/>
    <n v="4.8666666666666667E-3"/>
    <n v="24.333333333333332"/>
    <x v="6"/>
    <x v="11"/>
    <x v="788"/>
    <d v="2016-12-01T05:06:21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1"/>
    <x v="8"/>
    <s v="SEK"/>
    <n v="1444027186"/>
    <n v="1441435186"/>
    <b v="0"/>
    <n v="4"/>
    <b v="0"/>
    <s v="food/food trucks"/>
    <n v="4.8960000000000002E-3"/>
    <n v="306"/>
    <x v="6"/>
    <x v="11"/>
    <x v="789"/>
    <d v="2015-10-05T06:39:46"/>
  </r>
  <r>
    <n v="553"/>
    <s v="sellorshopusa.com"/>
    <s v="Groundbreaking New Classifieds Website Grows Into Largest Nationwide Coverage By Turning Users Into Entrepreneurs"/>
    <n v="25000"/>
    <n v="123"/>
    <x v="1"/>
    <x v="0"/>
    <s v="USD"/>
    <n v="1415988991"/>
    <n v="1413393391"/>
    <b v="0"/>
    <n v="6"/>
    <b v="0"/>
    <s v="technology/web"/>
    <n v="4.9199999999999999E-3"/>
    <n v="20.5"/>
    <x v="1"/>
    <x v="3"/>
    <x v="790"/>
    <d v="2014-11-14T18:16:31"/>
  </r>
  <r>
    <n v="919"/>
    <s v="Jazz CD:  Out of The Blue"/>
    <s v="Cool jazz with a New Orleans flavor."/>
    <n v="20000"/>
    <n v="100"/>
    <x v="1"/>
    <x v="0"/>
    <s v="USD"/>
    <n v="1355930645"/>
    <n v="1352906645"/>
    <b v="0"/>
    <n v="1"/>
    <b v="0"/>
    <s v="music/jazz"/>
    <n v="5.0000000000000001E-3"/>
    <n v="100"/>
    <x v="3"/>
    <x v="6"/>
    <x v="791"/>
    <d v="2012-12-19T15:24:05"/>
  </r>
  <r>
    <n v="1099"/>
    <s v="Xeno - A Sci-Fi FPS"/>
    <s v="Xeno is an FPS which combines all the best elements of old school and modern games to create a fresh and unique gameplay experience."/>
    <n v="5000"/>
    <n v="25"/>
    <x v="1"/>
    <x v="1"/>
    <s v="GBP"/>
    <n v="1431547468"/>
    <n v="1428955468"/>
    <b v="0"/>
    <n v="1"/>
    <b v="0"/>
    <s v="games/video games"/>
    <n v="5.0000000000000001E-3"/>
    <n v="25"/>
    <x v="5"/>
    <x v="9"/>
    <x v="792"/>
    <d v="2015-05-13T20:04:28"/>
  </r>
  <r>
    <n v="1113"/>
    <s v="A YouTube Gaming Channel"/>
    <s v="A start up YouTube PC Gaming channel named ''Jeansie''. Comprised of witty banter and slightly above average  gaming skills :)"/>
    <n v="1000"/>
    <n v="5"/>
    <x v="1"/>
    <x v="1"/>
    <s v="GBP"/>
    <n v="1408058820"/>
    <n v="1405466820"/>
    <b v="0"/>
    <n v="1"/>
    <b v="0"/>
    <s v="games/video games"/>
    <n v="5.0000000000000001E-3"/>
    <n v="5"/>
    <x v="5"/>
    <x v="9"/>
    <x v="793"/>
    <d v="2014-08-14T23:27:00"/>
  </r>
  <r>
    <n v="1126"/>
    <s v="GAMING TO LEARN"/>
    <s v="Imagine a science class where the teacher walks in a says &quot;Take out your cell phone and play a game.&quot;"/>
    <n v="2000"/>
    <n v="10"/>
    <x v="1"/>
    <x v="0"/>
    <s v="USD"/>
    <n v="1468482694"/>
    <n v="1465890694"/>
    <b v="0"/>
    <n v="2"/>
    <b v="0"/>
    <s v="games/mobile games"/>
    <n v="5.0000000000000001E-3"/>
    <n v="5"/>
    <x v="5"/>
    <x v="10"/>
    <x v="794"/>
    <d v="2016-07-14T07:51:34"/>
  </r>
  <r>
    <n v="1407"/>
    <s v="My life, My travel, My past - time to share"/>
    <s v="I traveled, I took pictures, I met people, I ate. Then I wrote a travel journal that needs editing, translation, and publishing."/>
    <n v="3000"/>
    <n v="15"/>
    <x v="1"/>
    <x v="0"/>
    <s v="USD"/>
    <n v="1407847978"/>
    <n v="1405687978"/>
    <b v="0"/>
    <n v="2"/>
    <b v="0"/>
    <s v="publishing/translations"/>
    <n v="5.0000000000000001E-3"/>
    <n v="7.5"/>
    <x v="2"/>
    <x v="13"/>
    <x v="795"/>
    <d v="2014-08-12T12:52:58"/>
  </r>
  <r>
    <n v="1581"/>
    <s v="The Sharper Image"/>
    <s v="Photographic canvas prints depicting different scenes from around the globe, including local images taken in Sussex England."/>
    <n v="1000"/>
    <n v="5"/>
    <x v="1"/>
    <x v="1"/>
    <s v="GBP"/>
    <n v="1450521990"/>
    <n v="1447757190"/>
    <b v="0"/>
    <n v="1"/>
    <b v="0"/>
    <s v="photography/places"/>
    <n v="5.0000000000000001E-3"/>
    <n v="5"/>
    <x v="7"/>
    <x v="16"/>
    <x v="796"/>
    <d v="2015-12-19T10:46:30"/>
  </r>
  <r>
    <n v="1789"/>
    <s v="Paintball: Beyond The Paint"/>
    <s v="I want to create a portfolio to show all the aspects of the adrenaline filled game of paintball. Focusing on tournament players"/>
    <n v="8000"/>
    <n v="40"/>
    <x v="1"/>
    <x v="0"/>
    <s v="USD"/>
    <n v="1421042403"/>
    <n v="1415858403"/>
    <b v="1"/>
    <n v="4"/>
    <b v="0"/>
    <s v="photography/photobooks"/>
    <n v="5.0000000000000001E-3"/>
    <n v="10"/>
    <x v="7"/>
    <x v="18"/>
    <x v="797"/>
    <d v="2015-01-12T06:00:03"/>
  </r>
  <r>
    <n v="1866"/>
    <s v="MathPlus Cards (FKA Random Math)"/>
    <s v="A mobile application that will allow math learners to practice math operations and improve critical thinking. Ideal for ages 7 to 12."/>
    <n v="25000"/>
    <n v="125"/>
    <x v="1"/>
    <x v="0"/>
    <s v="USD"/>
    <n v="1488340800"/>
    <n v="1483768497"/>
    <b v="0"/>
    <n v="2"/>
    <b v="0"/>
    <s v="games/mobile games"/>
    <n v="5.0000000000000001E-3"/>
    <n v="62.5"/>
    <x v="5"/>
    <x v="10"/>
    <x v="798"/>
    <d v="2017-03-01T04:00:0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0"/>
    <x v="1"/>
    <s v="GBP"/>
    <n v="1472745594"/>
    <n v="1470153594"/>
    <b v="0"/>
    <n v="1"/>
    <b v="0"/>
    <s v="food/food trucks"/>
    <n v="5.0000000000000001E-3"/>
    <n v="50"/>
    <x v="6"/>
    <x v="11"/>
    <x v="799"/>
    <d v="2016-09-01T15:59:54"/>
  </r>
  <r>
    <n v="2583"/>
    <s v="Crazy Daisy Food Truck"/>
    <s v="Crazy Daisy will become the newest member of the food truck distributors in Kansas City, Missouri."/>
    <n v="1000"/>
    <n v="5"/>
    <x v="1"/>
    <x v="0"/>
    <s v="USD"/>
    <n v="1426526880"/>
    <n v="1421346480"/>
    <b v="0"/>
    <n v="5"/>
    <b v="0"/>
    <s v="food/food trucks"/>
    <n v="5.0000000000000001E-3"/>
    <n v="1"/>
    <x v="6"/>
    <x v="11"/>
    <x v="800"/>
    <d v="2015-03-16T17:28:00"/>
  </r>
  <r>
    <n v="2893"/>
    <s v="REDISCOVERING KIA THE PLAY"/>
    <s v="Fundraising for REDISCOVERING KIA THE PLAY"/>
    <n v="5000"/>
    <n v="25"/>
    <x v="1"/>
    <x v="0"/>
    <s v="USD"/>
    <n v="1420768800"/>
    <n v="1415644395"/>
    <b v="0"/>
    <n v="2"/>
    <b v="0"/>
    <s v="theater/plays"/>
    <n v="5.0000000000000001E-3"/>
    <n v="12.5"/>
    <x v="8"/>
    <x v="23"/>
    <x v="801"/>
    <d v="2015-01-09T02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0"/>
    <x v="4"/>
    <s v="EUR"/>
    <n v="1483138800"/>
    <n v="1480610046"/>
    <b v="0"/>
    <n v="3"/>
    <b v="0"/>
    <s v="technology/wearables"/>
    <n v="5.0299999999999997E-3"/>
    <n v="167.66666666666666"/>
    <x v="1"/>
    <x v="4"/>
    <x v="802"/>
    <d v="2016-12-30T23:00:00"/>
  </r>
  <r>
    <n v="1110"/>
    <s v="PSI - Role Playing Game"/>
    <s v="PSI is a game about a group of people dealing with the effects of Nightmares becoming reality, life will never be the same."/>
    <n v="50000"/>
    <n v="255"/>
    <x v="1"/>
    <x v="0"/>
    <s v="USD"/>
    <n v="1354919022"/>
    <n v="1352327022"/>
    <b v="0"/>
    <n v="11"/>
    <b v="0"/>
    <s v="games/video games"/>
    <n v="5.1000000000000004E-3"/>
    <n v="23.181818181818183"/>
    <x v="5"/>
    <x v="9"/>
    <x v="803"/>
    <d v="2012-12-07T22:23:42"/>
  </r>
  <r>
    <n v="1875"/>
    <s v="Claws &amp; Fins"/>
    <s v="Sea opposition of Crab's family and angry fishes. Who is going to win, and who is going to loose ?!"/>
    <n v="10000"/>
    <n v="51"/>
    <x v="1"/>
    <x v="0"/>
    <s v="USD"/>
    <n v="1470519308"/>
    <n v="1465335308"/>
    <b v="0"/>
    <n v="3"/>
    <b v="0"/>
    <s v="games/mobile games"/>
    <n v="5.1000000000000004E-3"/>
    <n v="17"/>
    <x v="5"/>
    <x v="10"/>
    <x v="804"/>
    <d v="2016-08-06T21:35:08"/>
  </r>
  <r>
    <n v="1916"/>
    <s v="The Paint Can Holder by U.S. Green Products"/>
    <s v="The Paint Can Holder Makes Painting Easier and Safer on Extension Ladders."/>
    <n v="20000"/>
    <n v="102"/>
    <x v="1"/>
    <x v="0"/>
    <s v="USD"/>
    <n v="1478542375"/>
    <n v="1476378775"/>
    <b v="0"/>
    <n v="6"/>
    <b v="0"/>
    <s v="technology/gadgets"/>
    <n v="5.1000000000000004E-3"/>
    <n v="17"/>
    <x v="1"/>
    <x v="27"/>
    <x v="805"/>
    <d v="2016-11-07T18:12:55"/>
  </r>
  <r>
    <n v="691"/>
    <s v="ShapeCase - Colorful Apple Watch Bumpers"/>
    <s v="Personalizing your Apple Watch has never been easier. Ten different colors to match any lifestyle. Time is precious, protect it."/>
    <n v="50000"/>
    <n v="260"/>
    <x v="1"/>
    <x v="0"/>
    <s v="USD"/>
    <n v="1435711246"/>
    <n v="1433292046"/>
    <b v="0"/>
    <n v="10"/>
    <b v="0"/>
    <s v="technology/wearables"/>
    <n v="5.1999999999999998E-3"/>
    <n v="26"/>
    <x v="1"/>
    <x v="4"/>
    <x v="806"/>
    <d v="2015-07-01T00:40:46"/>
  </r>
  <r>
    <n v="164"/>
    <s v="Angelix"/>
    <s v="Two cousins are caught up in the private war between warrior class angels and demons. You may be caught up too and not realize it yet."/>
    <n v="120000"/>
    <n v="640"/>
    <x v="1"/>
    <x v="0"/>
    <s v="USD"/>
    <n v="1411150701"/>
    <n v="1405966701"/>
    <b v="0"/>
    <n v="7"/>
    <b v="0"/>
    <s v="film &amp; video/drama"/>
    <n v="5.3333333333333332E-3"/>
    <n v="91.428571428571431"/>
    <x v="0"/>
    <x v="1"/>
    <x v="807"/>
    <d v="2014-09-19T18:18:21"/>
  </r>
  <r>
    <n v="1242"/>
    <s v="Add your voice to Cellphonia 9/11 (Canceled)"/>
    <s v="Cellphonia 9/11 (http://cellphonia.org/911/) is one of the performance pieces in the Music After marathon concert on 9.11.11"/>
    <n v="911"/>
    <n v="5"/>
    <x v="0"/>
    <x v="0"/>
    <s v="USD"/>
    <n v="1315747080"/>
    <n v="1314417502"/>
    <b v="0"/>
    <n v="1"/>
    <b v="0"/>
    <s v="music/world music"/>
    <n v="5.4884742041712408E-3"/>
    <n v="5"/>
    <x v="3"/>
    <x v="12"/>
    <x v="808"/>
    <d v="2011-09-11T13:18:0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0"/>
    <x v="0"/>
    <s v="USD"/>
    <n v="1343161248"/>
    <n v="1337977248"/>
    <b v="0"/>
    <n v="2"/>
    <b v="0"/>
    <s v="publishing/art books"/>
    <n v="5.4999999999999997E-3"/>
    <n v="27.5"/>
    <x v="2"/>
    <x v="15"/>
    <x v="809"/>
    <d v="2012-07-24T20:20:48"/>
  </r>
  <r>
    <n v="3866"/>
    <s v="a feminine ending, brought to you by the East End Theatre Co"/>
    <s v="A funny, moving, witty piece about a girl, her oboe, and her dreams."/>
    <n v="2000"/>
    <n v="11"/>
    <x v="1"/>
    <x v="0"/>
    <s v="USD"/>
    <n v="1458703740"/>
    <n v="1454453021"/>
    <b v="0"/>
    <n v="2"/>
    <b v="0"/>
    <s v="theater/plays"/>
    <n v="5.4999999999999997E-3"/>
    <n v="5.5"/>
    <x v="8"/>
    <x v="23"/>
    <x v="810"/>
    <d v="2016-03-23T03:29:00"/>
  </r>
  <r>
    <n v="541"/>
    <s v="Deviations"/>
    <s v="A website dedicated to local Kink Communities; to find others with matching interests and bring them together."/>
    <n v="4500"/>
    <n v="25"/>
    <x v="1"/>
    <x v="0"/>
    <s v="USD"/>
    <n v="1446080834"/>
    <n v="1443488834"/>
    <b v="0"/>
    <n v="1"/>
    <b v="0"/>
    <s v="technology/web"/>
    <n v="5.5555555555555558E-3"/>
    <n v="25"/>
    <x v="1"/>
    <x v="3"/>
    <x v="811"/>
    <d v="2015-10-29T01:07:14"/>
  </r>
  <r>
    <n v="2415"/>
    <s v="Local Food Truck is Off the Hoof!"/>
    <s v="It will be ridiculously easy to become addicted to the full, rich flavor of locally raised beef, pork, and more..."/>
    <n v="60000"/>
    <n v="335"/>
    <x v="1"/>
    <x v="0"/>
    <s v="USD"/>
    <n v="1468615346"/>
    <n v="1466023346"/>
    <b v="0"/>
    <n v="6"/>
    <b v="0"/>
    <s v="food/food trucks"/>
    <n v="5.5833333333333334E-3"/>
    <n v="55.833333333333336"/>
    <x v="6"/>
    <x v="11"/>
    <x v="812"/>
    <d v="2016-07-15T20:42:26"/>
  </r>
  <r>
    <n v="586"/>
    <s v="Employ College 2K"/>
    <s v="Employ College is a movement for companies to hire college graduates from their respected institutions."/>
    <n v="10000"/>
    <n v="56"/>
    <x v="1"/>
    <x v="0"/>
    <s v="USD"/>
    <n v="1424032207"/>
    <n v="1421440207"/>
    <b v="0"/>
    <n v="4"/>
    <b v="0"/>
    <s v="technology/web"/>
    <n v="5.5999999999999999E-3"/>
    <n v="14"/>
    <x v="1"/>
    <x v="3"/>
    <x v="813"/>
    <d v="2015-02-15T20:30:07"/>
  </r>
  <r>
    <n v="974"/>
    <s v="KneeJack"/>
    <s v="The device that allows those with artificial knees or arthritic knees to kneel down without putting pressure on their knees."/>
    <n v="50000"/>
    <n v="280"/>
    <x v="1"/>
    <x v="0"/>
    <s v="USD"/>
    <n v="1458925156"/>
    <n v="1456336756"/>
    <b v="0"/>
    <n v="3"/>
    <b v="0"/>
    <s v="technology/wearables"/>
    <n v="5.5999999999999999E-3"/>
    <n v="93.333333333333329"/>
    <x v="1"/>
    <x v="4"/>
    <x v="814"/>
    <d v="2016-03-25T16:59:16"/>
  </r>
  <r>
    <n v="1082"/>
    <s v="T-Fighter: Code Name M - Mobile Edition"/>
    <s v="Challenge your trivia skills in this action oriented game against several opponents across time."/>
    <n v="10000"/>
    <n v="56"/>
    <x v="1"/>
    <x v="0"/>
    <s v="USD"/>
    <n v="1344635088"/>
    <n v="1342043088"/>
    <b v="0"/>
    <n v="3"/>
    <b v="0"/>
    <s v="games/video games"/>
    <n v="5.5999999999999999E-3"/>
    <n v="18.666666666666668"/>
    <x v="5"/>
    <x v="9"/>
    <x v="815"/>
    <d v="2012-08-10T21:44:48"/>
  </r>
  <r>
    <n v="2121"/>
    <s v="Legend of Decay"/>
    <s v="Join us on an epic journey to discover a millennia old secret which will change the world forever."/>
    <n v="50000"/>
    <n v="284"/>
    <x v="1"/>
    <x v="14"/>
    <s v="CHF"/>
    <n v="1484156948"/>
    <n v="1481564948"/>
    <b v="0"/>
    <n v="10"/>
    <b v="0"/>
    <s v="games/video games"/>
    <n v="5.6800000000000002E-3"/>
    <n v="28.4"/>
    <x v="5"/>
    <x v="9"/>
    <x v="816"/>
    <d v="2017-01-11T17:49:08"/>
  </r>
  <r>
    <n v="2351"/>
    <s v="NZ Auction site.  No listing or success fees. Only $2 p/m"/>
    <s v="Donate $30 or more and receive a free selfie stick."/>
    <n v="18900"/>
    <n v="108"/>
    <x v="0"/>
    <x v="11"/>
    <s v="NZD"/>
    <n v="1430360739"/>
    <n v="1427768739"/>
    <b v="0"/>
    <n v="7"/>
    <b v="0"/>
    <s v="technology/web"/>
    <n v="5.7142857142857143E-3"/>
    <n v="15.428571428571429"/>
    <x v="1"/>
    <x v="3"/>
    <x v="817"/>
    <d v="2015-04-30T02:25:39"/>
  </r>
  <r>
    <n v="146"/>
    <s v="#CalExit...War of 2020 (Canceled)"/>
    <s v="California and the west have declared their refusal to support the election of a staunch conservative president. Will it be Civil War?"/>
    <n v="20000"/>
    <n v="115"/>
    <x v="0"/>
    <x v="0"/>
    <s v="USD"/>
    <n v="1484698998"/>
    <n v="1479514998"/>
    <b v="0"/>
    <n v="3"/>
    <b v="0"/>
    <s v="film &amp; video/science fiction"/>
    <n v="5.7499999999999999E-3"/>
    <n v="38.333333333333336"/>
    <x v="0"/>
    <x v="0"/>
    <x v="818"/>
    <d v="2017-01-18T00:23:18"/>
  </r>
  <r>
    <n v="1724"/>
    <s v="Die Another Day 1st CD (Christian Rock)"/>
    <s v="We are just some guys who Love the Lord and want to share our personal experiences of what GOD has done for us through our music."/>
    <n v="6000"/>
    <n v="35"/>
    <x v="1"/>
    <x v="0"/>
    <s v="USD"/>
    <n v="1414707762"/>
    <n v="1412115762"/>
    <b v="0"/>
    <n v="4"/>
    <b v="0"/>
    <s v="music/faith"/>
    <n v="5.8333333333333336E-3"/>
    <n v="8.75"/>
    <x v="3"/>
    <x v="17"/>
    <x v="819"/>
    <d v="2014-10-30T22:22:42"/>
  </r>
  <r>
    <n v="2650"/>
    <s v="The Observer Project 2016 (Canceled)"/>
    <s v="A fully stabilized, mobile, research grade telescope/media platform, used to bring outreach astronomy to those who don't have access."/>
    <n v="60000"/>
    <n v="358"/>
    <x v="0"/>
    <x v="0"/>
    <s v="USD"/>
    <n v="1482332343"/>
    <n v="1479740343"/>
    <b v="0"/>
    <n v="5"/>
    <b v="0"/>
    <s v="technology/space exploration"/>
    <n v="5.966666666666667E-3"/>
    <n v="71.599999999999994"/>
    <x v="1"/>
    <x v="21"/>
    <x v="820"/>
    <d v="2016-12-21T14:59:0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1"/>
    <x v="0"/>
    <s v="USD"/>
    <n v="1405305000"/>
    <n v="1402612730"/>
    <b v="0"/>
    <n v="1"/>
    <b v="0"/>
    <s v="music/jazz"/>
    <n v="6.0000000000000001E-3"/>
    <n v="30"/>
    <x v="3"/>
    <x v="6"/>
    <x v="821"/>
    <d v="2014-07-14T02:30:00"/>
  </r>
  <r>
    <n v="2506"/>
    <s v="Bowlz Cafe, Hull"/>
    <s v="Love cereal as much as we do? Then we need your help! We are opening a worldwide cereal cafe, serving the best in imported cereals!"/>
    <n v="5000"/>
    <n v="30"/>
    <x v="1"/>
    <x v="1"/>
    <s v="GBP"/>
    <n v="1443906000"/>
    <n v="1441955269"/>
    <b v="0"/>
    <n v="2"/>
    <b v="0"/>
    <s v="food/restaurants"/>
    <n v="6.0000000000000001E-3"/>
    <n v="15"/>
    <x v="6"/>
    <x v="20"/>
    <x v="822"/>
    <d v="2015-10-03T21:00:00"/>
  </r>
  <r>
    <n v="2580"/>
    <s v="Build Phatboyz Food Truck (Canceled)"/>
    <s v="Planning to build this truck into a full rolling fold out cook shack,providing clean cold drinking water to all festival goers"/>
    <n v="8500"/>
    <n v="51"/>
    <x v="0"/>
    <x v="0"/>
    <s v="USD"/>
    <n v="1431745200"/>
    <n v="1429170603"/>
    <b v="0"/>
    <n v="2"/>
    <b v="0"/>
    <s v="food/food trucks"/>
    <n v="6.0000000000000001E-3"/>
    <n v="25.5"/>
    <x v="6"/>
    <x v="11"/>
    <x v="823"/>
    <d v="2015-05-16T03:00:00"/>
  </r>
  <r>
    <n v="3966"/>
    <s v="Moroccan National Debate Team"/>
    <s v="MNDT will be the first Moroccan Team in history to participate in the WSDC. the worldâ€™s biggest high school debate tournament."/>
    <n v="7500"/>
    <n v="45"/>
    <x v="1"/>
    <x v="0"/>
    <s v="USD"/>
    <n v="1406170740"/>
    <n v="1402506278"/>
    <b v="0"/>
    <n v="2"/>
    <b v="0"/>
    <s v="theater/plays"/>
    <n v="6.0000000000000001E-3"/>
    <n v="22.5"/>
    <x v="8"/>
    <x v="23"/>
    <x v="824"/>
    <d v="2014-07-24T02:59:00"/>
  </r>
  <r>
    <n v="2411"/>
    <s v="Was ist das"/>
    <s v="I want to create an authentic German food truck to travel all over the US. Spreading amazing German Food to Summer Time Music Festivals"/>
    <n v="25000"/>
    <n v="151"/>
    <x v="1"/>
    <x v="0"/>
    <s v="USD"/>
    <n v="1440524082"/>
    <n v="1437932082"/>
    <b v="0"/>
    <n v="3"/>
    <b v="0"/>
    <s v="food/food trucks"/>
    <n v="6.0400000000000002E-3"/>
    <n v="50.333333333333336"/>
    <x v="6"/>
    <x v="11"/>
    <x v="825"/>
    <d v="2015-08-25T17:34:42"/>
  </r>
  <r>
    <n v="1312"/>
    <s v="GoSolo Hat for GoPro (Canceled)"/>
    <s v="People loved the original Black and Gray GoSolo hats and asked for more. So we received sample for 3 more colors!"/>
    <n v="4600"/>
    <n v="28"/>
    <x v="0"/>
    <x v="0"/>
    <s v="USD"/>
    <n v="1429375922"/>
    <n v="1426783922"/>
    <b v="0"/>
    <n v="1"/>
    <b v="0"/>
    <s v="technology/wearables"/>
    <n v="6.0869565217391303E-3"/>
    <n v="28"/>
    <x v="1"/>
    <x v="4"/>
    <x v="826"/>
    <d v="2015-04-18T16:52:02"/>
  </r>
  <r>
    <n v="1153"/>
    <s v="The Cold Spot Mobile Trailer"/>
    <s v="A mobile concession trailer for snow cones, ice cream, smoothies and more"/>
    <n v="8000"/>
    <n v="50"/>
    <x v="1"/>
    <x v="0"/>
    <s v="USD"/>
    <n v="1434647305"/>
    <n v="1432055305"/>
    <b v="0"/>
    <n v="1"/>
    <b v="0"/>
    <s v="food/food trucks"/>
    <n v="6.2500000000000003E-3"/>
    <n v="50"/>
    <x v="6"/>
    <x v="11"/>
    <x v="827"/>
    <d v="2015-06-18T17:08:25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1"/>
    <x v="0"/>
    <s v="USD"/>
    <n v="1482294990"/>
    <n v="1477107390"/>
    <b v="0"/>
    <n v="2"/>
    <b v="0"/>
    <s v="theater/spaces"/>
    <n v="6.2500000000000003E-3"/>
    <n v="62.5"/>
    <x v="8"/>
    <x v="24"/>
    <x v="828"/>
    <d v="2016-12-21T04:36:30"/>
  </r>
  <r>
    <n v="3950"/>
    <s v="The Great Elephant Repertory Company"/>
    <s v="With the Great Elephant Repertory we can reach those children who are perceived unreachable, educating them through performance art."/>
    <n v="4000"/>
    <n v="25"/>
    <x v="1"/>
    <x v="0"/>
    <s v="USD"/>
    <n v="1460140500"/>
    <n v="1457628680"/>
    <b v="0"/>
    <n v="1"/>
    <b v="0"/>
    <s v="theater/plays"/>
    <n v="6.2500000000000003E-3"/>
    <n v="25"/>
    <x v="8"/>
    <x v="23"/>
    <x v="829"/>
    <d v="2016-04-08T18:35:00"/>
  </r>
  <r>
    <n v="609"/>
    <s v="Swap Anything (Canceled)"/>
    <s v="Can we swap, please? - everybody's said it. I want to create a website that enables anybody to trade their items, without money hassle."/>
    <n v="780"/>
    <n v="5"/>
    <x v="0"/>
    <x v="1"/>
    <s v="GBP"/>
    <n v="1448761744"/>
    <n v="1446166144"/>
    <b v="0"/>
    <n v="1"/>
    <b v="0"/>
    <s v="technology/web"/>
    <n v="6.41025641025641E-3"/>
    <n v="5"/>
    <x v="1"/>
    <x v="3"/>
    <x v="830"/>
    <d v="2015-11-29T01:49:04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0"/>
    <x v="1"/>
    <s v="GBP"/>
    <n v="1434738483"/>
    <n v="1432146483"/>
    <b v="0"/>
    <n v="4"/>
    <b v="0"/>
    <s v="publishing/art books"/>
    <n v="6.6115702479338841E-3"/>
    <n v="20"/>
    <x v="2"/>
    <x v="15"/>
    <x v="831"/>
    <d v="2015-06-19T18:28:03"/>
  </r>
  <r>
    <n v="1133"/>
    <s v="Ping"/>
    <s v="Ping is a simple game currently in the design process, where the player lives off of the power of their connection to the internet."/>
    <n v="3000"/>
    <n v="20"/>
    <x v="1"/>
    <x v="1"/>
    <s v="GBP"/>
    <n v="1406799981"/>
    <n v="1404207981"/>
    <b v="0"/>
    <n v="1"/>
    <b v="0"/>
    <s v="games/mobile games"/>
    <n v="6.6666666666666671E-3"/>
    <n v="20"/>
    <x v="5"/>
    <x v="10"/>
    <x v="832"/>
    <d v="2014-07-31T09:46:21"/>
  </r>
  <r>
    <n v="2757"/>
    <s v="C is for Crooked"/>
    <s v="A children's letter book that Lampoons Hillary Clinton"/>
    <n v="1500"/>
    <n v="10"/>
    <x v="1"/>
    <x v="0"/>
    <s v="USD"/>
    <n v="1470498332"/>
    <n v="1469202332"/>
    <b v="0"/>
    <n v="2"/>
    <b v="0"/>
    <s v="publishing/children's books"/>
    <n v="6.6666666666666671E-3"/>
    <n v="5"/>
    <x v="2"/>
    <x v="22"/>
    <x v="833"/>
    <d v="2016-08-06T15:45:32"/>
  </r>
  <r>
    <n v="3121"/>
    <s v="Ant Farm Theatre Project (Canceled)"/>
    <s v="I going to build a theatre for a local ant farm so that Ants can put on their theatre productions."/>
    <n v="1500"/>
    <n v="10"/>
    <x v="0"/>
    <x v="7"/>
    <s v="CAD"/>
    <n v="1411748335"/>
    <n v="1406564335"/>
    <b v="0"/>
    <n v="1"/>
    <b v="0"/>
    <s v="theater/spaces"/>
    <n v="6.6666666666666671E-3"/>
    <n v="10"/>
    <x v="8"/>
    <x v="24"/>
    <x v="834"/>
    <d v="2014-09-26T16:18:55"/>
  </r>
  <r>
    <n v="3736"/>
    <s v="Hot Dogs a new play by Suhayla El-Bushra"/>
    <s v="Hot Dogs is a new play that tackles sexism in schools and addresses issues that current sex/relationship education fails to."/>
    <n v="1500"/>
    <n v="10"/>
    <x v="1"/>
    <x v="1"/>
    <s v="GBP"/>
    <n v="1427133600"/>
    <n v="1423847093"/>
    <b v="0"/>
    <n v="1"/>
    <b v="0"/>
    <s v="theater/plays"/>
    <n v="6.6666666666666671E-3"/>
    <n v="10"/>
    <x v="8"/>
    <x v="23"/>
    <x v="835"/>
    <d v="2015-03-23T18:00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1"/>
    <x v="0"/>
    <s v="USD"/>
    <n v="1450887480"/>
    <n v="1448469719"/>
    <b v="0"/>
    <n v="1"/>
    <b v="0"/>
    <s v="theater/musical"/>
    <n v="6.6666666666666671E-3"/>
    <n v="500"/>
    <x v="8"/>
    <x v="25"/>
    <x v="836"/>
    <d v="2015-12-23T16:18:00"/>
  </r>
  <r>
    <n v="497"/>
    <s v="Galaxy Probe Kids"/>
    <s v="live-action/animated series pilot."/>
    <n v="4480"/>
    <n v="30"/>
    <x v="1"/>
    <x v="0"/>
    <s v="USD"/>
    <n v="1419483600"/>
    <n v="1414889665"/>
    <b v="0"/>
    <n v="3"/>
    <b v="0"/>
    <s v="film &amp; video/animation"/>
    <n v="6.6964285714285711E-3"/>
    <n v="10"/>
    <x v="0"/>
    <x v="2"/>
    <x v="837"/>
    <d v="2014-12-25T05:00:00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0"/>
    <x v="0"/>
    <s v="USD"/>
    <n v="1383789603"/>
    <n v="1381194003"/>
    <b v="0"/>
    <n v="1"/>
    <b v="0"/>
    <s v="publishing/art books"/>
    <n v="6.7000000000000002E-3"/>
    <n v="67"/>
    <x v="2"/>
    <x v="15"/>
    <x v="838"/>
    <d v="2013-11-07T02:00:03"/>
  </r>
  <r>
    <n v="4065"/>
    <s v="A Midsummer's Night's Dream"/>
    <s v="A classical/ fantasy version of midsummers done by professionally trained actors in Tulsa!"/>
    <n v="4000"/>
    <n v="27"/>
    <x v="1"/>
    <x v="0"/>
    <s v="USD"/>
    <n v="1407883811"/>
    <n v="1405291811"/>
    <b v="0"/>
    <n v="4"/>
    <b v="0"/>
    <s v="theater/plays"/>
    <n v="6.7499999999999999E-3"/>
    <n v="6.75"/>
    <x v="8"/>
    <x v="23"/>
    <x v="839"/>
    <d v="2014-08-12T22:50:11"/>
  </r>
  <r>
    <n v="1710"/>
    <s v="Producing a live album of our upcoming Europe tour"/>
    <s v="We want to create a gospel live album which has never been produced before."/>
    <n v="5000"/>
    <n v="34"/>
    <x v="1"/>
    <x v="6"/>
    <s v="EUR"/>
    <n v="1453122000"/>
    <n v="1449151888"/>
    <b v="0"/>
    <n v="1"/>
    <b v="0"/>
    <s v="music/faith"/>
    <n v="6.7999999999999996E-3"/>
    <n v="34"/>
    <x v="3"/>
    <x v="17"/>
    <x v="840"/>
    <d v="2016-01-18T13:00:00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0"/>
    <x v="0"/>
    <s v="USD"/>
    <n v="1469199740"/>
    <n v="1465311740"/>
    <b v="0"/>
    <n v="3"/>
    <b v="0"/>
    <s v="technology/web"/>
    <n v="6.8399999999999997E-3"/>
    <n v="342"/>
    <x v="1"/>
    <x v="3"/>
    <x v="841"/>
    <d v="2016-07-22T15:02:2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1"/>
    <x v="0"/>
    <s v="USD"/>
    <n v="1382414340"/>
    <n v="1380559201"/>
    <b v="0"/>
    <n v="3"/>
    <b v="0"/>
    <s v="film &amp; video/animation"/>
    <n v="6.8631863186318634E-3"/>
    <n v="20.333333333333332"/>
    <x v="0"/>
    <x v="2"/>
    <x v="842"/>
    <d v="2013-10-22T03:59:00"/>
  </r>
  <r>
    <n v="2355"/>
    <s v="PriceItUpPlease (Canceled)"/>
    <s v="PriceItUpPlease will be an easy to use website that estimates the amount of your startup costs for that great idea you have!"/>
    <n v="8000"/>
    <n v="55"/>
    <x v="0"/>
    <x v="3"/>
    <s v="AUD"/>
    <n v="1430604136"/>
    <n v="1428012136"/>
    <b v="0"/>
    <n v="2"/>
    <b v="0"/>
    <s v="technology/web"/>
    <n v="6.875E-3"/>
    <n v="27.5"/>
    <x v="1"/>
    <x v="3"/>
    <x v="843"/>
    <d v="2015-05-02T22:02:16"/>
  </r>
  <r>
    <n v="2681"/>
    <s v="Jolly's Hot Dogs An All-Beef Coney Dog"/>
    <s v="Jolly's Hot Dogs: A beef hot dog topped with deliciously seasoned ground beef, mustard and minced onions."/>
    <n v="8000"/>
    <n v="55"/>
    <x v="1"/>
    <x v="0"/>
    <s v="USD"/>
    <n v="1405027750"/>
    <n v="1402867750"/>
    <b v="0"/>
    <n v="2"/>
    <b v="0"/>
    <s v="food/food trucks"/>
    <n v="6.875E-3"/>
    <n v="27.5"/>
    <x v="6"/>
    <x v="11"/>
    <x v="844"/>
    <d v="2014-07-10T21:29:10"/>
  </r>
  <r>
    <n v="2147"/>
    <s v="Johnny Rocketfingers 3"/>
    <s v="A Point and Click Adventure on Steroids."/>
    <n v="390000"/>
    <n v="2716"/>
    <x v="1"/>
    <x v="0"/>
    <s v="USD"/>
    <n v="1416125148"/>
    <n v="1413356748"/>
    <b v="0"/>
    <n v="55"/>
    <b v="0"/>
    <s v="games/video games"/>
    <n v="6.9641025641025639E-3"/>
    <n v="49.381818181818183"/>
    <x v="5"/>
    <x v="9"/>
    <x v="845"/>
    <d v="2014-11-16T08:05:48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1"/>
    <x v="7"/>
    <s v="CAD"/>
    <n v="1485838800"/>
    <n v="1484756245"/>
    <b v="0"/>
    <n v="4"/>
    <b v="0"/>
    <s v="technology/web"/>
    <n v="7.0000000000000001E-3"/>
    <n v="8.75"/>
    <x v="1"/>
    <x v="3"/>
    <x v="846"/>
    <d v="2017-01-3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1"/>
    <x v="0"/>
    <s v="USD"/>
    <n v="1375313577"/>
    <n v="1372721577"/>
    <b v="0"/>
    <n v="3"/>
    <b v="0"/>
    <s v="publishing/fiction"/>
    <n v="7.0000000000000001E-3"/>
    <n v="7"/>
    <x v="2"/>
    <x v="5"/>
    <x v="847"/>
    <d v="2013-07-31T23:32:5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1"/>
    <x v="0"/>
    <s v="USD"/>
    <n v="1349050622"/>
    <n v="1347322622"/>
    <b v="0"/>
    <n v="2"/>
    <b v="0"/>
    <s v="games/video games"/>
    <n v="7.0000000000000001E-3"/>
    <n v="35"/>
    <x v="5"/>
    <x v="9"/>
    <x v="848"/>
    <d v="2012-10-01T00:17:02"/>
  </r>
  <r>
    <n v="2430"/>
    <s v="It's so cute! - Great food!"/>
    <s v="This little guy will be circling the streets of Brickell &amp; Wynwood in Miami serving Venezuelan dishes. It needs TLC and some equipment"/>
    <n v="3000"/>
    <n v="21"/>
    <x v="1"/>
    <x v="0"/>
    <s v="USD"/>
    <n v="1455246504"/>
    <n v="1452654504"/>
    <b v="0"/>
    <n v="2"/>
    <b v="0"/>
    <s v="food/food trucks"/>
    <n v="7.0000000000000001E-3"/>
    <n v="10.5"/>
    <x v="6"/>
    <x v="11"/>
    <x v="849"/>
    <d v="2016-02-12T03:08:24"/>
  </r>
  <r>
    <n v="2700"/>
    <s v="Holly's Hot Stuff"/>
    <s v="I currently own and operate a hot dog cart. I am hoping to purchase a used food truck so I can do business year round!"/>
    <n v="9999"/>
    <n v="70"/>
    <x v="1"/>
    <x v="0"/>
    <s v="USD"/>
    <n v="1411073972"/>
    <n v="1408481972"/>
    <b v="0"/>
    <n v="4"/>
    <b v="0"/>
    <s v="food/food trucks"/>
    <n v="7.0007000700070005E-3"/>
    <n v="17.5"/>
    <x v="6"/>
    <x v="11"/>
    <x v="850"/>
    <d v="2014-09-18T20:59:32"/>
  </r>
  <r>
    <n v="1483"/>
    <s v="The Book Club Rebellion"/>
    <s v="When three social outcasts discover that Fictional characters are invading their world, they must form a team to stop this evil force."/>
    <n v="7000"/>
    <n v="50"/>
    <x v="1"/>
    <x v="0"/>
    <s v="USD"/>
    <n v="1469162275"/>
    <n v="1467002275"/>
    <b v="0"/>
    <n v="2"/>
    <b v="0"/>
    <s v="publishing/fiction"/>
    <n v="7.1428571428571426E-3"/>
    <n v="25"/>
    <x v="2"/>
    <x v="5"/>
    <x v="851"/>
    <d v="2016-07-22T04:37:55"/>
  </r>
  <r>
    <n v="2692"/>
    <s v="&quot;Sami j's Food Truck&quot;"/>
    <s v="Our food truck will bring you -_x000a_                       Fast, Fresh, Food -_x000a_                            Throughout the Omaha area"/>
    <n v="3500"/>
    <n v="25"/>
    <x v="1"/>
    <x v="0"/>
    <s v="USD"/>
    <n v="1427266860"/>
    <n v="1424678460"/>
    <b v="0"/>
    <n v="1"/>
    <b v="0"/>
    <s v="food/food trucks"/>
    <n v="7.1428571428571426E-3"/>
    <n v="25"/>
    <x v="6"/>
    <x v="11"/>
    <x v="852"/>
    <d v="2015-03-25T07:01:00"/>
  </r>
  <r>
    <n v="574"/>
    <s v="Unity, A Content Creators Toolkit"/>
    <s v="Grow your YouTube channel and increase your audience by allowing multi uploads, shares and interaction from a single simple interface."/>
    <n v="11180"/>
    <n v="80"/>
    <x v="1"/>
    <x v="1"/>
    <s v="GBP"/>
    <n v="1476873507"/>
    <n v="1474281507"/>
    <b v="0"/>
    <n v="4"/>
    <b v="0"/>
    <s v="technology/web"/>
    <n v="7.1556350626118068E-3"/>
    <n v="20"/>
    <x v="1"/>
    <x v="3"/>
    <x v="853"/>
    <d v="2016-10-19T10:38:2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1"/>
    <x v="0"/>
    <s v="USD"/>
    <n v="1457207096"/>
    <n v="1452023096"/>
    <b v="0"/>
    <n v="9"/>
    <b v="0"/>
    <s v="food/food trucks"/>
    <n v="7.1785714285714283E-3"/>
    <n v="22.333333333333332"/>
    <x v="6"/>
    <x v="11"/>
    <x v="854"/>
    <d v="2016-03-05T19:44:56"/>
  </r>
  <r>
    <n v="153"/>
    <s v="Awakening (Canceled)"/>
    <s v="What would you do if you face something beyond your understanding? If someone you loved disappeared without a trace?"/>
    <n v="50000"/>
    <n v="359"/>
    <x v="0"/>
    <x v="0"/>
    <s v="USD"/>
    <n v="1417532644"/>
    <n v="1413900244"/>
    <b v="0"/>
    <n v="10"/>
    <b v="0"/>
    <s v="film &amp; video/science fiction"/>
    <n v="7.1799999999999998E-3"/>
    <n v="35.9"/>
    <x v="0"/>
    <x v="0"/>
    <x v="855"/>
    <d v="2014-12-02T15:04:04"/>
  </r>
  <r>
    <n v="220"/>
    <s v="LA VIE"/>
    <s v="A Freelancer abandons everything to chase after his dream of being &quot;great&quot; escape to Bangkok and return to his home-world."/>
    <n v="50000"/>
    <n v="360"/>
    <x v="1"/>
    <x v="0"/>
    <s v="USD"/>
    <n v="1440101160"/>
    <n v="1436542030"/>
    <b v="0"/>
    <n v="3"/>
    <b v="0"/>
    <s v="film &amp; video/drama"/>
    <n v="7.1999999999999998E-3"/>
    <n v="120"/>
    <x v="0"/>
    <x v="1"/>
    <x v="856"/>
    <d v="2015-08-20T20:06:00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2"/>
    <x v="0"/>
    <s v="USD"/>
    <n v="1493571600"/>
    <n v="1489106948"/>
    <b v="0"/>
    <n v="1"/>
    <b v="0"/>
    <s v="food/small batch"/>
    <n v="7.1999999999999998E-3"/>
    <n v="108"/>
    <x v="6"/>
    <x v="28"/>
    <x v="857"/>
    <d v="2017-04-30T17:00:00"/>
  </r>
  <r>
    <n v="2761"/>
    <s v="Learn U.S. Geography: Dreaming my way across The U.S."/>
    <s v="Help me give away 500 copies of my picture book so more kids will know US geography!"/>
    <n v="5000"/>
    <n v="36"/>
    <x v="1"/>
    <x v="0"/>
    <s v="USD"/>
    <n v="1357176693"/>
    <n v="1354584693"/>
    <b v="0"/>
    <n v="4"/>
    <b v="0"/>
    <s v="publishing/children's books"/>
    <n v="7.1999999999999998E-3"/>
    <n v="9"/>
    <x v="2"/>
    <x v="22"/>
    <x v="858"/>
    <d v="2013-01-03T01:31:33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1"/>
    <x v="0"/>
    <s v="USD"/>
    <n v="1310837574"/>
    <n v="1308245574"/>
    <b v="0"/>
    <n v="2"/>
    <b v="0"/>
    <s v="games/video games"/>
    <n v="7.2222222222222219E-3"/>
    <n v="13"/>
    <x v="5"/>
    <x v="9"/>
    <x v="859"/>
    <d v="2011-07-16T17:32:54"/>
  </r>
  <r>
    <n v="1736"/>
    <s v="In His Presence"/>
    <s v="A unique meditative album reflecting on the life of Christ, inviting Him into your presence"/>
    <n v="3000"/>
    <n v="22"/>
    <x v="1"/>
    <x v="0"/>
    <s v="USD"/>
    <n v="1447018833"/>
    <n v="1444423233"/>
    <b v="0"/>
    <n v="1"/>
    <b v="0"/>
    <s v="music/faith"/>
    <n v="7.3333333333333332E-3"/>
    <n v="22"/>
    <x v="3"/>
    <x v="17"/>
    <x v="860"/>
    <d v="2015-11-08T21:40:33"/>
  </r>
  <r>
    <n v="718"/>
    <s v="BioToo - Emergency Temporary Tattoos"/>
    <s v="When every second matters, BioToo temporary tattoos get critical information to emergency personnel to help them help you."/>
    <n v="12000"/>
    <n v="90"/>
    <x v="1"/>
    <x v="0"/>
    <s v="USD"/>
    <n v="1487397540"/>
    <n v="1484684247"/>
    <b v="0"/>
    <n v="4"/>
    <b v="0"/>
    <s v="technology/wearables"/>
    <n v="7.4999999999999997E-3"/>
    <n v="22.5"/>
    <x v="1"/>
    <x v="4"/>
    <x v="861"/>
    <d v="2017-02-18T05:59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1"/>
    <x v="0"/>
    <s v="USD"/>
    <n v="1308431646"/>
    <n v="1305839646"/>
    <b v="0"/>
    <n v="2"/>
    <b v="0"/>
    <s v="publishing/fiction"/>
    <n v="7.4999999999999997E-3"/>
    <n v="15"/>
    <x v="2"/>
    <x v="5"/>
    <x v="862"/>
    <d v="2011-06-18T21:14:06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0"/>
    <x v="6"/>
    <s v="EUR"/>
    <n v="1476189339"/>
    <n v="1471005339"/>
    <b v="0"/>
    <n v="3"/>
    <b v="0"/>
    <s v="food/food trucks"/>
    <n v="7.4999999999999997E-3"/>
    <n v="25"/>
    <x v="6"/>
    <x v="11"/>
    <x v="863"/>
    <d v="2016-10-11T12:35:39"/>
  </r>
  <r>
    <n v="1155"/>
    <s v="Mobile Coffee Cart with a Purpose"/>
    <s v="I am on a mission to offer as many people as I can a great healthy coffee, tea, and snacks by using healthy products and ingredients."/>
    <n v="25000"/>
    <n v="188"/>
    <x v="1"/>
    <x v="0"/>
    <s v="USD"/>
    <n v="1408040408"/>
    <n v="1405448408"/>
    <b v="0"/>
    <n v="8"/>
    <b v="0"/>
    <s v="food/food trucks"/>
    <n v="7.5199999999999998E-3"/>
    <n v="23.5"/>
    <x v="6"/>
    <x v="11"/>
    <x v="864"/>
    <d v="2014-08-14T18:20:08"/>
  </r>
  <r>
    <n v="466"/>
    <s v="The Legend Of The Crimson Knight"/>
    <s v="(Working storyboard for animated project) A multi-generational Knight that wages war on criminals and corrupt governments"/>
    <n v="10000"/>
    <n v="76"/>
    <x v="1"/>
    <x v="0"/>
    <s v="USD"/>
    <n v="1347057464"/>
    <n v="1344465464"/>
    <b v="0"/>
    <n v="5"/>
    <b v="0"/>
    <s v="film &amp; video/animation"/>
    <n v="7.6E-3"/>
    <n v="15.2"/>
    <x v="0"/>
    <x v="2"/>
    <x v="865"/>
    <d v="2012-09-07T22:37:44"/>
  </r>
  <r>
    <n v="1999"/>
    <s v="Planet Venus"/>
    <s v="This is a portrait photo project aiming to inspire women to explore themselves and live their passion"/>
    <n v="31000"/>
    <n v="236"/>
    <x v="1"/>
    <x v="1"/>
    <s v="GBP"/>
    <n v="1415882108"/>
    <n v="1413286508"/>
    <b v="0"/>
    <n v="7"/>
    <b v="0"/>
    <s v="photography/people"/>
    <n v="7.6129032258064515E-3"/>
    <n v="33.714285714285715"/>
    <x v="7"/>
    <x v="19"/>
    <x v="866"/>
    <d v="2014-11-13T12:35:08"/>
  </r>
  <r>
    <n v="423"/>
    <s v="The Dark Brotherhood  (from the makers of COPS: Skyrim)"/>
    <s v="from the makers of COPS: Skyrim comes the Dark Brotherhood. a dramatic series created with Skyrim machinima."/>
    <n v="20000"/>
    <n v="153"/>
    <x v="1"/>
    <x v="0"/>
    <s v="USD"/>
    <n v="1370470430"/>
    <n v="1367878430"/>
    <b v="0"/>
    <n v="13"/>
    <b v="0"/>
    <s v="film &amp; video/animation"/>
    <n v="7.6499999999999997E-3"/>
    <n v="11.76923076923077"/>
    <x v="0"/>
    <x v="2"/>
    <x v="867"/>
    <d v="2013-06-05T22:13:50"/>
  </r>
  <r>
    <n v="2762"/>
    <s v="How to Create Your Own Magic World. Toy-making guide."/>
    <s v="How-to book of toys and games constructed from materials found in nature, recyclable and easily available."/>
    <n v="3250"/>
    <n v="25"/>
    <x v="1"/>
    <x v="0"/>
    <s v="USD"/>
    <n v="1332114795"/>
    <n v="1326934395"/>
    <b v="0"/>
    <n v="1"/>
    <b v="0"/>
    <s v="publishing/children's books"/>
    <n v="7.6923076923076927E-3"/>
    <n v="25"/>
    <x v="2"/>
    <x v="22"/>
    <x v="868"/>
    <d v="2012-03-18T23:53:15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1"/>
    <x v="6"/>
    <s v="EUR"/>
    <n v="1456043057"/>
    <n v="1453451057"/>
    <b v="0"/>
    <n v="2"/>
    <b v="0"/>
    <s v="publishing/translations"/>
    <n v="7.7000000000000002E-3"/>
    <n v="38.5"/>
    <x v="2"/>
    <x v="13"/>
    <x v="869"/>
    <d v="2016-02-21T08:24:17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1"/>
    <x v="0"/>
    <s v="USD"/>
    <n v="1441771218"/>
    <n v="1436587218"/>
    <b v="0"/>
    <n v="4"/>
    <b v="0"/>
    <s v="theater/plays"/>
    <n v="7.7999999999999996E-3"/>
    <n v="9.75"/>
    <x v="8"/>
    <x v="23"/>
    <x v="870"/>
    <d v="2015-09-09T04:00:18"/>
  </r>
  <r>
    <n v="450"/>
    <s v="DreamAfrica"/>
    <s v="Why do the moon and stars receive their light from the sun? Africa has a story to tell. Ananse and Kweku appear in this great folktale."/>
    <n v="50000"/>
    <n v="396"/>
    <x v="1"/>
    <x v="0"/>
    <s v="USD"/>
    <n v="1392417800"/>
    <n v="1389825800"/>
    <b v="0"/>
    <n v="7"/>
    <b v="0"/>
    <s v="film &amp; video/animation"/>
    <n v="7.92E-3"/>
    <n v="56.571428571428569"/>
    <x v="0"/>
    <x v="2"/>
    <x v="871"/>
    <d v="2014-02-14T22:43:20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1"/>
    <x v="10"/>
    <s v="EUR"/>
    <n v="1465130532"/>
    <n v="1462538532"/>
    <b v="0"/>
    <n v="1"/>
    <b v="0"/>
    <s v="technology/wearables"/>
    <n v="7.9600000000000001E-3"/>
    <n v="199"/>
    <x v="1"/>
    <x v="4"/>
    <x v="872"/>
    <d v="2016-06-05T12:42:1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1"/>
    <x v="7"/>
    <s v="CAD"/>
    <n v="1441119919"/>
    <n v="1437663919"/>
    <b v="0"/>
    <n v="29"/>
    <b v="0"/>
    <s v="technology/wearables"/>
    <n v="7.9909090909090902E-3"/>
    <n v="30.310344827586206"/>
    <x v="1"/>
    <x v="4"/>
    <x v="873"/>
    <d v="2015-09-01T15:05:19"/>
  </r>
  <r>
    <n v="508"/>
    <s v="Heroes Faith II (Superior Soldier)"/>
    <s v="A stop-motion animated action packed adventure. Telling a great story with an even greater message. Join me and lets change the world."/>
    <n v="50000"/>
    <n v="400"/>
    <x v="1"/>
    <x v="0"/>
    <s v="USD"/>
    <n v="1337955240"/>
    <n v="1332808501"/>
    <b v="0"/>
    <n v="3"/>
    <b v="0"/>
    <s v="film &amp; video/animation"/>
    <n v="8.0000000000000002E-3"/>
    <n v="133.33333333333334"/>
    <x v="0"/>
    <x v="2"/>
    <x v="874"/>
    <d v="2012-05-25T14:14:00"/>
  </r>
  <r>
    <n v="569"/>
    <s v="Mioti"/>
    <s v="Mioti is an indie game marketplace that doubles as a community for developers to join networks and discuss projects."/>
    <n v="2500"/>
    <n v="20"/>
    <x v="1"/>
    <x v="7"/>
    <s v="CAD"/>
    <n v="1451679612"/>
    <n v="1449087612"/>
    <b v="0"/>
    <n v="1"/>
    <b v="0"/>
    <s v="technology/web"/>
    <n v="8.0000000000000002E-3"/>
    <n v="20"/>
    <x v="1"/>
    <x v="3"/>
    <x v="875"/>
    <d v="2016-01-01T20:20:12"/>
  </r>
  <r>
    <n v="881"/>
    <s v="Funding the new album by Chris Reed and the Anime Raiders"/>
    <s v="To raise funds to finish the latest album by Chris Reed and the Anime Raiders, called &quot;Deep City Diving&quot;"/>
    <n v="3750"/>
    <n v="30"/>
    <x v="1"/>
    <x v="0"/>
    <s v="USD"/>
    <n v="1326520886"/>
    <n v="1322632886"/>
    <b v="0"/>
    <n v="1"/>
    <b v="0"/>
    <s v="music/indie rock"/>
    <n v="8.0000000000000002E-3"/>
    <n v="30"/>
    <x v="3"/>
    <x v="7"/>
    <x v="876"/>
    <d v="2012-01-14T06:01:26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0"/>
    <x v="0"/>
    <s v="USD"/>
    <n v="1381090870"/>
    <n v="1377030070"/>
    <b v="0"/>
    <n v="1"/>
    <b v="0"/>
    <s v="music/world music"/>
    <n v="8.0000000000000002E-3"/>
    <n v="40"/>
    <x v="3"/>
    <x v="12"/>
    <x v="877"/>
    <d v="2013-10-06T20:21:10"/>
  </r>
  <r>
    <n v="2154"/>
    <s v="Demigods - Rise of the Children - Part 1 (Design)"/>
    <s v="A Real Time Strategy game based on Greek mythology in a fictional world."/>
    <n v="250"/>
    <n v="2"/>
    <x v="1"/>
    <x v="0"/>
    <s v="USD"/>
    <n v="1390921827"/>
    <n v="1389193827"/>
    <b v="0"/>
    <n v="2"/>
    <b v="0"/>
    <s v="games/video games"/>
    <n v="8.0000000000000002E-3"/>
    <n v="1"/>
    <x v="5"/>
    <x v="9"/>
    <x v="878"/>
    <d v="2014-01-28T15:10:2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0"/>
    <x v="0"/>
    <s v="USD"/>
    <n v="1415932643"/>
    <n v="1413337043"/>
    <b v="0"/>
    <n v="8"/>
    <b v="0"/>
    <s v="technology/web"/>
    <n v="8.0000000000000002E-3"/>
    <n v="1"/>
    <x v="1"/>
    <x v="3"/>
    <x v="879"/>
    <d v="2014-11-14T02:37:23"/>
  </r>
  <r>
    <n v="2693"/>
    <s v="Chili dog"/>
    <s v="I want to start a food truck that specializes in chili cheese dogs, using new kinds of meats, cheeses and toppings you wouldn't imagine"/>
    <n v="5000"/>
    <n v="40"/>
    <x v="1"/>
    <x v="0"/>
    <s v="USD"/>
    <n v="1407899966"/>
    <n v="1405307966"/>
    <b v="0"/>
    <n v="3"/>
    <b v="0"/>
    <s v="food/food trucks"/>
    <n v="8.0000000000000002E-3"/>
    <n v="13.333333333333334"/>
    <x v="6"/>
    <x v="11"/>
    <x v="880"/>
    <d v="2014-08-13T03:19:26"/>
  </r>
  <r>
    <n v="2901"/>
    <s v="Avarimor Series (Audio Plays)"/>
    <s v="How can the visual age appreciate something that cant see? With these Audio Plays I will show you, if your willing to listen."/>
    <n v="750"/>
    <n v="6"/>
    <x v="1"/>
    <x v="0"/>
    <s v="USD"/>
    <n v="1423345339"/>
    <n v="1418161339"/>
    <b v="0"/>
    <n v="2"/>
    <b v="0"/>
    <s v="theater/plays"/>
    <n v="8.0000000000000002E-3"/>
    <n v="3"/>
    <x v="8"/>
    <x v="23"/>
    <x v="881"/>
    <d v="2015-02-07T21:42:19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2"/>
    <x v="0"/>
    <s v="USD"/>
    <n v="1492542819"/>
    <n v="1489090419"/>
    <b v="0"/>
    <n v="1"/>
    <b v="0"/>
    <s v="theater/plays"/>
    <n v="8.0000000000000002E-3"/>
    <n v="10"/>
    <x v="8"/>
    <x v="23"/>
    <x v="882"/>
    <d v="2017-04-18T19:13:39"/>
  </r>
  <r>
    <n v="2150"/>
    <s v="The Unknown Door"/>
    <s v="A pixel styled open world detective game."/>
    <n v="50000"/>
    <n v="405"/>
    <x v="1"/>
    <x v="13"/>
    <s v="NOK"/>
    <n v="1468392599"/>
    <n v="1465800599"/>
    <b v="0"/>
    <n v="4"/>
    <b v="0"/>
    <s v="games/video games"/>
    <n v="8.0999999999999996E-3"/>
    <n v="101.25"/>
    <x v="5"/>
    <x v="9"/>
    <x v="883"/>
    <d v="2016-07-13T06:49:59"/>
  </r>
  <r>
    <n v="872"/>
    <s v="Songs of Africa Ensemble Goodwill Africa Tour"/>
    <s v="The Songs of Africa Ensemble embarks on their first Goodwill Africa Tour, to taste African music &amp; culture firsthand."/>
    <n v="8000"/>
    <n v="65"/>
    <x v="1"/>
    <x v="0"/>
    <s v="USD"/>
    <n v="1299786527"/>
    <n v="1295898527"/>
    <b v="0"/>
    <n v="2"/>
    <b v="0"/>
    <s v="music/jazz"/>
    <n v="8.1250000000000003E-3"/>
    <n v="32.5"/>
    <x v="3"/>
    <x v="6"/>
    <x v="884"/>
    <d v="2011-03-10T19:48:47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0"/>
    <x v="0"/>
    <s v="USD"/>
    <n v="1417501145"/>
    <n v="1414041545"/>
    <b v="0"/>
    <n v="9"/>
    <b v="0"/>
    <s v="technology/wearables"/>
    <n v="8.1600000000000006E-3"/>
    <n v="45.333333333333336"/>
    <x v="1"/>
    <x v="4"/>
    <x v="885"/>
    <d v="2014-12-02T06:19:05"/>
  </r>
  <r>
    <n v="454"/>
    <s v="Super Hi-Speed Road Strikers"/>
    <s v="Itâ€™s an Action/Adventure Anime for The Yuusha Brave series, G1 Transformer, and the Fast and the Furious Fans!"/>
    <n v="10000"/>
    <n v="82"/>
    <x v="1"/>
    <x v="0"/>
    <s v="USD"/>
    <n v="1417007640"/>
    <n v="1414343571"/>
    <b v="0"/>
    <n v="5"/>
    <b v="0"/>
    <s v="film &amp; video/animation"/>
    <n v="8.2000000000000007E-3"/>
    <n v="16.399999999999999"/>
    <x v="0"/>
    <x v="2"/>
    <x v="886"/>
    <d v="2014-11-26T13:14:00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1"/>
    <x v="7"/>
    <s v="CAD"/>
    <n v="1406994583"/>
    <n v="1401810583"/>
    <b v="0"/>
    <n v="1"/>
    <b v="0"/>
    <s v="games/video games"/>
    <n v="8.2000000000000007E-3"/>
    <n v="410"/>
    <x v="5"/>
    <x v="9"/>
    <x v="887"/>
    <d v="2014-08-02T15:49:43"/>
  </r>
  <r>
    <n v="4019"/>
    <s v="We Don't Play Fight"/>
    <s v="Finally a crossover of the arts takes place! Theater &amp; LIVE Pro Wrestling. A unique story featuring TV Pro Wrestling without the TV."/>
    <n v="3500"/>
    <n v="29"/>
    <x v="1"/>
    <x v="0"/>
    <s v="USD"/>
    <n v="1460737680"/>
    <n v="1455725596"/>
    <b v="0"/>
    <n v="4"/>
    <b v="0"/>
    <s v="theater/plays"/>
    <n v="8.2857142857142851E-3"/>
    <n v="7.25"/>
    <x v="8"/>
    <x v="23"/>
    <x v="888"/>
    <d v="2016-04-15T16:28:00"/>
  </r>
  <r>
    <n v="2413"/>
    <s v="Lone Pine Coffee Brewery"/>
    <s v="Lone Pine Coffee Brewery will be a portable third-wave coffee shop available for wedding receptions and other events!"/>
    <n v="3000"/>
    <n v="25"/>
    <x v="1"/>
    <x v="0"/>
    <s v="USD"/>
    <n v="1401579000"/>
    <n v="1398911882"/>
    <b v="0"/>
    <n v="3"/>
    <b v="0"/>
    <s v="food/food trucks"/>
    <n v="8.3333333333333332E-3"/>
    <n v="8.3333333333333339"/>
    <x v="6"/>
    <x v="11"/>
    <x v="889"/>
    <d v="2014-05-31T23:30:0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1"/>
    <x v="0"/>
    <s v="USD"/>
    <n v="1450554599"/>
    <n v="1447098599"/>
    <b v="0"/>
    <n v="1"/>
    <b v="0"/>
    <s v="theater/plays"/>
    <n v="8.3333333333333332E-3"/>
    <n v="25"/>
    <x v="8"/>
    <x v="23"/>
    <x v="890"/>
    <d v="2015-12-19T19:49:59"/>
  </r>
  <r>
    <n v="4021"/>
    <s v="Angels in Houston"/>
    <s v="Help a group of actors end bigotry in Houston, TX by supporting a  full production of Angels in America."/>
    <n v="15000"/>
    <n v="125"/>
    <x v="1"/>
    <x v="0"/>
    <s v="USD"/>
    <n v="1414360358"/>
    <n v="1409176358"/>
    <b v="0"/>
    <n v="2"/>
    <b v="0"/>
    <s v="theater/plays"/>
    <n v="8.3333333333333332E-3"/>
    <n v="62.5"/>
    <x v="8"/>
    <x v="23"/>
    <x v="891"/>
    <d v="2014-10-26T21:52:3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1"/>
    <x v="0"/>
    <s v="USD"/>
    <n v="1422158199"/>
    <n v="1419566199"/>
    <b v="0"/>
    <n v="5"/>
    <b v="0"/>
    <s v="technology/wearables"/>
    <n v="8.3999999999999995E-3"/>
    <n v="25.2"/>
    <x v="1"/>
    <x v="4"/>
    <x v="892"/>
    <d v="2015-01-25T03:56:39"/>
  </r>
  <r>
    <n v="1579"/>
    <s v="psyÂ·choÂ·miÂ·metÂ·ic: The EsÂ·sence of Life (Canceled)"/>
    <s v="'Compilation of visual and literary art through fine art photography, graphic art, and poetry."/>
    <n v="3333"/>
    <n v="28"/>
    <x v="0"/>
    <x v="0"/>
    <s v="USD"/>
    <n v="1377734091"/>
    <n v="1374882891"/>
    <b v="0"/>
    <n v="2"/>
    <b v="0"/>
    <s v="publishing/art books"/>
    <n v="8.4008400840084006E-3"/>
    <n v="14"/>
    <x v="2"/>
    <x v="15"/>
    <x v="893"/>
    <d v="2013-08-28T23:54:51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1"/>
    <x v="0"/>
    <s v="USD"/>
    <n v="1427040435"/>
    <n v="1424452035"/>
    <b v="0"/>
    <n v="27"/>
    <b v="0"/>
    <s v="theater/spaces"/>
    <n v="8.4173998587352451E-3"/>
    <n v="415.77777777777777"/>
    <x v="8"/>
    <x v="24"/>
    <x v="894"/>
    <d v="2015-03-22T16:07:15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0"/>
    <x v="0"/>
    <s v="USD"/>
    <n v="1486590035"/>
    <n v="1483998035"/>
    <b v="0"/>
    <n v="2"/>
    <b v="0"/>
    <s v="food/food trucks"/>
    <n v="8.4285714285714294E-3"/>
    <n v="29.5"/>
    <x v="6"/>
    <x v="11"/>
    <x v="895"/>
    <d v="2017-02-08T21:40:35"/>
  </r>
  <r>
    <n v="2160"/>
    <s v="Army vs Aliens - Currently in Alpha"/>
    <s v="An awesome side-scroller tower defense game.  Think &quot;Plants vs Zombies&quot; but from a side-on perspective."/>
    <n v="10000"/>
    <n v="85"/>
    <x v="1"/>
    <x v="0"/>
    <s v="USD"/>
    <n v="1337447105"/>
    <n v="1334855105"/>
    <b v="0"/>
    <n v="16"/>
    <b v="0"/>
    <s v="games/video games"/>
    <n v="8.5000000000000006E-3"/>
    <n v="5.3125"/>
    <x v="5"/>
    <x v="9"/>
    <x v="896"/>
    <d v="2012-05-19T17:05:05"/>
  </r>
  <r>
    <n v="2767"/>
    <s v="the Giant Turnip"/>
    <s v="An animated bedtime story with Dedka, Babka and the rest of the family working together on a BIG problem"/>
    <n v="4000"/>
    <n v="34"/>
    <x v="1"/>
    <x v="7"/>
    <s v="CAD"/>
    <n v="1439766050"/>
    <n v="1434582050"/>
    <b v="0"/>
    <n v="3"/>
    <b v="0"/>
    <s v="publishing/children's books"/>
    <n v="8.5000000000000006E-3"/>
    <n v="11.333333333333334"/>
    <x v="2"/>
    <x v="22"/>
    <x v="897"/>
    <d v="2015-08-16T23:00:50"/>
  </r>
  <r>
    <n v="773"/>
    <s v="Expansion of The Mortis Chronicles"/>
    <s v="The Mortis Chronicles is a hard hitting, thought provoking and action packed indie published series. You know you want to read!"/>
    <n v="3759"/>
    <n v="32"/>
    <x v="1"/>
    <x v="1"/>
    <s v="GBP"/>
    <n v="1431298860"/>
    <n v="1428341985"/>
    <b v="0"/>
    <n v="2"/>
    <b v="0"/>
    <s v="publishing/fiction"/>
    <n v="8.5129023676509714E-3"/>
    <n v="16"/>
    <x v="2"/>
    <x v="5"/>
    <x v="898"/>
    <d v="2015-05-10T23:01:00"/>
  </r>
  <r>
    <n v="683"/>
    <s v="Mist Buddy Hydration/Misting Backpack"/>
    <s v="Mist Buddy is a remote controlled misting system, powered by a rechargeable battery with misting/sipping tip for complete coolness."/>
    <n v="35000"/>
    <n v="298"/>
    <x v="1"/>
    <x v="0"/>
    <s v="USD"/>
    <n v="1477949764"/>
    <n v="1474493764"/>
    <b v="0"/>
    <n v="3"/>
    <b v="0"/>
    <s v="technology/wearables"/>
    <n v="8.5142857142857138E-3"/>
    <n v="99.333333333333329"/>
    <x v="1"/>
    <x v="4"/>
    <x v="899"/>
    <d v="2016-10-31T21:36:04"/>
  </r>
  <r>
    <n v="912"/>
    <s v="Triad a new album by James Murrell"/>
    <s v="My new album will be called Triad, an album of original music performed by me &amp; guest musical artists."/>
    <n v="3500"/>
    <n v="30"/>
    <x v="1"/>
    <x v="0"/>
    <s v="USD"/>
    <n v="1355197047"/>
    <n v="1350009447"/>
    <b v="0"/>
    <n v="2"/>
    <b v="0"/>
    <s v="music/jazz"/>
    <n v="8.5714285714285719E-3"/>
    <n v="15"/>
    <x v="3"/>
    <x v="6"/>
    <x v="900"/>
    <d v="2012-12-11T03:37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0"/>
    <x v="5"/>
    <s v="EUR"/>
    <n v="1461535140"/>
    <n v="1459716480"/>
    <b v="0"/>
    <n v="1"/>
    <b v="0"/>
    <s v="publishing/translations"/>
    <n v="8.5714285714285719E-3"/>
    <n v="15"/>
    <x v="2"/>
    <x v="13"/>
    <x v="901"/>
    <d v="2016-04-24T21:59:00"/>
  </r>
  <r>
    <n v="226"/>
    <s v="MAGGIE Film"/>
    <s v="A TRUE STORY OF DOMESTIC VILOLENCE THAT SEEKS TO OFFER THE VIEWER OUTLEST OF SUPPORT."/>
    <n v="29000"/>
    <n v="250"/>
    <x v="1"/>
    <x v="1"/>
    <s v="GBP"/>
    <n v="1433064540"/>
    <n v="1428854344"/>
    <b v="0"/>
    <n v="2"/>
    <b v="0"/>
    <s v="film &amp; video/drama"/>
    <n v="8.6206896551724137E-3"/>
    <n v="125"/>
    <x v="0"/>
    <x v="1"/>
    <x v="902"/>
    <d v="2015-05-31T09:29:00"/>
  </r>
  <r>
    <n v="2680"/>
    <s v="iHeart Pillow"/>
    <s v="iHeartPillow, Connecting loved ones"/>
    <n v="32000"/>
    <n v="276"/>
    <x v="1"/>
    <x v="5"/>
    <s v="EUR"/>
    <n v="1459915491"/>
    <n v="1457327091"/>
    <b v="0"/>
    <n v="4"/>
    <b v="0"/>
    <s v="technology/makerspaces"/>
    <n v="8.6250000000000007E-3"/>
    <n v="69"/>
    <x v="1"/>
    <x v="26"/>
    <x v="903"/>
    <d v="2016-04-06T04:04:51"/>
  </r>
  <r>
    <n v="704"/>
    <s v="ZNITCH- The Evolution in Helmet Safety"/>
    <s v="Turn you helmet into the safest helmet and don't worry about a thing,you will always have the right fit!!"/>
    <n v="55000"/>
    <n v="481"/>
    <x v="1"/>
    <x v="7"/>
    <s v="CAD"/>
    <n v="1487565468"/>
    <n v="1482381468"/>
    <b v="0"/>
    <n v="4"/>
    <b v="0"/>
    <s v="technology/wearables"/>
    <n v="8.7454545454545458E-3"/>
    <n v="120.25"/>
    <x v="1"/>
    <x v="4"/>
    <x v="904"/>
    <d v="2017-02-20T04:37:4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1"/>
    <x v="0"/>
    <s v="USD"/>
    <n v="1410958191"/>
    <n v="1408366191"/>
    <b v="0"/>
    <n v="3"/>
    <b v="0"/>
    <s v="music/faith"/>
    <n v="8.7500000000000008E-3"/>
    <n v="11.666666666666666"/>
    <x v="3"/>
    <x v="17"/>
    <x v="905"/>
    <d v="2014-09-17T12:49:51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0"/>
    <x v="0"/>
    <s v="USD"/>
    <n v="1457543360"/>
    <n v="1454951360"/>
    <b v="0"/>
    <n v="6"/>
    <b v="0"/>
    <s v="technology/space exploration"/>
    <n v="8.8333333333333337E-3"/>
    <n v="17.666666666666668"/>
    <x v="1"/>
    <x v="21"/>
    <x v="906"/>
    <d v="2016-03-09T17:09:2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0"/>
    <x v="3"/>
    <s v="AUD"/>
    <n v="1418183325"/>
    <n v="1415591325"/>
    <b v="0"/>
    <n v="11"/>
    <b v="0"/>
    <s v="technology/space exploration"/>
    <n v="8.8500000000000002E-3"/>
    <n v="80.454545454545453"/>
    <x v="1"/>
    <x v="21"/>
    <x v="907"/>
    <d v="2014-12-10T03:48:45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1"/>
    <x v="0"/>
    <s v="USD"/>
    <n v="1468937681"/>
    <n v="1466345681"/>
    <b v="0"/>
    <n v="5"/>
    <b v="0"/>
    <s v="theater/plays"/>
    <n v="8.8500000000000002E-3"/>
    <n v="35.4"/>
    <x v="8"/>
    <x v="23"/>
    <x v="908"/>
    <d v="2016-07-19T14:14:41"/>
  </r>
  <r>
    <n v="2866"/>
    <s v="Church Folk Can Be Dangerous People"/>
    <s v="The reality is dark, sinister. The milieu is not as friendly as it claims. What is this place? Where is it? Is it your local church?"/>
    <n v="5000"/>
    <n v="45"/>
    <x v="1"/>
    <x v="0"/>
    <s v="USD"/>
    <n v="1476482400"/>
    <n v="1473893721"/>
    <b v="0"/>
    <n v="2"/>
    <b v="0"/>
    <s v="theater/plays"/>
    <n v="8.9999999999999993E-3"/>
    <n v="22.5"/>
    <x v="8"/>
    <x v="23"/>
    <x v="909"/>
    <d v="2016-10-14T22:00:00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0"/>
    <x v="0"/>
    <s v="USD"/>
    <n v="1334592000"/>
    <n v="1331982127"/>
    <b v="0"/>
    <n v="1"/>
    <b v="0"/>
    <s v="music/world music"/>
    <n v="9.0909090909090905E-3"/>
    <n v="25"/>
    <x v="3"/>
    <x v="12"/>
    <x v="910"/>
    <d v="2012-04-16T16:00:00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1"/>
    <x v="0"/>
    <s v="USD"/>
    <n v="1416877200"/>
    <n v="1414505137"/>
    <b v="0"/>
    <n v="2"/>
    <b v="0"/>
    <s v="theater/plays"/>
    <n v="9.0909090909090905E-3"/>
    <n v="25"/>
    <x v="8"/>
    <x v="23"/>
    <x v="911"/>
    <d v="2014-11-25T01:00:0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1"/>
    <x v="6"/>
    <s v="EUR"/>
    <n v="1480721803"/>
    <n v="1478126203"/>
    <b v="0"/>
    <n v="20"/>
    <b v="0"/>
    <s v="technology/web"/>
    <n v="9.1066666666666674E-3"/>
    <n v="68.3"/>
    <x v="1"/>
    <x v="3"/>
    <x v="912"/>
    <d v="2016-12-02T23:36:43"/>
  </r>
  <r>
    <n v="149"/>
    <s v="Dichotomy (Canceled)"/>
    <s v="A provocatively mind-bending sci-fi thriller, this short film project examines opposites and the balance of the universe. #Dichotomy"/>
    <n v="10000"/>
    <n v="92"/>
    <x v="0"/>
    <x v="0"/>
    <s v="USD"/>
    <n v="1419494400"/>
    <n v="1416888470"/>
    <b v="0"/>
    <n v="6"/>
    <b v="0"/>
    <s v="film &amp; video/science fiction"/>
    <n v="9.1999999999999998E-3"/>
    <n v="15.333333333333334"/>
    <x v="0"/>
    <x v="0"/>
    <x v="913"/>
    <d v="2014-12-25T08:00:00"/>
  </r>
  <r>
    <n v="661"/>
    <s v="AirString"/>
    <s v="AirString keeps your AirPods from getting lost by keeping the pair together with a  durable and premium quality string."/>
    <n v="10000"/>
    <n v="95"/>
    <x v="1"/>
    <x v="0"/>
    <s v="USD"/>
    <n v="1477236559"/>
    <n v="1474644559"/>
    <b v="0"/>
    <n v="9"/>
    <b v="0"/>
    <s v="technology/wearables"/>
    <n v="9.4999999999999998E-3"/>
    <n v="10.555555555555555"/>
    <x v="1"/>
    <x v="4"/>
    <x v="914"/>
    <d v="2016-10-23T15:29:19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2"/>
    <x v="9"/>
    <s v="EUR"/>
    <n v="1491581703"/>
    <n v="1488993303"/>
    <b v="0"/>
    <n v="4"/>
    <b v="0"/>
    <s v="theater/plays"/>
    <n v="9.5999999999999992E-3"/>
    <n v="24"/>
    <x v="8"/>
    <x v="23"/>
    <x v="915"/>
    <d v="2017-04-07T16:15:03"/>
  </r>
  <r>
    <n v="3971"/>
    <s v="The Sentinel &amp; The Showman"/>
    <s v="The timeless story of the struggling actor, the faithful agent and   the reality of what constitutes success and failure in Hollywood."/>
    <n v="14000"/>
    <n v="136"/>
    <x v="1"/>
    <x v="0"/>
    <s v="USD"/>
    <n v="1405947126"/>
    <n v="1403355126"/>
    <b v="0"/>
    <n v="6"/>
    <b v="0"/>
    <s v="theater/plays"/>
    <n v="9.7142857142857135E-3"/>
    <n v="22.666666666666668"/>
    <x v="8"/>
    <x v="23"/>
    <x v="916"/>
    <d v="2014-07-21T12:52:0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0"/>
    <x v="0"/>
    <s v="USD"/>
    <n v="1434405980"/>
    <n v="1431813980"/>
    <b v="0"/>
    <n v="5"/>
    <b v="0"/>
    <s v="technology/web"/>
    <n v="9.7400000000000004E-3"/>
    <n v="292.2"/>
    <x v="1"/>
    <x v="3"/>
    <x v="917"/>
    <d v="2015-06-15T22:06:20"/>
  </r>
  <r>
    <n v="705"/>
    <s v="SomnoScope"/>
    <s v="The closest thing ever to the Holy Grail of wearables technology"/>
    <n v="100000"/>
    <n v="977"/>
    <x v="1"/>
    <x v="4"/>
    <s v="EUR"/>
    <n v="1484999278"/>
    <n v="1482407278"/>
    <b v="0"/>
    <n v="5"/>
    <b v="0"/>
    <s v="technology/wearables"/>
    <n v="9.7699999999999992E-3"/>
    <n v="195.4"/>
    <x v="1"/>
    <x v="4"/>
    <x v="918"/>
    <d v="2017-01-21T11:47:58"/>
  </r>
  <r>
    <n v="2599"/>
    <s v="Empty Ramekins Catering Group"/>
    <s v="The Empty Ramekins Catering Group is looking for your help to start up in Miami Florida!!!!"/>
    <n v="9041"/>
    <n v="90"/>
    <x v="1"/>
    <x v="0"/>
    <s v="USD"/>
    <n v="1407089147"/>
    <n v="1403201147"/>
    <b v="0"/>
    <n v="5"/>
    <b v="0"/>
    <s v="food/food trucks"/>
    <n v="9.9546510341776348E-3"/>
    <n v="18"/>
    <x v="6"/>
    <x v="11"/>
    <x v="919"/>
    <d v="2014-08-03T18:05:4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1"/>
    <x v="11"/>
    <s v="NZD"/>
    <n v="1452942000"/>
    <n v="1449785223"/>
    <b v="0"/>
    <n v="5"/>
    <b v="0"/>
    <s v="technology/web"/>
    <n v="0.01"/>
    <n v="49"/>
    <x v="1"/>
    <x v="3"/>
    <x v="920"/>
    <d v="2016-01-16T11:00:00"/>
  </r>
  <r>
    <n v="584"/>
    <s v="scriptCall - The Personal Presentation Platform"/>
    <s v="Script Call takes your presentation from the wall to your audience; from your device to theirs."/>
    <n v="1000"/>
    <n v="10"/>
    <x v="1"/>
    <x v="0"/>
    <s v="USD"/>
    <n v="1426522316"/>
    <n v="1423933916"/>
    <b v="0"/>
    <n v="2"/>
    <b v="0"/>
    <s v="technology/web"/>
    <n v="0.01"/>
    <n v="5"/>
    <x v="1"/>
    <x v="3"/>
    <x v="921"/>
    <d v="2015-03-16T16:11:56"/>
  </r>
  <r>
    <n v="620"/>
    <s v="iShopGreen.ca - the green product marketplace (Canceled)"/>
    <s v="iShopGreen.ca is an online marketplace that connects consumers and suppliers with green products &amp; services"/>
    <n v="30000"/>
    <n v="300"/>
    <x v="0"/>
    <x v="7"/>
    <s v="CAD"/>
    <n v="1408986738"/>
    <n v="1405098738"/>
    <b v="0"/>
    <n v="1"/>
    <b v="0"/>
    <s v="technology/web"/>
    <n v="0.01"/>
    <n v="300"/>
    <x v="1"/>
    <x v="3"/>
    <x v="922"/>
    <d v="2014-08-25T17:12:18"/>
  </r>
  <r>
    <n v="884"/>
    <s v="Angwish &quot;I Wanna Be Your Monkey&quot; Music Video"/>
    <s v="We need to hire an animal trainer to have a chimpanzee actor perform in our music video with us!"/>
    <n v="2000"/>
    <n v="20"/>
    <x v="1"/>
    <x v="0"/>
    <s v="USD"/>
    <n v="1336789860"/>
    <n v="1331666146"/>
    <b v="0"/>
    <n v="2"/>
    <b v="0"/>
    <s v="music/indie rock"/>
    <n v="0.01"/>
    <n v="10"/>
    <x v="3"/>
    <x v="7"/>
    <x v="923"/>
    <d v="2012-05-12T02:31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0"/>
    <x v="0"/>
    <s v="USD"/>
    <n v="1488773332"/>
    <n v="1486613332"/>
    <b v="0"/>
    <n v="1"/>
    <b v="0"/>
    <s v="journalism/audio"/>
    <n v="0.01"/>
    <n v="15"/>
    <x v="4"/>
    <x v="8"/>
    <x v="924"/>
    <d v="2017-03-06T04:08:52"/>
  </r>
  <r>
    <n v="1060"/>
    <s v="Reality  Check (Canceled)"/>
    <s v="Reality Check is a weekly Internet Radio Show. Along with my co-host and engineer we discuss the issues of the day relevant to you!."/>
    <n v="5000"/>
    <n v="50"/>
    <x v="0"/>
    <x v="0"/>
    <s v="USD"/>
    <n v="1429134893"/>
    <n v="1426542893"/>
    <b v="0"/>
    <n v="1"/>
    <b v="0"/>
    <s v="journalism/audio"/>
    <n v="0.01"/>
    <n v="50"/>
    <x v="4"/>
    <x v="8"/>
    <x v="925"/>
    <d v="2015-04-15T21:54:53"/>
  </r>
  <r>
    <n v="1989"/>
    <s v="Shutters of Hope: The Real Faces of Infertility"/>
    <s v="Creating an awareness for infertility through photographing families and showcasing the real faces of infertility."/>
    <n v="5000"/>
    <n v="50"/>
    <x v="1"/>
    <x v="0"/>
    <s v="USD"/>
    <n v="1481473208"/>
    <n v="1478881208"/>
    <b v="0"/>
    <n v="1"/>
    <b v="0"/>
    <s v="photography/people"/>
    <n v="0.01"/>
    <n v="50"/>
    <x v="7"/>
    <x v="19"/>
    <x v="926"/>
    <d v="2016-12-11T16:20:08"/>
  </r>
  <r>
    <n v="2565"/>
    <s v="The Sketchy Pelican (Canceled)"/>
    <s v="The Sketchy Pelican. Is my vision to bring raw, honest, soulful, creative, thoght provoking cuisine to food truck form"/>
    <n v="10000"/>
    <n v="100"/>
    <x v="0"/>
    <x v="0"/>
    <s v="USD"/>
    <n v="1462827000"/>
    <n v="1457710589"/>
    <b v="0"/>
    <n v="1"/>
    <b v="0"/>
    <s v="food/food trucks"/>
    <n v="0.01"/>
    <n v="100"/>
    <x v="6"/>
    <x v="11"/>
    <x v="927"/>
    <d v="2016-05-09T20:50:00"/>
  </r>
  <r>
    <n v="2641"/>
    <s v="Build Flying Saucer Artificial Intelligent from sea shell"/>
    <s v="Building a Flying saucer that has Artificial Intelligent made from sea shell."/>
    <n v="1500"/>
    <n v="15"/>
    <x v="1"/>
    <x v="0"/>
    <s v="USD"/>
    <n v="1410811740"/>
    <n v="1409341863"/>
    <b v="0"/>
    <n v="1"/>
    <b v="0"/>
    <s v="technology/space exploration"/>
    <n v="0.01"/>
    <n v="15"/>
    <x v="1"/>
    <x v="21"/>
    <x v="928"/>
    <d v="2014-09-15T20:09:00"/>
  </r>
  <r>
    <n v="2841"/>
    <s v="The Dead Loss"/>
    <s v="1920's London; two brothers try to make a name for themselves in the underground crime world but encounter a ruthless Irish mob boss."/>
    <n v="1000"/>
    <n v="10"/>
    <x v="1"/>
    <x v="1"/>
    <s v="GBP"/>
    <n v="1450032297"/>
    <n v="1444844697"/>
    <b v="0"/>
    <n v="1"/>
    <b v="0"/>
    <s v="theater/plays"/>
    <n v="0.01"/>
    <n v="10"/>
    <x v="8"/>
    <x v="23"/>
    <x v="929"/>
    <d v="2015-12-13T18:44:57"/>
  </r>
  <r>
    <n v="2849"/>
    <s v="100, Acre Wood"/>
    <s v="NonSens!cal tackles the struggles of four people with mental health issues/disorders inspired by A.A Milne's Winnie the Pooh"/>
    <n v="500"/>
    <n v="5"/>
    <x v="1"/>
    <x v="1"/>
    <s v="GBP"/>
    <n v="1461406600"/>
    <n v="1458814600"/>
    <b v="0"/>
    <n v="1"/>
    <b v="0"/>
    <s v="theater/plays"/>
    <n v="0.01"/>
    <n v="5"/>
    <x v="8"/>
    <x v="23"/>
    <x v="930"/>
    <d v="2016-04-23T10:16:40"/>
  </r>
  <r>
    <n v="2944"/>
    <s v="Guardian Theatre, Arts in Education Theatre"/>
    <s v="Our vision: build and operate a Theater Arts Center for south-central Washington state in Goldendale."/>
    <n v="10000"/>
    <n v="100"/>
    <x v="1"/>
    <x v="0"/>
    <s v="USD"/>
    <n v="1433714198"/>
    <n v="1431122198"/>
    <b v="0"/>
    <n v="1"/>
    <b v="0"/>
    <s v="theater/spaces"/>
    <n v="0.01"/>
    <n v="100"/>
    <x v="8"/>
    <x v="24"/>
    <x v="931"/>
    <d v="2015-06-07T21:56:38"/>
  </r>
  <r>
    <n v="3747"/>
    <s v="Counting Stars"/>
    <s v="The world premiere of an astonishing new play by acclaimed writer Atiha Sen Gupta."/>
    <n v="2500"/>
    <n v="25"/>
    <x v="1"/>
    <x v="1"/>
    <s v="GBP"/>
    <n v="1436137140"/>
    <n v="1433833896"/>
    <b v="0"/>
    <n v="1"/>
    <b v="0"/>
    <s v="theater/plays"/>
    <n v="0.01"/>
    <n v="25"/>
    <x v="8"/>
    <x v="23"/>
    <x v="932"/>
    <d v="2015-07-05T22:59:0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1"/>
    <x v="1"/>
    <s v="GBP"/>
    <n v="1433685354"/>
    <n v="1431093354"/>
    <b v="0"/>
    <n v="1"/>
    <b v="0"/>
    <s v="theater/musical"/>
    <n v="0.01"/>
    <n v="50"/>
    <x v="8"/>
    <x v="25"/>
    <x v="933"/>
    <d v="2015-06-07T13:55:54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1"/>
    <x v="1"/>
    <s v="GBP"/>
    <n v="1407565504"/>
    <n v="1404973504"/>
    <b v="0"/>
    <n v="2"/>
    <b v="0"/>
    <s v="theater/plays"/>
    <n v="0.01"/>
    <n v="12.5"/>
    <x v="8"/>
    <x v="23"/>
    <x v="934"/>
    <d v="2014-08-09T06:25:04"/>
  </r>
  <r>
    <n v="4068"/>
    <s v="Produce BELLE DAME SANS MERCI a stage play"/>
    <s v="Be a PRODUCER of the Original stage play BELLE DAME SANS MERCI by Michael Fenlason! :-) :-( !"/>
    <n v="3495"/>
    <n v="34.950000000000003"/>
    <x v="1"/>
    <x v="0"/>
    <s v="USD"/>
    <n v="1484348700"/>
    <n v="1481756855"/>
    <b v="0"/>
    <n v="1"/>
    <b v="0"/>
    <s v="theater/plays"/>
    <n v="0.01"/>
    <n v="34.950000000000003"/>
    <x v="8"/>
    <x v="23"/>
    <x v="935"/>
    <d v="2017-01-13T23:05:00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1"/>
    <x v="0"/>
    <s v="USD"/>
    <n v="1389844800"/>
    <n v="1385524889"/>
    <b v="0"/>
    <n v="2"/>
    <b v="0"/>
    <s v="film &amp; video/animation"/>
    <n v="1.0200000000000001E-2"/>
    <n v="25.5"/>
    <x v="0"/>
    <x v="2"/>
    <x v="936"/>
    <d v="2014-01-16T04:00:00"/>
  </r>
  <r>
    <n v="1703"/>
    <s v="Joy Full Noise!"/>
    <s v="I would love for you to be a part of helping me raise money for music and video production to launch my first Worship album!"/>
    <n v="5000"/>
    <n v="51"/>
    <x v="1"/>
    <x v="0"/>
    <s v="USD"/>
    <n v="1441003537"/>
    <n v="1435819537"/>
    <b v="0"/>
    <n v="2"/>
    <b v="0"/>
    <s v="music/faith"/>
    <n v="1.0200000000000001E-2"/>
    <n v="25.5"/>
    <x v="3"/>
    <x v="17"/>
    <x v="937"/>
    <d v="2015-08-31T06:45:37"/>
  </r>
  <r>
    <n v="3192"/>
    <s v="Arts in Conflict"/>
    <s v="This project challenges social issues affecting young people in areas of deprivation within the Belfast area (Northern Ireland)."/>
    <n v="10000"/>
    <n v="102"/>
    <x v="1"/>
    <x v="1"/>
    <s v="GBP"/>
    <n v="1425160800"/>
    <n v="1421274859"/>
    <b v="0"/>
    <n v="8"/>
    <b v="0"/>
    <s v="theater/musical"/>
    <n v="1.0200000000000001E-2"/>
    <n v="12.75"/>
    <x v="8"/>
    <x v="25"/>
    <x v="938"/>
    <d v="2015-02-28T22:00:00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1"/>
    <x v="0"/>
    <s v="USD"/>
    <n v="1407869851"/>
    <n v="1404845851"/>
    <b v="0"/>
    <n v="9"/>
    <b v="0"/>
    <s v="technology/gadgets"/>
    <n v="1.04E-2"/>
    <n v="28.888888888888889"/>
    <x v="1"/>
    <x v="27"/>
    <x v="939"/>
    <d v="2014-08-12T18:57:31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0"/>
    <x v="0"/>
    <s v="USD"/>
    <n v="1467934937"/>
    <n v="1465342937"/>
    <b v="0"/>
    <n v="3"/>
    <b v="0"/>
    <s v="technology/web"/>
    <n v="1.044E-2"/>
    <n v="87"/>
    <x v="1"/>
    <x v="3"/>
    <x v="940"/>
    <d v="2016-07-07T23:42: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1"/>
    <x v="0"/>
    <s v="USD"/>
    <n v="1357432638"/>
    <n v="1354840638"/>
    <b v="0"/>
    <n v="7"/>
    <b v="0"/>
    <s v="games/video games"/>
    <n v="1.0500000000000001E-2"/>
    <n v="3"/>
    <x v="5"/>
    <x v="9"/>
    <x v="941"/>
    <d v="2013-01-06T00:37:18"/>
  </r>
  <r>
    <n v="2890"/>
    <s v="the Savannah Disputation"/>
    <s v="This Theological Comedy tells a story of when seemingly similar beliefs are discovered to be worlds apart; Damnation-Southern Style."/>
    <n v="2000"/>
    <n v="21"/>
    <x v="1"/>
    <x v="0"/>
    <s v="USD"/>
    <n v="1407553200"/>
    <n v="1405100992"/>
    <b v="0"/>
    <n v="3"/>
    <b v="0"/>
    <s v="theater/plays"/>
    <n v="1.0500000000000001E-2"/>
    <n v="7"/>
    <x v="8"/>
    <x v="23"/>
    <x v="942"/>
    <d v="2014-08-09T03:00:0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1"/>
    <x v="0"/>
    <s v="USD"/>
    <n v="1409846874"/>
    <n v="1407254874"/>
    <b v="0"/>
    <n v="2"/>
    <b v="0"/>
    <s v="theater/plays"/>
    <n v="1.0500000000000001E-2"/>
    <n v="52.5"/>
    <x v="8"/>
    <x v="23"/>
    <x v="943"/>
    <d v="2014-09-04T16:07:54"/>
  </r>
  <r>
    <n v="2509"/>
    <s v="&quot;Chuck J. Brubecker&quot;"/>
    <s v="Relax in a new Cheesecake Lounge in London, serving freshly made cheesecakes, all day and all night, along with great coffees and teas."/>
    <n v="95000"/>
    <n v="1000"/>
    <x v="1"/>
    <x v="1"/>
    <s v="GBP"/>
    <n v="1429554349"/>
    <n v="1424719549"/>
    <b v="0"/>
    <n v="28"/>
    <b v="0"/>
    <s v="food/restaurants"/>
    <n v="1.0526315789473684E-2"/>
    <n v="35.714285714285715"/>
    <x v="6"/>
    <x v="20"/>
    <x v="944"/>
    <d v="2015-04-20T18:25:49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1"/>
    <x v="0"/>
    <s v="USD"/>
    <n v="1431144000"/>
    <n v="1426407426"/>
    <b v="0"/>
    <n v="2"/>
    <b v="0"/>
    <s v="theater/plays"/>
    <n v="1.0571428571428572E-2"/>
    <n v="18.5"/>
    <x v="8"/>
    <x v="23"/>
    <x v="945"/>
    <d v="2015-05-09T04:00:00"/>
  </r>
  <r>
    <n v="695"/>
    <s v="mini air- personal air conditioner"/>
    <s v="Unique small wearable personal air conditioning device that provides the user a 10-15 degree environmental difference on his person."/>
    <n v="60000"/>
    <n v="636"/>
    <x v="1"/>
    <x v="0"/>
    <s v="USD"/>
    <n v="1414758620"/>
    <n v="1412166620"/>
    <b v="0"/>
    <n v="7"/>
    <b v="0"/>
    <s v="technology/wearables"/>
    <n v="1.06E-2"/>
    <n v="90.857142857142861"/>
    <x v="1"/>
    <x v="4"/>
    <x v="946"/>
    <d v="2014-10-31T12:30:2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1"/>
    <x v="0"/>
    <s v="USD"/>
    <n v="1427507208"/>
    <n v="1424918808"/>
    <b v="0"/>
    <n v="3"/>
    <b v="0"/>
    <s v="technology/wearables"/>
    <n v="1.06E-2"/>
    <n v="35.333333333333336"/>
    <x v="1"/>
    <x v="4"/>
    <x v="947"/>
    <d v="2015-03-28T01:46:48"/>
  </r>
  <r>
    <n v="1872"/>
    <s v="ZombieTime!"/>
    <s v="A Top-View Action game where you play as Bob, the FIRST zombie to rise from the grave. Bring chaos to town, feast and don't die again."/>
    <n v="20000"/>
    <n v="212"/>
    <x v="1"/>
    <x v="0"/>
    <s v="USD"/>
    <n v="1435633602"/>
    <n v="1433041602"/>
    <b v="0"/>
    <n v="13"/>
    <b v="0"/>
    <s v="games/mobile games"/>
    <n v="1.06E-2"/>
    <n v="16.307692307692307"/>
    <x v="5"/>
    <x v="10"/>
    <x v="948"/>
    <d v="2015-06-30T03:06:42"/>
  </r>
  <r>
    <n v="2748"/>
    <s v="Native American Language Book for Children"/>
    <s v="Interactive Book with Audio to learn the Ojibwe Language for Children.  Website, Ebook and more!"/>
    <n v="5000"/>
    <n v="53"/>
    <x v="1"/>
    <x v="0"/>
    <s v="USD"/>
    <n v="1472835802"/>
    <n v="1470243802"/>
    <b v="0"/>
    <n v="4"/>
    <b v="0"/>
    <s v="publishing/children's books"/>
    <n v="1.06E-2"/>
    <n v="13.25"/>
    <x v="2"/>
    <x v="22"/>
    <x v="949"/>
    <d v="2016-09-02T17:03:22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1"/>
    <x v="0"/>
    <s v="USD"/>
    <n v="1410416097"/>
    <n v="1407824097"/>
    <b v="0"/>
    <n v="12"/>
    <b v="0"/>
    <s v="film &amp; video/animation"/>
    <n v="1.0749999999999999E-2"/>
    <n v="35.833333333333336"/>
    <x v="0"/>
    <x v="2"/>
    <x v="950"/>
    <d v="2014-09-11T06:14:57"/>
  </r>
  <r>
    <n v="963"/>
    <s v="The Ultimate Learning Center"/>
    <s v="WE are molding an educated, motivated, non violent GENERATION!"/>
    <n v="35000"/>
    <n v="377"/>
    <x v="1"/>
    <x v="0"/>
    <s v="USD"/>
    <n v="1476717319"/>
    <n v="1473693319"/>
    <b v="0"/>
    <n v="9"/>
    <b v="0"/>
    <s v="technology/wearables"/>
    <n v="1.0771428571428571E-2"/>
    <n v="41.888888888888886"/>
    <x v="1"/>
    <x v="4"/>
    <x v="951"/>
    <d v="2016-10-17T15:15:19"/>
  </r>
  <r>
    <n v="2749"/>
    <s v="A Tree is a Tree, no matter what you see.  CHILDREN'S BOOK"/>
    <s v="Self-publishing my children's book."/>
    <n v="10000"/>
    <n v="110"/>
    <x v="1"/>
    <x v="0"/>
    <s v="USD"/>
    <n v="1428171037"/>
    <n v="1425582637"/>
    <b v="0"/>
    <n v="2"/>
    <b v="0"/>
    <s v="publishing/children's books"/>
    <n v="1.0999999999999999E-2"/>
    <n v="55"/>
    <x v="2"/>
    <x v="22"/>
    <x v="952"/>
    <d v="2015-04-04T18:10:3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1"/>
    <x v="0"/>
    <s v="USD"/>
    <n v="1472847873"/>
    <n v="1468959873"/>
    <b v="0"/>
    <n v="1"/>
    <b v="0"/>
    <s v="theater/plays"/>
    <n v="1.1111111111111112E-2"/>
    <n v="50"/>
    <x v="8"/>
    <x v="23"/>
    <x v="953"/>
    <d v="2016-09-02T20:24:33"/>
  </r>
  <r>
    <n v="198"/>
    <s v="Nine Lives"/>
    <s v="Nine Lives is a story of one woman's survival of EIGHT near deaths and her love for one man as an influence to fight for the NINTH."/>
    <n v="25000"/>
    <n v="279"/>
    <x v="1"/>
    <x v="0"/>
    <s v="USD"/>
    <n v="1412500322"/>
    <n v="1409908322"/>
    <b v="0"/>
    <n v="6"/>
    <b v="0"/>
    <s v="film &amp; video/drama"/>
    <n v="1.116E-2"/>
    <n v="46.5"/>
    <x v="0"/>
    <x v="1"/>
    <x v="954"/>
    <d v="2014-10-05T09:12:0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1"/>
    <x v="1"/>
    <s v="GBP"/>
    <n v="1441995769"/>
    <n v="1436811769"/>
    <b v="0"/>
    <n v="3"/>
    <b v="0"/>
    <s v="publishing/translations"/>
    <n v="1.1222222222222222E-2"/>
    <n v="673.33333333333337"/>
    <x v="2"/>
    <x v="13"/>
    <x v="955"/>
    <d v="2015-09-11T18:22:49"/>
  </r>
  <r>
    <n v="2764"/>
    <s v="A Growing Adventure"/>
    <s v="My Budding Bears are four teddy bears living in an enchanted garden sharing friendship, tea parties and delightful adventures."/>
    <n v="4000"/>
    <n v="45"/>
    <x v="1"/>
    <x v="0"/>
    <s v="USD"/>
    <n v="1338404400"/>
    <n v="1335855631"/>
    <b v="0"/>
    <n v="4"/>
    <b v="0"/>
    <s v="publishing/children's books"/>
    <n v="1.125E-2"/>
    <n v="11.25"/>
    <x v="2"/>
    <x v="22"/>
    <x v="956"/>
    <d v="2012-05-30T19:00:00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0"/>
    <x v="0"/>
    <s v="USD"/>
    <n v="1477065860"/>
    <n v="1471881860"/>
    <b v="0"/>
    <n v="11"/>
    <b v="0"/>
    <s v="technology/wearables"/>
    <n v="1.1266666666666666E-2"/>
    <n v="184.36363636363637"/>
    <x v="1"/>
    <x v="4"/>
    <x v="957"/>
    <d v="2016-10-21T16:04:20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0"/>
    <x v="0"/>
    <s v="USD"/>
    <n v="1421348428"/>
    <n v="1417460428"/>
    <b v="0"/>
    <n v="11"/>
    <b v="0"/>
    <s v="technology/wearables"/>
    <n v="1.1299999999999999E-2"/>
    <n v="102.72727272727273"/>
    <x v="1"/>
    <x v="4"/>
    <x v="958"/>
    <d v="2015-01-15T19:00:28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1"/>
    <x v="0"/>
    <s v="USD"/>
    <n v="1383509357"/>
    <n v="1380913757"/>
    <b v="0"/>
    <n v="2"/>
    <b v="0"/>
    <s v="music/jazz"/>
    <n v="1.1428571428571429E-2"/>
    <n v="20"/>
    <x v="3"/>
    <x v="6"/>
    <x v="959"/>
    <d v="2013-11-03T20:09:17"/>
  </r>
  <r>
    <n v="2684"/>
    <s v="Ain't No Thang..."/>
    <s v="Not all wings are created equal. We believe ours take flight above the rest. Come judge for yourself. To us it Ain't No Thang..."/>
    <n v="70000"/>
    <n v="800"/>
    <x v="1"/>
    <x v="0"/>
    <s v="USD"/>
    <n v="1407621425"/>
    <n v="1404165425"/>
    <b v="0"/>
    <n v="4"/>
    <b v="0"/>
    <s v="food/food trucks"/>
    <n v="1.1428571428571429E-2"/>
    <n v="200"/>
    <x v="6"/>
    <x v="11"/>
    <x v="960"/>
    <d v="2014-08-09T21:57:05"/>
  </r>
  <r>
    <n v="502"/>
    <s v="Strawberry Bowl"/>
    <s v="This Strawberry Bowl concept is the 1st of many episodes.  These episodes will be released in accordance with the harvest of the month."/>
    <n v="20000"/>
    <n v="230"/>
    <x v="1"/>
    <x v="0"/>
    <s v="USD"/>
    <n v="1332073025"/>
    <n v="1329484625"/>
    <b v="0"/>
    <n v="4"/>
    <b v="0"/>
    <s v="film &amp; video/animation"/>
    <n v="1.15E-2"/>
    <n v="57.5"/>
    <x v="0"/>
    <x v="2"/>
    <x v="961"/>
    <d v="2012-03-18T12:17:05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1"/>
    <x v="0"/>
    <s v="USD"/>
    <n v="1444946400"/>
    <n v="1441723912"/>
    <b v="0"/>
    <n v="21"/>
    <b v="0"/>
    <s v="theater/spaces"/>
    <n v="1.1831900000000001E-2"/>
    <n v="56.342380952380957"/>
    <x v="8"/>
    <x v="24"/>
    <x v="962"/>
    <d v="2015-10-15T22:00:0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1"/>
    <x v="0"/>
    <s v="USD"/>
    <n v="1477454340"/>
    <n v="1474676646"/>
    <b v="0"/>
    <n v="6"/>
    <b v="0"/>
    <s v="technology/wearables"/>
    <n v="1.192E-2"/>
    <n v="49.666666666666664"/>
    <x v="1"/>
    <x v="4"/>
    <x v="963"/>
    <d v="2016-10-26T03:59:00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1"/>
    <x v="0"/>
    <s v="USD"/>
    <n v="1467647160"/>
    <n v="1465055160"/>
    <b v="0"/>
    <n v="2"/>
    <b v="0"/>
    <s v="technology/web"/>
    <n v="1.2E-2"/>
    <n v="3"/>
    <x v="1"/>
    <x v="3"/>
    <x v="964"/>
    <d v="2016-07-04T15:46:00"/>
  </r>
  <r>
    <n v="1902"/>
    <s v="Cardboard reality"/>
    <s v="Virtual reality is expensive, here is the solution. I've created a VR device out of cardboard. I present: World's cheapest VR Device."/>
    <n v="1000"/>
    <n v="12"/>
    <x v="1"/>
    <x v="4"/>
    <s v="EUR"/>
    <n v="1425495447"/>
    <n v="1422903447"/>
    <b v="0"/>
    <n v="3"/>
    <b v="0"/>
    <s v="technology/gadgets"/>
    <n v="1.2E-2"/>
    <n v="4"/>
    <x v="1"/>
    <x v="27"/>
    <x v="965"/>
    <d v="2015-03-04T18:57:27"/>
  </r>
  <r>
    <n v="3864"/>
    <s v="Grammar Land Performances"/>
    <s v="I want to create a theatrical performance of the book Grammar Land and present it at schools to help children learn proper grammar."/>
    <n v="5000"/>
    <n v="60"/>
    <x v="1"/>
    <x v="0"/>
    <s v="USD"/>
    <n v="1447799054"/>
    <n v="1445203454"/>
    <b v="0"/>
    <n v="3"/>
    <b v="0"/>
    <s v="theater/plays"/>
    <n v="1.2E-2"/>
    <n v="20"/>
    <x v="8"/>
    <x v="23"/>
    <x v="966"/>
    <d v="2015-11-17T22:24:14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0"/>
    <x v="0"/>
    <s v="USD"/>
    <n v="1438793432"/>
    <n v="1436201432"/>
    <b v="0"/>
    <n v="7"/>
    <b v="0"/>
    <s v="technology/web"/>
    <n v="1.2123076923076924E-2"/>
    <n v="112.57142857142857"/>
    <x v="1"/>
    <x v="3"/>
    <x v="967"/>
    <d v="2015-08-05T16:50:32"/>
  </r>
  <r>
    <n v="1417"/>
    <s v="Digitizing 8 Rare Siddha Yoga Books"/>
    <s v="Digitization of 8 rare Siddha Yoga books written by a Yogi - coming in the lineage of Sri Sri Sri Sadhasiva Brahmendra himself!"/>
    <n v="4500"/>
    <n v="55"/>
    <x v="1"/>
    <x v="0"/>
    <s v="USD"/>
    <n v="1442315460"/>
    <n v="1439696174"/>
    <b v="0"/>
    <n v="2"/>
    <b v="0"/>
    <s v="publishing/translations"/>
    <n v="1.2222222222222223E-2"/>
    <n v="27.5"/>
    <x v="2"/>
    <x v="13"/>
    <x v="968"/>
    <d v="2015-09-15T11:11:00"/>
  </r>
  <r>
    <n v="2424"/>
    <s v="Lily and Memphs"/>
    <s v="Great and creative food from the heart in the form of a sweet food truck!"/>
    <n v="25000"/>
    <n v="310"/>
    <x v="1"/>
    <x v="0"/>
    <s v="USD"/>
    <n v="1414445108"/>
    <n v="1411853108"/>
    <b v="0"/>
    <n v="9"/>
    <b v="0"/>
    <s v="food/food trucks"/>
    <n v="1.24E-2"/>
    <n v="34.444444444444443"/>
    <x v="6"/>
    <x v="11"/>
    <x v="969"/>
    <d v="2014-10-27T21:25:08"/>
  </r>
  <r>
    <n v="3201"/>
    <s v="Nothing Changes"/>
    <s v="Nothing Changes is a modern musical version of the Ragged Trousered Philanthropists exploring the inequalities of &quot;austerity Britain&quot;"/>
    <n v="2000"/>
    <n v="25"/>
    <x v="1"/>
    <x v="1"/>
    <s v="GBP"/>
    <n v="1409509477"/>
    <n v="1407695077"/>
    <b v="0"/>
    <n v="2"/>
    <b v="0"/>
    <s v="theater/musical"/>
    <n v="1.2500000000000001E-2"/>
    <n v="12.5"/>
    <x v="8"/>
    <x v="25"/>
    <x v="970"/>
    <d v="2014-08-31T18:24:37"/>
  </r>
  <r>
    <n v="3899"/>
    <s v="RAIN | a theatrical production of life-changing proportions"/>
    <s v="More than just a play, RAIN is an outreach to hurting people who feel disengaged or rejected by others."/>
    <n v="10000"/>
    <n v="125"/>
    <x v="1"/>
    <x v="0"/>
    <s v="USD"/>
    <n v="1407868561"/>
    <n v="1406140561"/>
    <b v="0"/>
    <n v="2"/>
    <b v="0"/>
    <s v="theater/plays"/>
    <n v="1.2500000000000001E-2"/>
    <n v="62.5"/>
    <x v="8"/>
    <x v="23"/>
    <x v="971"/>
    <d v="2014-08-12T18:36:01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1"/>
    <x v="0"/>
    <s v="USD"/>
    <n v="1441037097"/>
    <n v="1438445097"/>
    <b v="0"/>
    <n v="1"/>
    <b v="0"/>
    <s v="theater/plays"/>
    <n v="1.2500000000000001E-2"/>
    <n v="10"/>
    <x v="8"/>
    <x v="23"/>
    <x v="972"/>
    <d v="2015-08-31T16:04:5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0"/>
    <x v="0"/>
    <s v="USD"/>
    <n v="1421350140"/>
    <n v="1418761759"/>
    <b v="0"/>
    <n v="8"/>
    <b v="0"/>
    <s v="technology/web"/>
    <n v="1.2513513513513513E-2"/>
    <n v="57.875"/>
    <x v="1"/>
    <x v="3"/>
    <x v="973"/>
    <d v="2015-01-15T19:29:00"/>
  </r>
  <r>
    <n v="873"/>
    <s v="The Dreamer-An Original Jazz CD"/>
    <s v="Fall in love with &quot;The Dreamer&quot;, new original music from trumpeter Freddie Dunn!"/>
    <n v="3500"/>
    <n v="45"/>
    <x v="1"/>
    <x v="0"/>
    <s v="USD"/>
    <n v="1352610040"/>
    <n v="1349150440"/>
    <b v="0"/>
    <n v="5"/>
    <b v="0"/>
    <s v="music/jazz"/>
    <n v="1.2857142857142857E-2"/>
    <n v="9"/>
    <x v="3"/>
    <x v="6"/>
    <x v="974"/>
    <d v="2012-11-11T05:00:4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1"/>
    <x v="0"/>
    <s v="USD"/>
    <n v="1456189076"/>
    <n v="1454979476"/>
    <b v="0"/>
    <n v="10"/>
    <b v="0"/>
    <s v="technology/wearables"/>
    <n v="1.2933333333333333E-2"/>
    <n v="19.399999999999999"/>
    <x v="1"/>
    <x v="4"/>
    <x v="975"/>
    <d v="2016-02-23T00:57:56"/>
  </r>
  <r>
    <n v="878"/>
    <s v="Justin Cron's Sax Debut Album"/>
    <s v="Join in and help me make my first jazz album. I would really like to make a Christmas album and a smooth jazz CD. Want a FREE CD?"/>
    <n v="5000"/>
    <n v="65"/>
    <x v="1"/>
    <x v="0"/>
    <s v="USD"/>
    <n v="1293082524"/>
    <n v="1290490524"/>
    <b v="0"/>
    <n v="2"/>
    <b v="0"/>
    <s v="music/jazz"/>
    <n v="1.2999999999999999E-2"/>
    <n v="32.5"/>
    <x v="3"/>
    <x v="6"/>
    <x v="976"/>
    <d v="2010-12-23T05:35:24"/>
  </r>
  <r>
    <n v="997"/>
    <s v="iPhanny"/>
    <s v="The iPhanny keeps your iPhone 6 safe from bending in those dangerous pants pockets."/>
    <n v="5000"/>
    <n v="65"/>
    <x v="1"/>
    <x v="0"/>
    <s v="USD"/>
    <n v="1417145297"/>
    <n v="1414549697"/>
    <b v="0"/>
    <n v="8"/>
    <b v="0"/>
    <s v="technology/wearables"/>
    <n v="1.2999999999999999E-2"/>
    <n v="8.125"/>
    <x v="1"/>
    <x v="4"/>
    <x v="977"/>
    <d v="2014-11-28T03:28:17"/>
  </r>
  <r>
    <n v="4013"/>
    <s v="Harriet Tubman Woman Of Faith"/>
    <s v="Harriet Tubman Woman of Faith is a remarkable narrative about the life and faith of Harriet Tubman, told through a dream of a teenager."/>
    <n v="2000"/>
    <n v="26"/>
    <x v="1"/>
    <x v="0"/>
    <s v="USD"/>
    <n v="1424070823"/>
    <n v="1421478823"/>
    <b v="0"/>
    <n v="2"/>
    <b v="0"/>
    <s v="theater/plays"/>
    <n v="1.2999999999999999E-2"/>
    <n v="13"/>
    <x v="8"/>
    <x v="23"/>
    <x v="978"/>
    <d v="2015-02-16T07:13:43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0"/>
    <x v="8"/>
    <s v="SEK"/>
    <n v="1482515937"/>
    <n v="1479923937"/>
    <b v="0"/>
    <n v="7"/>
    <b v="0"/>
    <s v="technology/wearables"/>
    <n v="1.3028138528138528E-2"/>
    <n v="859.85714285714289"/>
    <x v="1"/>
    <x v="4"/>
    <x v="979"/>
    <d v="2016-12-23T17:58:57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1"/>
    <x v="0"/>
    <s v="USD"/>
    <n v="1408134034"/>
    <n v="1405542034"/>
    <b v="0"/>
    <n v="4"/>
    <b v="0"/>
    <s v="technology/wearables"/>
    <n v="1.325E-2"/>
    <n v="26.5"/>
    <x v="1"/>
    <x v="4"/>
    <x v="980"/>
    <d v="2014-08-15T20:20:34"/>
  </r>
  <r>
    <n v="1913"/>
    <s v="Tibio - Spreading warmth in everyones home"/>
    <s v="Tibio is a revolutionary new product designed to solve an age old problem."/>
    <n v="48000"/>
    <n v="637"/>
    <x v="1"/>
    <x v="1"/>
    <s v="GBP"/>
    <n v="1412770578"/>
    <n v="1410178578"/>
    <b v="0"/>
    <n v="26"/>
    <b v="0"/>
    <s v="technology/gadgets"/>
    <n v="1.3270833333333334E-2"/>
    <n v="24.5"/>
    <x v="1"/>
    <x v="27"/>
    <x v="981"/>
    <d v="2014-10-08T12:16:18"/>
  </r>
  <r>
    <n v="426"/>
    <s v="Dewey Does 110 Animation"/>
    <s v="The first ever, Dewey Does 110 animation, teaches kids good values, how to succeed in life and maintaining a 110% state-of-mind."/>
    <n v="10000"/>
    <n v="133"/>
    <x v="1"/>
    <x v="0"/>
    <s v="USD"/>
    <n v="1456851914"/>
    <n v="1454259914"/>
    <b v="0"/>
    <n v="8"/>
    <b v="0"/>
    <s v="film &amp; video/animation"/>
    <n v="1.3299999999999999E-2"/>
    <n v="16.625"/>
    <x v="0"/>
    <x v="2"/>
    <x v="982"/>
    <d v="2016-03-01T17:05:14"/>
  </r>
  <r>
    <n v="1073"/>
    <s v="Rainbow Ball to the Iphone"/>
    <s v="We want to bring our Game Rainbow Ball to the iphone and to do that we need a little help"/>
    <n v="750"/>
    <n v="10"/>
    <x v="1"/>
    <x v="0"/>
    <s v="USD"/>
    <n v="1318806541"/>
    <n v="1316214541"/>
    <b v="0"/>
    <n v="1"/>
    <b v="0"/>
    <s v="games/video games"/>
    <n v="1.3333333333333334E-2"/>
    <n v="10"/>
    <x v="5"/>
    <x v="9"/>
    <x v="983"/>
    <d v="2011-10-16T23:09:01"/>
  </r>
  <r>
    <n v="1793"/>
    <s v="Live to Learn, Learn to Fight, Fight to Live - The Karen"/>
    <s v="The beginning of a long term project to document life of the Karen ethnic group on the border of Thailand and Burma."/>
    <n v="3000"/>
    <n v="40"/>
    <x v="1"/>
    <x v="3"/>
    <s v="AUD"/>
    <n v="1417127040"/>
    <n v="1414531440"/>
    <b v="1"/>
    <n v="2"/>
    <b v="0"/>
    <s v="photography/photobooks"/>
    <n v="1.3333333333333334E-2"/>
    <n v="20"/>
    <x v="7"/>
    <x v="18"/>
    <x v="984"/>
    <d v="2014-11-27T22:24:00"/>
  </r>
  <r>
    <n v="4005"/>
    <s v="Bringing more Art to the Community"/>
    <s v="Help us bring more Art to the Community. It's our second production, Fences by August Wilson. Help us make it a success!"/>
    <n v="3000"/>
    <n v="40"/>
    <x v="1"/>
    <x v="0"/>
    <s v="USD"/>
    <n v="1413832985"/>
    <n v="1408648985"/>
    <b v="0"/>
    <n v="2"/>
    <b v="0"/>
    <s v="theater/plays"/>
    <n v="1.3333333333333334E-2"/>
    <n v="20"/>
    <x v="8"/>
    <x v="23"/>
    <x v="985"/>
    <d v="2014-10-20T19:23:05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0"/>
    <x v="0"/>
    <s v="USD"/>
    <n v="1461622616"/>
    <n v="1456442216"/>
    <b v="0"/>
    <n v="14"/>
    <b v="0"/>
    <s v="technology/web"/>
    <n v="1.34E-2"/>
    <n v="47.857142857142854"/>
    <x v="1"/>
    <x v="3"/>
    <x v="986"/>
    <d v="2016-04-25T22:16:56"/>
  </r>
  <r>
    <n v="949"/>
    <s v="INBED"/>
    <s v="Der INBED ist ein innovatives Multisensor-Wearable fÃ¼r die SturzprÃ¤vention motorisch eingeschrÃ¤nkter Personen."/>
    <n v="20000"/>
    <n v="273"/>
    <x v="1"/>
    <x v="6"/>
    <s v="EUR"/>
    <n v="1456016576"/>
    <n v="1450832576"/>
    <b v="0"/>
    <n v="7"/>
    <b v="0"/>
    <s v="technology/wearables"/>
    <n v="1.3650000000000001E-2"/>
    <n v="39"/>
    <x v="1"/>
    <x v="4"/>
    <x v="987"/>
    <d v="2016-02-21T01:02:56"/>
  </r>
  <r>
    <n v="517"/>
    <s v="Honeybee: The Animated Series Trailer"/>
    <s v="Honeybee is a cartoon about a girl who can talk to bugs, and her quest to save the bees! Adventure, humor, and lots of fun characters."/>
    <n v="15000"/>
    <n v="205"/>
    <x v="1"/>
    <x v="0"/>
    <s v="USD"/>
    <n v="1486046761"/>
    <n v="1483454761"/>
    <b v="0"/>
    <n v="3"/>
    <b v="0"/>
    <s v="film &amp; video/animation"/>
    <n v="1.3666666666666667E-2"/>
    <n v="68.333333333333329"/>
    <x v="0"/>
    <x v="2"/>
    <x v="988"/>
    <d v="2017-02-02T14:46:01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0"/>
    <x v="0"/>
    <s v="USD"/>
    <n v="1471435554"/>
    <n v="1468843554"/>
    <b v="0"/>
    <n v="34"/>
    <b v="0"/>
    <s v="technology/wearables"/>
    <n v="1.3668E-2"/>
    <n v="100.5"/>
    <x v="1"/>
    <x v="4"/>
    <x v="989"/>
    <d v="2016-08-17T12:05:54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1"/>
    <x v="0"/>
    <s v="USD"/>
    <n v="1334097387"/>
    <n v="1328916987"/>
    <b v="0"/>
    <n v="5"/>
    <b v="0"/>
    <s v="film &amp; video/animation"/>
    <n v="1.3673469387755101E-2"/>
    <n v="67"/>
    <x v="0"/>
    <x v="2"/>
    <x v="990"/>
    <d v="2012-04-10T22:36:27"/>
  </r>
  <r>
    <n v="631"/>
    <s v="Brevity: A Powerful Online Publishing Software! (Canceled)"/>
    <s v="A Powerful Multimedia-Rich Software that aims at making online publishing very simple."/>
    <n v="50000"/>
    <n v="690"/>
    <x v="0"/>
    <x v="7"/>
    <s v="CAD"/>
    <n v="1464460329"/>
    <n v="1461954729"/>
    <b v="0"/>
    <n v="9"/>
    <b v="0"/>
    <s v="technology/web"/>
    <n v="1.38E-2"/>
    <n v="76.666666666666671"/>
    <x v="1"/>
    <x v="3"/>
    <x v="991"/>
    <d v="2016-05-28T18:32:09"/>
  </r>
  <r>
    <n v="1788"/>
    <s v="Beyond the Pale"/>
    <s v="A photo book celebrating Goths, exploring their lives and giving an insight into what Goth is for them."/>
    <n v="5500"/>
    <n v="76"/>
    <x v="1"/>
    <x v="1"/>
    <s v="GBP"/>
    <n v="1414795542"/>
    <n v="1412203542"/>
    <b v="1"/>
    <n v="4"/>
    <b v="0"/>
    <s v="photography/photobooks"/>
    <n v="1.3818181818181818E-2"/>
    <n v="19"/>
    <x v="7"/>
    <x v="18"/>
    <x v="992"/>
    <d v="2014-10-31T22:45:4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0"/>
    <x v="7"/>
    <s v="CAD"/>
    <n v="1419626139"/>
    <n v="1417034139"/>
    <b v="0"/>
    <n v="6"/>
    <b v="0"/>
    <s v="technology/web"/>
    <n v="1.4E-2"/>
    <n v="23.333333333333332"/>
    <x v="1"/>
    <x v="3"/>
    <x v="993"/>
    <d v="2014-12-26T20:35:39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0"/>
    <x v="0"/>
    <s v="USD"/>
    <n v="1474766189"/>
    <n v="1471310189"/>
    <b v="0"/>
    <n v="4"/>
    <b v="0"/>
    <s v="journalism/audio"/>
    <n v="1.4133333333333333E-2"/>
    <n v="53"/>
    <x v="4"/>
    <x v="8"/>
    <x v="994"/>
    <d v="2016-09-25T01:16:29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0"/>
    <x v="1"/>
    <s v="GBP"/>
    <n v="1394815751"/>
    <n v="1389635351"/>
    <b v="0"/>
    <n v="2"/>
    <b v="0"/>
    <s v="publishing/art books"/>
    <n v="1.4166666666666666E-2"/>
    <n v="42.5"/>
    <x v="2"/>
    <x v="15"/>
    <x v="995"/>
    <d v="2014-03-14T16:49:11"/>
  </r>
  <r>
    <n v="2125"/>
    <s v="Becoming - A Metaphysical Game About Mental Illness"/>
    <s v="Becoming is a video game that aims to portray mental illness through a metaphysical and emotional story."/>
    <n v="60000"/>
    <n v="852"/>
    <x v="1"/>
    <x v="0"/>
    <s v="USD"/>
    <n v="1438734833"/>
    <n v="1436142833"/>
    <b v="0"/>
    <n v="27"/>
    <b v="0"/>
    <s v="games/video games"/>
    <n v="1.4200000000000001E-2"/>
    <n v="31.555555555555557"/>
    <x v="5"/>
    <x v="9"/>
    <x v="996"/>
    <d v="2015-08-05T00:33:53"/>
  </r>
  <r>
    <n v="4063"/>
    <s v="Whisper Me Happy Ever After (WMHEA)"/>
    <s v="WMHAE by Julie McNamara, raises awareness of the effects domestic violence has on the mental health of young people who witness it."/>
    <n v="9500"/>
    <n v="135"/>
    <x v="1"/>
    <x v="1"/>
    <s v="GBP"/>
    <n v="1403886084"/>
    <n v="1401294084"/>
    <b v="0"/>
    <n v="9"/>
    <b v="0"/>
    <s v="theater/plays"/>
    <n v="1.4210526315789474E-2"/>
    <n v="15"/>
    <x v="8"/>
    <x v="23"/>
    <x v="997"/>
    <d v="2014-06-27T16:21:24"/>
  </r>
  <r>
    <n v="935"/>
    <s v="The Art of You Too"/>
    <s v="This vocal music and spoken word project uses the  gift of life,love,hope &amp; peace to enable people to see themselves as a masterpiece!"/>
    <n v="3500"/>
    <n v="50"/>
    <x v="1"/>
    <x v="0"/>
    <s v="USD"/>
    <n v="1454054429"/>
    <n v="1451462429"/>
    <b v="0"/>
    <n v="2"/>
    <b v="0"/>
    <s v="music/jazz"/>
    <n v="1.4285714285714285E-2"/>
    <n v="25"/>
    <x v="3"/>
    <x v="6"/>
    <x v="998"/>
    <d v="2016-01-29T08:00:2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1"/>
    <x v="13"/>
    <s v="NOK"/>
    <n v="1486313040"/>
    <n v="1483131966"/>
    <b v="0"/>
    <n v="4"/>
    <b v="0"/>
    <s v="food/food trucks"/>
    <n v="1.4321428571428572E-2"/>
    <n v="501.25"/>
    <x v="6"/>
    <x v="11"/>
    <x v="999"/>
    <d v="2017-02-05T16:44:0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0"/>
    <x v="7"/>
    <s v="CAD"/>
    <n v="1439533019"/>
    <n v="1436941019"/>
    <b v="0"/>
    <n v="3"/>
    <b v="0"/>
    <s v="technology/space exploration"/>
    <n v="1.44E-2"/>
    <n v="12"/>
    <x v="1"/>
    <x v="21"/>
    <x v="1000"/>
    <d v="2015-08-14T06:16:59"/>
  </r>
  <r>
    <n v="3977"/>
    <s v="Tales of a Dragon KNIGHT"/>
    <s v="Created for the greatest stages of the world, will captivate the hearts of its audience with a Powerful Story Line &amp; Magical creatures!"/>
    <n v="90000"/>
    <n v="1305"/>
    <x v="1"/>
    <x v="0"/>
    <s v="USD"/>
    <n v="1469213732"/>
    <n v="1466621732"/>
    <b v="0"/>
    <n v="6"/>
    <b v="0"/>
    <s v="theater/plays"/>
    <n v="1.4500000000000001E-2"/>
    <n v="217.5"/>
    <x v="8"/>
    <x v="23"/>
    <x v="1001"/>
    <d v="2016-07-22T18:55:32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1"/>
    <x v="0"/>
    <s v="USD"/>
    <n v="1372622280"/>
    <n v="1369246738"/>
    <b v="0"/>
    <n v="2"/>
    <b v="0"/>
    <s v="music/jazz"/>
    <n v="1.4545454545454545E-2"/>
    <n v="20"/>
    <x v="3"/>
    <x v="6"/>
    <x v="1002"/>
    <d v="2013-06-30T19:58:00"/>
  </r>
  <r>
    <n v="579"/>
    <s v="Course: Learn Cryptography"/>
    <s v="Learn classic and public key cryptography with a full proof-of-concept system in JavaScript."/>
    <n v="12000"/>
    <n v="175"/>
    <x v="1"/>
    <x v="0"/>
    <s v="USD"/>
    <n v="1419539223"/>
    <n v="1416947223"/>
    <b v="0"/>
    <n v="5"/>
    <b v="0"/>
    <s v="technology/web"/>
    <n v="1.4583333333333334E-2"/>
    <n v="35"/>
    <x v="1"/>
    <x v="3"/>
    <x v="1003"/>
    <d v="2014-12-25T20:27:03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1"/>
    <x v="0"/>
    <s v="USD"/>
    <n v="1407691248"/>
    <n v="1405099248"/>
    <b v="0"/>
    <n v="5"/>
    <b v="0"/>
    <s v="theater/musical"/>
    <n v="1.4642857142857143E-2"/>
    <n v="205"/>
    <x v="8"/>
    <x v="25"/>
    <x v="1004"/>
    <d v="2014-08-10T17:20:4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1"/>
    <x v="7"/>
    <s v="CAD"/>
    <n v="1423333581"/>
    <n v="1420741581"/>
    <b v="0"/>
    <n v="24"/>
    <b v="0"/>
    <s v="technology/wearables"/>
    <n v="1.4710000000000001E-2"/>
    <n v="61.291666666666664"/>
    <x v="1"/>
    <x v="4"/>
    <x v="1005"/>
    <d v="2015-02-07T18:26:21"/>
  </r>
  <r>
    <n v="3889"/>
    <s v="Sherri's Playhouse Present's A Heavenly Hand!"/>
    <s v="A romantic comedy about a girl trying to figure out what to do with her life and an angel who comes to help her."/>
    <n v="8000"/>
    <n v="118"/>
    <x v="1"/>
    <x v="0"/>
    <s v="USD"/>
    <n v="1420413960"/>
    <n v="1417651630"/>
    <b v="0"/>
    <n v="9"/>
    <b v="0"/>
    <s v="theater/plays"/>
    <n v="1.4749999999999999E-2"/>
    <n v="13.111111111111111"/>
    <x v="8"/>
    <x v="23"/>
    <x v="1006"/>
    <d v="2015-01-04T23:26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1"/>
    <x v="0"/>
    <s v="USD"/>
    <n v="1428097450"/>
    <n v="1425509050"/>
    <b v="0"/>
    <n v="2"/>
    <b v="0"/>
    <s v="theater/plays"/>
    <n v="1.4814814814814815E-2"/>
    <n v="100"/>
    <x v="8"/>
    <x v="23"/>
    <x v="1007"/>
    <d v="2015-04-03T21:44:10"/>
  </r>
  <r>
    <n v="2347"/>
    <s v="Course: Create Complete Web Apps without Coding (Canceled)"/>
    <s v="Back this project and get access to a course about building COMPLETE web applications without coding."/>
    <n v="1000"/>
    <n v="15"/>
    <x v="0"/>
    <x v="0"/>
    <s v="USD"/>
    <n v="1472135676"/>
    <n v="1469543676"/>
    <b v="0"/>
    <n v="1"/>
    <b v="0"/>
    <s v="technology/web"/>
    <n v="1.4999999999999999E-2"/>
    <n v="15"/>
    <x v="1"/>
    <x v="3"/>
    <x v="1008"/>
    <d v="2016-08-25T14:34:36"/>
  </r>
  <r>
    <n v="3960"/>
    <s v="In The Time of New York"/>
    <s v="You are closer to your dreams than what you expect, your demons will always wait for you to realize them, theyâ€™ll torture you Manny."/>
    <n v="3000"/>
    <n v="45"/>
    <x v="1"/>
    <x v="0"/>
    <s v="USD"/>
    <n v="1451852256"/>
    <n v="1449260256"/>
    <b v="0"/>
    <n v="4"/>
    <b v="0"/>
    <s v="theater/plays"/>
    <n v="1.4999999999999999E-2"/>
    <n v="11.25"/>
    <x v="8"/>
    <x v="23"/>
    <x v="1009"/>
    <d v="2016-01-03T20:17:36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1"/>
    <x v="0"/>
    <s v="USD"/>
    <n v="1417795480"/>
    <n v="1412607880"/>
    <b v="0"/>
    <n v="3"/>
    <b v="0"/>
    <s v="food/food trucks"/>
    <n v="1.5100000000000001E-2"/>
    <n v="50.333333333333336"/>
    <x v="6"/>
    <x v="11"/>
    <x v="1010"/>
    <d v="2014-12-05T16:04:40"/>
  </r>
  <r>
    <n v="1042"/>
    <s v="Ben's Top 5 podcast (Canceled)"/>
    <s v="Hello! I'm Ben and I have been wanting to start a podcast for a while. I am looking to kickstart the process and get into the game!"/>
    <n v="650"/>
    <n v="10"/>
    <x v="0"/>
    <x v="0"/>
    <s v="USD"/>
    <n v="1410516000"/>
    <n v="1406824948"/>
    <b v="0"/>
    <n v="1"/>
    <b v="0"/>
    <s v="journalism/audio"/>
    <n v="1.5384615384615385E-2"/>
    <n v="10"/>
    <x v="4"/>
    <x v="8"/>
    <x v="1011"/>
    <d v="2014-09-12T10:00:00"/>
  </r>
  <r>
    <n v="1915"/>
    <s v="The Cat-Bath Contraption"/>
    <s v="The picture above is of our current prototype for the cat bath - we hope to move beyond a simple bin and create a cat bath revolution!"/>
    <n v="500"/>
    <n v="8"/>
    <x v="1"/>
    <x v="0"/>
    <s v="USD"/>
    <n v="1409620222"/>
    <n v="1407892222"/>
    <b v="0"/>
    <n v="4"/>
    <b v="0"/>
    <s v="technology/gadgets"/>
    <n v="1.6E-2"/>
    <n v="2"/>
    <x v="1"/>
    <x v="27"/>
    <x v="1012"/>
    <d v="2014-09-02T01:10:2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1"/>
    <x v="0"/>
    <s v="USD"/>
    <n v="1303628340"/>
    <n v="1300328399"/>
    <b v="0"/>
    <n v="3"/>
    <b v="0"/>
    <s v="games/video games"/>
    <n v="1.6E-2"/>
    <n v="5.333333333333333"/>
    <x v="5"/>
    <x v="9"/>
    <x v="1013"/>
    <d v="2011-04-24T06:59:00"/>
  </r>
  <r>
    <n v="2864"/>
    <s v="'Haunting Julia' by Alan Ayckbourn"/>
    <s v="Accessible, original theatre for all!"/>
    <n v="2500"/>
    <n v="40"/>
    <x v="1"/>
    <x v="1"/>
    <s v="GBP"/>
    <n v="1437139080"/>
    <n v="1434552207"/>
    <b v="0"/>
    <n v="3"/>
    <b v="0"/>
    <s v="theater/plays"/>
    <n v="1.6E-2"/>
    <n v="13.333333333333334"/>
    <x v="8"/>
    <x v="23"/>
    <x v="1014"/>
    <d v="2015-07-17T13:18:00"/>
  </r>
  <r>
    <n v="1103"/>
    <s v="The Morgue"/>
    <s v="&quot;I go to work... I classify the bodies and store them accordingly... Sometimes I here noises... Other times is see her..."/>
    <n v="15000"/>
    <n v="243"/>
    <x v="1"/>
    <x v="0"/>
    <s v="USD"/>
    <n v="1466227190"/>
    <n v="1461043190"/>
    <b v="0"/>
    <n v="15"/>
    <b v="0"/>
    <s v="games/video games"/>
    <n v="1.6199999999999999E-2"/>
    <n v="16.2"/>
    <x v="5"/>
    <x v="9"/>
    <x v="1015"/>
    <d v="2016-06-18T05:19:50"/>
  </r>
  <r>
    <n v="996"/>
    <s v="Social behavior in technical communities"/>
    <s v="Study the behaviour of technical communities by tracking their movement  through wearables"/>
    <n v="4000"/>
    <n v="65"/>
    <x v="1"/>
    <x v="0"/>
    <s v="USD"/>
    <n v="1406474820"/>
    <n v="1403902060"/>
    <b v="0"/>
    <n v="5"/>
    <b v="0"/>
    <s v="technology/wearables"/>
    <n v="1.6250000000000001E-2"/>
    <n v="13"/>
    <x v="1"/>
    <x v="4"/>
    <x v="1016"/>
    <d v="2014-07-27T15:27:00"/>
  </r>
  <r>
    <n v="1167"/>
    <s v="Empanada Express Food Truck"/>
    <s v="A mobile food truck serving up a Latino-inspired fusion cuisine using fresh, local, &amp; organic ingredients!"/>
    <n v="60000"/>
    <n v="979"/>
    <x v="1"/>
    <x v="0"/>
    <s v="USD"/>
    <n v="1410543495"/>
    <n v="1407865095"/>
    <b v="0"/>
    <n v="16"/>
    <b v="0"/>
    <s v="food/food trucks"/>
    <n v="1.6316666666666667E-2"/>
    <n v="61.1875"/>
    <x v="6"/>
    <x v="11"/>
    <x v="1017"/>
    <d v="2014-09-12T17:38:15"/>
  </r>
  <r>
    <n v="3142"/>
    <s v="The Pendulum Swings UK Theatre Tour/EdFringe"/>
    <s v="Our aim is to deliver a powerful piece of theatre to audiences across the UK, including Edinburgh Fringe (2017)."/>
    <n v="2750"/>
    <n v="45"/>
    <x v="2"/>
    <x v="1"/>
    <s v="GBP"/>
    <n v="1489922339"/>
    <n v="1487333939"/>
    <b v="0"/>
    <n v="3"/>
    <b v="0"/>
    <s v="theater/plays"/>
    <n v="1.6363636363636365E-2"/>
    <n v="15"/>
    <x v="8"/>
    <x v="23"/>
    <x v="1018"/>
    <d v="2017-03-19T11:18:59"/>
  </r>
  <r>
    <n v="1404"/>
    <s v="3 Men and a Book"/>
    <s v="Translation &amp; publication of possibly the most famous piece of English literature - Act II Scene II of Romeo and Juliet into txt-speak."/>
    <n v="14500"/>
    <n v="241"/>
    <x v="1"/>
    <x v="1"/>
    <s v="GBP"/>
    <n v="1424607285"/>
    <n v="1422447285"/>
    <b v="1"/>
    <n v="5"/>
    <b v="0"/>
    <s v="publishing/translations"/>
    <n v="1.6620689655172414E-2"/>
    <n v="48.2"/>
    <x v="2"/>
    <x v="13"/>
    <x v="1019"/>
    <d v="2015-02-22T12:14:45"/>
  </r>
  <r>
    <n v="1713"/>
    <s v="&quot;UNCOVERED ME&quot;"/>
    <s v="This music project is a compilation to my up-coming book UNCOVERED ME, I need your support to help me go to New York and complete it."/>
    <n v="3000"/>
    <n v="50"/>
    <x v="1"/>
    <x v="0"/>
    <s v="USD"/>
    <n v="1412536412"/>
    <n v="1409944412"/>
    <b v="0"/>
    <n v="1"/>
    <b v="0"/>
    <s v="music/faith"/>
    <n v="1.6666666666666666E-2"/>
    <n v="50"/>
    <x v="3"/>
    <x v="17"/>
    <x v="1020"/>
    <d v="2014-10-05T19:13:32"/>
  </r>
  <r>
    <n v="3795"/>
    <s v="Duodeca"/>
    <s v="Poppin Productions are currently entering the development stage of their very first production -  &quot;Duodeca&quot;."/>
    <n v="600"/>
    <n v="10"/>
    <x v="1"/>
    <x v="1"/>
    <s v="GBP"/>
    <n v="1440801000"/>
    <n v="1437042490"/>
    <b v="0"/>
    <n v="2"/>
    <b v="0"/>
    <s v="theater/musical"/>
    <n v="1.6666666666666666E-2"/>
    <n v="5"/>
    <x v="8"/>
    <x v="25"/>
    <x v="1021"/>
    <d v="2015-08-28T22:30:00"/>
  </r>
  <r>
    <n v="1127"/>
    <s v="ABRAcaPOCUS!!"/>
    <s v="A fast-paced, creepy/cute mobile puzzle game where you draw series of magic symbols to summon &amp; collect demons, monsters, gods, &amp; myths"/>
    <n v="35000"/>
    <n v="585"/>
    <x v="1"/>
    <x v="0"/>
    <s v="USD"/>
    <n v="1416000600"/>
    <n v="1413318600"/>
    <b v="0"/>
    <n v="23"/>
    <b v="0"/>
    <s v="games/mobile games"/>
    <n v="1.6714285714285713E-2"/>
    <n v="25.434782608695652"/>
    <x v="5"/>
    <x v="10"/>
    <x v="1022"/>
    <d v="2014-11-14T21:30:00"/>
  </r>
  <r>
    <n v="775"/>
    <s v="Scorned: A LeKrista Scott, Vampire Hunted Novel"/>
    <s v="Scorned is the first in a series that I have been working on for two years and it's time to get it published."/>
    <n v="10000"/>
    <n v="170"/>
    <x v="1"/>
    <x v="0"/>
    <s v="USD"/>
    <n v="1323998795"/>
    <n v="1321406795"/>
    <b v="0"/>
    <n v="5"/>
    <b v="0"/>
    <s v="publishing/fiction"/>
    <n v="1.7000000000000001E-2"/>
    <n v="34"/>
    <x v="2"/>
    <x v="5"/>
    <x v="1023"/>
    <d v="2011-12-16T01:26:35"/>
  </r>
  <r>
    <n v="1590"/>
    <s v="An Italian Adventure"/>
    <s v="Discover Italy through photography."/>
    <n v="60000"/>
    <n v="1020"/>
    <x v="1"/>
    <x v="10"/>
    <s v="EUR"/>
    <n v="1443040464"/>
    <n v="1440448464"/>
    <b v="0"/>
    <n v="2"/>
    <b v="0"/>
    <s v="photography/places"/>
    <n v="1.7000000000000001E-2"/>
    <n v="510"/>
    <x v="7"/>
    <x v="16"/>
    <x v="1024"/>
    <d v="2015-09-23T20:34:24"/>
  </r>
  <r>
    <n v="2144"/>
    <s v="Project Starborn"/>
    <s v="A thousand community-built sandbox games (and more!) with a fully-customizable game engine."/>
    <n v="35500"/>
    <n v="607"/>
    <x v="1"/>
    <x v="0"/>
    <s v="USD"/>
    <n v="1379164040"/>
    <n v="1376399240"/>
    <b v="0"/>
    <n v="24"/>
    <b v="0"/>
    <s v="games/video games"/>
    <n v="1.7098591549295775E-2"/>
    <n v="25.291666666666668"/>
    <x v="5"/>
    <x v="9"/>
    <x v="1025"/>
    <d v="2013-09-14T13:07:20"/>
  </r>
  <r>
    <n v="956"/>
    <s v="SemiYours"/>
    <s v="You can rent out your Car with Uber. _x000a_You can rent out your Home with Airbnb. _x000a_Now you can rent out your CLOSET with SemiYOURS!"/>
    <n v="50000"/>
    <n v="861"/>
    <x v="1"/>
    <x v="0"/>
    <s v="USD"/>
    <n v="1430081759"/>
    <n v="1424901359"/>
    <b v="0"/>
    <n v="17"/>
    <b v="0"/>
    <s v="technology/wearables"/>
    <n v="1.7219999999999999E-2"/>
    <n v="50.647058823529413"/>
    <x v="1"/>
    <x v="4"/>
    <x v="1026"/>
    <d v="2015-04-26T20:55:5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1"/>
    <x v="0"/>
    <s v="USD"/>
    <n v="1483048900"/>
    <n v="1480456900"/>
    <b v="0"/>
    <n v="4"/>
    <b v="0"/>
    <s v="technology/gadgets"/>
    <n v="1.7319999999999999E-2"/>
    <n v="108.25"/>
    <x v="1"/>
    <x v="27"/>
    <x v="1027"/>
    <d v="2016-12-29T22:01:40"/>
  </r>
  <r>
    <n v="2134"/>
    <s v="Prehistoric Landing"/>
    <s v="1st person Action Survivalist Rpg game. You get sent to a deadly Island to die not knowing that your not alone on the island."/>
    <n v="6000"/>
    <n v="104"/>
    <x v="1"/>
    <x v="0"/>
    <s v="USD"/>
    <n v="1367097391"/>
    <n v="1364505391"/>
    <b v="0"/>
    <n v="3"/>
    <b v="0"/>
    <s v="games/video games"/>
    <n v="1.7333333333333333E-2"/>
    <n v="34.666666666666664"/>
    <x v="5"/>
    <x v="9"/>
    <x v="1028"/>
    <d v="2013-04-27T21:16:31"/>
  </r>
  <r>
    <n v="2591"/>
    <s v="patent pending"/>
    <s v="Hi everyone I am a 26 year old single mom trying to start her own food business! I need to first afford the patent to reveal more!"/>
    <n v="1500"/>
    <n v="26"/>
    <x v="1"/>
    <x v="0"/>
    <s v="USD"/>
    <n v="1457901924"/>
    <n v="1452721524"/>
    <b v="0"/>
    <n v="2"/>
    <b v="0"/>
    <s v="food/food trucks"/>
    <n v="1.7333333333333333E-2"/>
    <n v="13"/>
    <x v="6"/>
    <x v="11"/>
    <x v="1029"/>
    <d v="2016-03-13T20:45:24"/>
  </r>
  <r>
    <n v="1799"/>
    <s v="The UnDiscovered Image"/>
    <s v="The UnDiscovered Image, a monthly publication dedicated to photographers."/>
    <n v="4000"/>
    <n v="69.83"/>
    <x v="1"/>
    <x v="1"/>
    <s v="GBP"/>
    <n v="1415740408"/>
    <n v="1414008808"/>
    <b v="1"/>
    <n v="6"/>
    <b v="0"/>
    <s v="photography/photobooks"/>
    <n v="1.7457500000000001E-2"/>
    <n v="11.638333333333334"/>
    <x v="7"/>
    <x v="18"/>
    <x v="1030"/>
    <d v="2014-11-11T21:13:28"/>
  </r>
  <r>
    <n v="2514"/>
    <s v="Lunch For Tots"/>
    <s v="My little cafe has been challenged to provide healthy, fun lunches to kids at a Montessori School. Local/organic as much as possible."/>
    <n v="12000"/>
    <n v="210"/>
    <x v="1"/>
    <x v="0"/>
    <s v="USD"/>
    <n v="1408526477"/>
    <n v="1407057677"/>
    <b v="0"/>
    <n v="4"/>
    <b v="0"/>
    <s v="food/restaurants"/>
    <n v="1.7500000000000002E-2"/>
    <n v="52.5"/>
    <x v="6"/>
    <x v="20"/>
    <x v="1031"/>
    <d v="2014-08-20T09:21:17"/>
  </r>
  <r>
    <n v="2859"/>
    <s v="Grover Theatre Company (GTC)"/>
    <s v="A theatre company that will create works to inspire young people and get everyone involved."/>
    <n v="2000"/>
    <n v="35"/>
    <x v="1"/>
    <x v="3"/>
    <s v="AUD"/>
    <n v="1444984904"/>
    <n v="1439800904"/>
    <b v="0"/>
    <n v="1"/>
    <b v="0"/>
    <s v="theater/plays"/>
    <n v="1.7500000000000002E-2"/>
    <n v="35"/>
    <x v="8"/>
    <x v="23"/>
    <x v="1032"/>
    <d v="2015-10-16T08:41:44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0"/>
    <x v="0"/>
    <s v="USD"/>
    <n v="1430517600"/>
    <n v="1426538129"/>
    <b v="0"/>
    <n v="2"/>
    <b v="0"/>
    <s v="theater/musical"/>
    <n v="1.7500000000000002E-2"/>
    <n v="17.5"/>
    <x v="8"/>
    <x v="25"/>
    <x v="1033"/>
    <d v="2015-05-01T22:00:00"/>
  </r>
  <r>
    <n v="503"/>
    <s v="Jimmy There and Back - Documentary Animation"/>
    <s v="Jimmy wants to live life and see his grandchildren grow up, but alcoholism threatens to curtail everything he dreams of."/>
    <n v="6500"/>
    <n v="114"/>
    <x v="1"/>
    <x v="1"/>
    <s v="GBP"/>
    <n v="1421498303"/>
    <n v="1418906303"/>
    <b v="0"/>
    <n v="9"/>
    <b v="0"/>
    <s v="film &amp; video/animation"/>
    <n v="1.7538461538461537E-2"/>
    <n v="12.666666666666666"/>
    <x v="0"/>
    <x v="2"/>
    <x v="1034"/>
    <d v="2015-01-17T12:38:23"/>
  </r>
  <r>
    <n v="3919"/>
    <s v="After The Blue"/>
    <s v="Two sisters living in a Cornish seaside town attempt to hide and escape from a life- circle of deceit, abuse, incest and revenge."/>
    <n v="5000"/>
    <n v="90"/>
    <x v="1"/>
    <x v="1"/>
    <s v="GBP"/>
    <n v="1453075200"/>
    <n v="1450628773"/>
    <b v="0"/>
    <n v="3"/>
    <b v="0"/>
    <s v="theater/plays"/>
    <n v="1.7999999999999999E-2"/>
    <n v="30"/>
    <x v="8"/>
    <x v="23"/>
    <x v="1035"/>
    <d v="2016-01-18T00:00:00"/>
  </r>
  <r>
    <n v="2381"/>
    <s v="Cannabis Connection (Canceled)"/>
    <s v="Social Media Platform for the Marijuana Industry to create professionalism and a stable lasting market."/>
    <n v="86350"/>
    <n v="1571"/>
    <x v="0"/>
    <x v="0"/>
    <s v="USD"/>
    <n v="1428704848"/>
    <n v="1426112848"/>
    <b v="0"/>
    <n v="7"/>
    <b v="0"/>
    <s v="technology/web"/>
    <n v="1.8193398957730169E-2"/>
    <n v="224.42857142857142"/>
    <x v="1"/>
    <x v="3"/>
    <x v="1036"/>
    <d v="2015-04-10T22:27:28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1"/>
    <x v="1"/>
    <s v="GBP"/>
    <n v="1427659200"/>
    <n v="1425678057"/>
    <b v="0"/>
    <n v="6"/>
    <b v="0"/>
    <s v="theater/plays"/>
    <n v="1.8333333333333333E-2"/>
    <n v="18.333333333333332"/>
    <x v="8"/>
    <x v="23"/>
    <x v="1037"/>
    <d v="2015-03-29T20:00:00"/>
  </r>
  <r>
    <n v="2409"/>
    <s v="Johnny's Food Truck a Puerto Rican and BBQ infusion"/>
    <s v="I am looking to start a food truck with an infusion of my Puerto Rican heritage and my love for BBQ."/>
    <n v="25000"/>
    <n v="460"/>
    <x v="1"/>
    <x v="0"/>
    <s v="USD"/>
    <n v="1439931675"/>
    <n v="1437339675"/>
    <b v="0"/>
    <n v="6"/>
    <b v="0"/>
    <s v="food/food trucks"/>
    <n v="1.84E-2"/>
    <n v="76.666666666666671"/>
    <x v="6"/>
    <x v="11"/>
    <x v="1038"/>
    <d v="2015-08-18T21:01:15"/>
  </r>
  <r>
    <n v="4002"/>
    <s v="Terry Pratchett's Wyrd Sisters"/>
    <s v="Bring Wyrd Sisters, a comedy of Shakespearean proportions, to small-town Texas. Loosely parodies the â€œScottish Play.â€"/>
    <n v="1250"/>
    <n v="23"/>
    <x v="1"/>
    <x v="0"/>
    <s v="USD"/>
    <n v="1411779761"/>
    <n v="1409187761"/>
    <b v="0"/>
    <n v="4"/>
    <b v="0"/>
    <s v="theater/plays"/>
    <n v="1.84E-2"/>
    <n v="5.75"/>
    <x v="8"/>
    <x v="23"/>
    <x v="1039"/>
    <d v="2014-09-27T01:02:41"/>
  </r>
  <r>
    <n v="2957"/>
    <s v="BAMA Theatre Headset Campaign (Canceled)"/>
    <s v="Theatre in Tuscaloosa, AL built in the 1930s.  The headsets seem about that old. They are almost unusable."/>
    <n v="15000"/>
    <n v="280"/>
    <x v="0"/>
    <x v="0"/>
    <s v="USD"/>
    <n v="1427498172"/>
    <n v="1422317772"/>
    <b v="0"/>
    <n v="3"/>
    <b v="0"/>
    <s v="theater/spaces"/>
    <n v="1.8666666666666668E-2"/>
    <n v="93.333333333333329"/>
    <x v="8"/>
    <x v="24"/>
    <x v="1040"/>
    <d v="2015-03-27T23:16:12"/>
  </r>
  <r>
    <n v="128"/>
    <s v="Ralphi3 (Canceled)"/>
    <s v="A Science Fiction film filled with entertainment and Excitement"/>
    <n v="100000"/>
    <n v="1867"/>
    <x v="0"/>
    <x v="0"/>
    <s v="USD"/>
    <n v="1476941293"/>
    <n v="1473917293"/>
    <b v="0"/>
    <n v="6"/>
    <b v="0"/>
    <s v="film &amp; video/science fiction"/>
    <n v="1.8669999999999999E-2"/>
    <n v="311.16666666666669"/>
    <x v="0"/>
    <x v="0"/>
    <x v="1041"/>
    <d v="2016-10-20T05:28:1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0"/>
    <x v="0"/>
    <s v="USD"/>
    <n v="1450380009"/>
    <n v="1447960809"/>
    <b v="0"/>
    <n v="17"/>
    <b v="0"/>
    <s v="technology/space exploration"/>
    <n v="1.8689285714285714E-2"/>
    <n v="307.8235294117647"/>
    <x v="1"/>
    <x v="21"/>
    <x v="1042"/>
    <d v="2015-12-17T19:20:09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1"/>
    <x v="0"/>
    <s v="USD"/>
    <n v="1409787378"/>
    <n v="1405899378"/>
    <b v="0"/>
    <n v="3"/>
    <b v="0"/>
    <s v="publishing/fiction"/>
    <n v="1.9E-2"/>
    <n v="19"/>
    <x v="2"/>
    <x v="5"/>
    <x v="1043"/>
    <d v="2014-09-03T23:36:18"/>
  </r>
  <r>
    <n v="2852"/>
    <s v="Freedom Train"/>
    <s v="Just one time back to the past on the Freedom Train will open your eyes and your lives will never ever be the same!"/>
    <n v="5000"/>
    <n v="95"/>
    <x v="1"/>
    <x v="0"/>
    <s v="USD"/>
    <n v="1403312703"/>
    <n v="1400720703"/>
    <b v="0"/>
    <n v="6"/>
    <b v="0"/>
    <s v="theater/plays"/>
    <n v="1.9E-2"/>
    <n v="15.833333333333334"/>
    <x v="8"/>
    <x v="23"/>
    <x v="1044"/>
    <d v="2014-06-21T01:05:03"/>
  </r>
  <r>
    <n v="946"/>
    <s v="OmniTrade Apron"/>
    <s v="Soft edged-Hard working. The perfect wearable organization for the home and professional shop."/>
    <n v="15000"/>
    <n v="286"/>
    <x v="1"/>
    <x v="0"/>
    <s v="USD"/>
    <n v="1473444048"/>
    <n v="1470852048"/>
    <b v="0"/>
    <n v="5"/>
    <b v="0"/>
    <s v="technology/wearables"/>
    <n v="1.9066666666666666E-2"/>
    <n v="57.2"/>
    <x v="1"/>
    <x v="4"/>
    <x v="1045"/>
    <d v="2016-09-09T18:00:4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1"/>
    <x v="3"/>
    <s v="AUD"/>
    <n v="1439515497"/>
    <n v="1435627497"/>
    <b v="0"/>
    <n v="18"/>
    <b v="0"/>
    <s v="technology/wearables"/>
    <n v="1.9259999999999999E-2"/>
    <n v="160.5"/>
    <x v="1"/>
    <x v="4"/>
    <x v="1046"/>
    <d v="2015-08-14T01:24:57"/>
  </r>
  <r>
    <n v="957"/>
    <s v="DUALBAND, the Leather NFC Smart Watch Band"/>
    <s v="A Leather Smart watch Band, that NEVER needs to be charged for only $37!"/>
    <n v="12000"/>
    <n v="233"/>
    <x v="1"/>
    <x v="0"/>
    <s v="USD"/>
    <n v="1479392133"/>
    <n v="1476710133"/>
    <b v="0"/>
    <n v="7"/>
    <b v="0"/>
    <s v="technology/wearables"/>
    <n v="1.9416666666666665E-2"/>
    <n v="33.285714285714285"/>
    <x v="1"/>
    <x v="4"/>
    <x v="1047"/>
    <d v="2016-11-17T14:15:33"/>
  </r>
  <r>
    <n v="4108"/>
    <s v="The Black Woman's Attitude Stage Play"/>
    <s v="We are producing and directing a stage play that will focus on relationships and the stereotypes/truths that prohibit growth."/>
    <n v="3000"/>
    <n v="59"/>
    <x v="1"/>
    <x v="0"/>
    <s v="USD"/>
    <n v="1488517200"/>
    <n v="1485909937"/>
    <b v="0"/>
    <n v="1"/>
    <b v="0"/>
    <s v="theater/plays"/>
    <n v="1.9666666666666666E-2"/>
    <n v="59"/>
    <x v="8"/>
    <x v="23"/>
    <x v="1048"/>
    <d v="2017-03-03T05:00:0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1"/>
    <x v="0"/>
    <s v="USD"/>
    <n v="1427485395"/>
    <n v="1423600995"/>
    <b v="1"/>
    <n v="15"/>
    <b v="0"/>
    <s v="photography/photobooks"/>
    <n v="1.9900000000000001E-2"/>
    <n v="66.333333333333329"/>
    <x v="7"/>
    <x v="18"/>
    <x v="1049"/>
    <d v="2015-03-27T19:43:15"/>
  </r>
  <r>
    <n v="218"/>
    <s v="Charmaine (Daughter of Charlotte)"/>
    <s v="A sassy talking spider named Charmaine, joins forces with an abused young boy.  She stages off bullies and help fight an abusive father"/>
    <n v="5000"/>
    <n v="100"/>
    <x v="1"/>
    <x v="0"/>
    <s v="USD"/>
    <n v="1431702289"/>
    <n v="1426518289"/>
    <b v="0"/>
    <n v="1"/>
    <b v="0"/>
    <s v="film &amp; video/drama"/>
    <n v="0.02"/>
    <n v="100"/>
    <x v="0"/>
    <x v="1"/>
    <x v="1050"/>
    <d v="2015-05-15T15:04:49"/>
  </r>
  <r>
    <n v="600"/>
    <s v="Anaheim California here we come but we need your help."/>
    <s v="Science Technology Engineering and Math + youth = a brighter tomorrow."/>
    <n v="5000"/>
    <n v="100"/>
    <x v="0"/>
    <x v="0"/>
    <s v="USD"/>
    <n v="1431198562"/>
    <n v="1426014562"/>
    <b v="0"/>
    <n v="1"/>
    <b v="0"/>
    <s v="technology/web"/>
    <n v="0.02"/>
    <n v="100"/>
    <x v="1"/>
    <x v="3"/>
    <x v="1051"/>
    <d v="2015-05-09T19:09:22"/>
  </r>
  <r>
    <n v="2148"/>
    <s v="ZomBlock's"/>
    <s v="zomblock's is a online zombie survival game where you can craft new weapons,find food and water to keep yourself alive."/>
    <n v="100"/>
    <n v="2"/>
    <x v="1"/>
    <x v="1"/>
    <s v="GBP"/>
    <n v="1427992582"/>
    <n v="1425404182"/>
    <b v="0"/>
    <n v="2"/>
    <b v="0"/>
    <s v="games/video games"/>
    <n v="0.02"/>
    <n v="1"/>
    <x v="5"/>
    <x v="9"/>
    <x v="1052"/>
    <d v="2015-04-02T16:36:22"/>
  </r>
  <r>
    <n v="2766"/>
    <s v="Jambie"/>
    <s v="Jambie is a children's book geared towards kids ages 4-9 years of age. This book teaches young children about making wise decisions."/>
    <n v="5000"/>
    <n v="100"/>
    <x v="1"/>
    <x v="0"/>
    <s v="USD"/>
    <n v="1313078518"/>
    <n v="1310486518"/>
    <b v="0"/>
    <n v="4"/>
    <b v="0"/>
    <s v="publishing/children's books"/>
    <n v="0.02"/>
    <n v="25"/>
    <x v="2"/>
    <x v="22"/>
    <x v="1053"/>
    <d v="2011-08-11T16:01:58"/>
  </r>
  <r>
    <n v="3742"/>
    <s v="The Jennings Family Reunion"/>
    <s v="In the midst of dealing with sending their son off to the army, Mitch and Melanie Jennings plan a family reunion to ease their sorrow."/>
    <n v="5000"/>
    <n v="100"/>
    <x v="1"/>
    <x v="0"/>
    <s v="USD"/>
    <n v="1409980144"/>
    <n v="1407388144"/>
    <b v="0"/>
    <n v="4"/>
    <b v="0"/>
    <s v="theater/plays"/>
    <n v="0.02"/>
    <n v="25"/>
    <x v="8"/>
    <x v="23"/>
    <x v="1054"/>
    <d v="2014-09-06T05:09:04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1"/>
    <x v="1"/>
    <s v="GBP"/>
    <n v="1432328400"/>
    <n v="1430734844"/>
    <b v="0"/>
    <n v="1"/>
    <b v="0"/>
    <s v="theater/plays"/>
    <n v="0.02"/>
    <n v="10"/>
    <x v="8"/>
    <x v="23"/>
    <x v="1055"/>
    <d v="2015-05-22T21:00:00"/>
  </r>
  <r>
    <n v="4082"/>
    <s v="Blazed Donuts: An Orginial One Act"/>
    <s v="A short one act play about an undercover cop posing as a girl scout trying to stop a doughnut shop from selling drug filled doughnuts."/>
    <n v="150"/>
    <n v="3"/>
    <x v="1"/>
    <x v="0"/>
    <s v="USD"/>
    <n v="1447542000"/>
    <n v="1446179553"/>
    <b v="0"/>
    <n v="2"/>
    <b v="0"/>
    <s v="theater/plays"/>
    <n v="0.02"/>
    <n v="1.5"/>
    <x v="8"/>
    <x v="23"/>
    <x v="1056"/>
    <d v="2015-11-14T23:00:00"/>
  </r>
  <r>
    <n v="421"/>
    <s v="The monster Inside"/>
    <s v="An artistic project that will act as my final animation project and first feature film written, directed, animated, and produced by me"/>
    <n v="15000"/>
    <n v="301"/>
    <x v="1"/>
    <x v="0"/>
    <s v="USD"/>
    <n v="1440157656"/>
    <n v="1434973656"/>
    <b v="0"/>
    <n v="6"/>
    <b v="0"/>
    <s v="film &amp; video/animation"/>
    <n v="2.0066666666666667E-2"/>
    <n v="50.166666666666664"/>
    <x v="0"/>
    <x v="2"/>
    <x v="1057"/>
    <d v="2015-08-21T11:47:36"/>
  </r>
  <r>
    <n v="1816"/>
    <s v="Moments of Passion"/>
    <s v="A unique Photographic Book Project about the Passionate Moments and Strong Emotions that lie within Karate"/>
    <n v="25000"/>
    <n v="509"/>
    <x v="1"/>
    <x v="14"/>
    <s v="CHF"/>
    <n v="1469473200"/>
    <n v="1467061303"/>
    <b v="0"/>
    <n v="6"/>
    <b v="0"/>
    <s v="photography/photobooks"/>
    <n v="2.036E-2"/>
    <n v="84.833333333333329"/>
    <x v="7"/>
    <x v="18"/>
    <x v="1058"/>
    <d v="2016-07-25T19:00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1"/>
    <x v="0"/>
    <s v="USD"/>
    <n v="1358361197"/>
    <n v="1353177197"/>
    <b v="0"/>
    <n v="2"/>
    <b v="0"/>
    <s v="music/jazz"/>
    <n v="2.0454545454545454E-2"/>
    <n v="22.5"/>
    <x v="3"/>
    <x v="6"/>
    <x v="1059"/>
    <d v="2013-01-16T18:33:17"/>
  </r>
  <r>
    <n v="4107"/>
    <s v="Sacrifice"/>
    <s v="A new dramatic comedy dealing with a father's unwillingness to let go of his past causes major problems for the future of his daughter."/>
    <n v="2000"/>
    <n v="41"/>
    <x v="1"/>
    <x v="0"/>
    <s v="USD"/>
    <n v="1411596001"/>
    <n v="1409608801"/>
    <b v="0"/>
    <n v="4"/>
    <b v="0"/>
    <s v="theater/plays"/>
    <n v="2.0500000000000001E-2"/>
    <n v="10.25"/>
    <x v="8"/>
    <x v="23"/>
    <x v="1060"/>
    <d v="2014-09-24T22:00:01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0"/>
    <x v="0"/>
    <s v="USD"/>
    <n v="1489172435"/>
    <n v="1486580435"/>
    <b v="1"/>
    <n v="52"/>
    <b v="0"/>
    <s v="technology/space exploration"/>
    <n v="2.053E-2"/>
    <n v="39.480769230769234"/>
    <x v="1"/>
    <x v="21"/>
    <x v="1061"/>
    <d v="2017-03-10T19:00:35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1"/>
    <x v="0"/>
    <s v="USD"/>
    <n v="1447032093"/>
    <n v="1441844493"/>
    <b v="0"/>
    <n v="8"/>
    <b v="0"/>
    <s v="technology/wearables"/>
    <n v="2.0549999999999999E-2"/>
    <n v="51.375"/>
    <x v="1"/>
    <x v="4"/>
    <x v="1062"/>
    <d v="2015-11-09T01:21:33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1"/>
    <x v="0"/>
    <s v="USD"/>
    <n v="1406743396"/>
    <n v="1404151396"/>
    <b v="0"/>
    <n v="4"/>
    <b v="0"/>
    <s v="photography/photobooks"/>
    <n v="2.0833333333333332E-2"/>
    <n v="6.25"/>
    <x v="7"/>
    <x v="18"/>
    <x v="1063"/>
    <d v="2014-07-30T18:03:16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1"/>
    <x v="7"/>
    <s v="CAD"/>
    <n v="1383430145"/>
    <n v="1380838145"/>
    <b v="0"/>
    <n v="6"/>
    <b v="0"/>
    <s v="publishing/fiction"/>
    <n v="2.1000000000000001E-2"/>
    <n v="17.5"/>
    <x v="2"/>
    <x v="5"/>
    <x v="1064"/>
    <d v="2013-11-02T22:09:05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1"/>
    <x v="1"/>
    <s v="GBP"/>
    <n v="1435934795"/>
    <n v="1430750795"/>
    <b v="0"/>
    <n v="4"/>
    <b v="0"/>
    <s v="theater/plays"/>
    <n v="2.1000000000000001E-2"/>
    <n v="15.75"/>
    <x v="8"/>
    <x v="23"/>
    <x v="1065"/>
    <d v="2015-07-03T14:46:35"/>
  </r>
  <r>
    <n v="3845"/>
    <s v="Marilyn Madness &amp; Me"/>
    <s v="He met Marilyn. He became obsessed with Norma Jean. That changed everything._x000a__x000a_                                A play by Frank Furino"/>
    <n v="40000"/>
    <n v="842"/>
    <x v="1"/>
    <x v="0"/>
    <s v="USD"/>
    <n v="1443711774"/>
    <n v="1441119774"/>
    <b v="1"/>
    <n v="12"/>
    <b v="0"/>
    <s v="theater/plays"/>
    <n v="2.1049999999999999E-2"/>
    <n v="70.166666666666671"/>
    <x v="8"/>
    <x v="23"/>
    <x v="1066"/>
    <d v="2015-10-01T15:02:54"/>
  </r>
  <r>
    <n v="2132"/>
    <s v="Universe Rush"/>
    <s v="Fight your way to dominate the universe. Be the first to try our engaging cross-platform mmo-strategy and bring it closer to reality."/>
    <n v="100000"/>
    <n v="2112.9899999999998"/>
    <x v="1"/>
    <x v="0"/>
    <s v="USD"/>
    <n v="1391427692"/>
    <n v="1388835692"/>
    <b v="0"/>
    <n v="99"/>
    <b v="0"/>
    <s v="games/video games"/>
    <n v="2.1129899999999997E-2"/>
    <n v="21.34333333333333"/>
    <x v="5"/>
    <x v="9"/>
    <x v="1067"/>
    <d v="2014-02-03T11:41:32"/>
  </r>
  <r>
    <n v="2779"/>
    <s v="Our Moon... A book on life for both parents and children."/>
    <s v="Our Moon is a simple book based on a nightly tradition my mother and youngest son started while I was working away."/>
    <n v="2500"/>
    <n v="53"/>
    <x v="1"/>
    <x v="0"/>
    <s v="USD"/>
    <n v="1448204621"/>
    <n v="1445609021"/>
    <b v="0"/>
    <n v="1"/>
    <b v="0"/>
    <s v="publishing/children's books"/>
    <n v="2.12E-2"/>
    <n v="53"/>
    <x v="2"/>
    <x v="22"/>
    <x v="1068"/>
    <d v="2015-11-22T15:03:41"/>
  </r>
  <r>
    <n v="3988"/>
    <s v="Folk-Tales: What Stories Do Your Folks Tell?"/>
    <s v="An evening of of stories based both in myth and truth."/>
    <n v="1500"/>
    <n v="32"/>
    <x v="1"/>
    <x v="0"/>
    <s v="USD"/>
    <n v="1440813413"/>
    <n v="1439517413"/>
    <b v="0"/>
    <n v="4"/>
    <b v="0"/>
    <s v="theater/plays"/>
    <n v="2.1333333333333333E-2"/>
    <n v="8"/>
    <x v="8"/>
    <x v="23"/>
    <x v="1069"/>
    <d v="2015-08-29T01:56:53"/>
  </r>
  <r>
    <n v="3642"/>
    <s v="My own musical"/>
    <s v="All the world's a stage..._x000a_It is my biggest dream to perform my own, selfcreated musical with lots of kids as big as I am able to."/>
    <n v="700"/>
    <n v="15"/>
    <x v="1"/>
    <x v="6"/>
    <s v="EUR"/>
    <n v="1448902800"/>
    <n v="1445369727"/>
    <b v="0"/>
    <n v="2"/>
    <b v="0"/>
    <s v="theater/musical"/>
    <n v="2.1428571428571429E-2"/>
    <n v="7.5"/>
    <x v="8"/>
    <x v="25"/>
    <x v="1070"/>
    <d v="2015-11-30T17:00:0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0"/>
    <x v="0"/>
    <s v="USD"/>
    <n v="1412536573"/>
    <n v="1408648573"/>
    <b v="0"/>
    <n v="58"/>
    <b v="0"/>
    <s v="theater/spaces"/>
    <n v="2.1919999999999999E-2"/>
    <n v="18.896551724137932"/>
    <x v="8"/>
    <x v="24"/>
    <x v="1071"/>
    <d v="2014-10-05T19:16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1"/>
    <x v="0"/>
    <s v="USD"/>
    <n v="1416614523"/>
    <n v="1414018923"/>
    <b v="0"/>
    <n v="6"/>
    <b v="0"/>
    <s v="music/jazz"/>
    <n v="2.1999999999999999E-2"/>
    <n v="55"/>
    <x v="3"/>
    <x v="6"/>
    <x v="1072"/>
    <d v="2014-11-22T00:02:0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1"/>
    <x v="0"/>
    <s v="USD"/>
    <n v="1420938000"/>
    <n v="1418862743"/>
    <b v="0"/>
    <n v="4"/>
    <b v="0"/>
    <s v="theater/plays"/>
    <n v="2.1999999999999999E-2"/>
    <n v="27.5"/>
    <x v="8"/>
    <x v="23"/>
    <x v="1073"/>
    <d v="2015-01-11T01:00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0"/>
    <x v="0"/>
    <s v="USD"/>
    <n v="1489537560"/>
    <n v="1484357160"/>
    <b v="0"/>
    <n v="6"/>
    <b v="0"/>
    <s v="technology/wearables"/>
    <n v="2.2157147647256063E-2"/>
    <n v="3304"/>
    <x v="1"/>
    <x v="4"/>
    <x v="1074"/>
    <d v="2017-03-15T00:26:00"/>
  </r>
  <r>
    <n v="476"/>
    <s v="Sight Word Music Videos"/>
    <s v="Animated Music Videos that teach kids how to read."/>
    <n v="220000"/>
    <n v="4906.59"/>
    <x v="1"/>
    <x v="0"/>
    <s v="USD"/>
    <n v="1401767940"/>
    <n v="1398727441"/>
    <b v="0"/>
    <n v="124"/>
    <b v="0"/>
    <s v="film &amp; video/animation"/>
    <n v="2.2302681818181819E-2"/>
    <n v="39.569274193548388"/>
    <x v="0"/>
    <x v="2"/>
    <x v="1075"/>
    <d v="2014-06-03T03:59:00"/>
  </r>
  <r>
    <n v="2569"/>
    <s v="Rochester Needs a Dessert Food Truck (Canceled)"/>
    <s v="With your help, I would be able to get a truck and start the process of getting it ready for the 2016 season."/>
    <n v="6500"/>
    <n v="145"/>
    <x v="0"/>
    <x v="0"/>
    <s v="USD"/>
    <n v="1442457112"/>
    <n v="1439865112"/>
    <b v="0"/>
    <n v="2"/>
    <b v="0"/>
    <s v="food/food trucks"/>
    <n v="2.2307692307692306E-2"/>
    <n v="72.5"/>
    <x v="6"/>
    <x v="11"/>
    <x v="1076"/>
    <d v="2015-09-17T02:31:52"/>
  </r>
  <r>
    <n v="1485"/>
    <s v="Covenant Kept - A Christian novel"/>
    <s v="Covenant Kept is a unique story that follows an ordinary woman through an extraordinary spiritual journey. Please help fund me."/>
    <n v="6700"/>
    <n v="150"/>
    <x v="1"/>
    <x v="0"/>
    <s v="USD"/>
    <n v="1434827173"/>
    <n v="1430939173"/>
    <b v="0"/>
    <n v="3"/>
    <b v="0"/>
    <s v="publishing/fiction"/>
    <n v="2.2388059701492536E-2"/>
    <n v="50"/>
    <x v="2"/>
    <x v="5"/>
    <x v="1077"/>
    <d v="2015-06-20T19:06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1"/>
    <x v="0"/>
    <s v="USD"/>
    <n v="1474067404"/>
    <n v="1471475404"/>
    <b v="0"/>
    <n v="2"/>
    <b v="0"/>
    <s v="music/jazz"/>
    <n v="2.2444444444444444E-2"/>
    <n v="50.5"/>
    <x v="3"/>
    <x v="6"/>
    <x v="1078"/>
    <d v="2016-09-16T23:10:04"/>
  </r>
  <r>
    <n v="449"/>
    <s v="Shell &amp; Paddy"/>
    <s v="Shell &amp; Paddy is a 2D animation cartoon with 4 minutes of slapstick surreal humour staring two animal characters in weird, wacky world."/>
    <n v="2000"/>
    <n v="45"/>
    <x v="1"/>
    <x v="1"/>
    <s v="GBP"/>
    <n v="1382017085"/>
    <n v="1379425085"/>
    <b v="0"/>
    <n v="5"/>
    <b v="0"/>
    <s v="film &amp; video/animation"/>
    <n v="2.2499999999999999E-2"/>
    <n v="9"/>
    <x v="0"/>
    <x v="2"/>
    <x v="1079"/>
    <d v="2013-10-17T13:38:05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1"/>
    <x v="0"/>
    <s v="USD"/>
    <n v="1474228265"/>
    <n v="1471636265"/>
    <b v="0"/>
    <n v="14"/>
    <b v="0"/>
    <s v="theater/plays"/>
    <n v="2.265E-2"/>
    <n v="32.357142857142854"/>
    <x v="8"/>
    <x v="23"/>
    <x v="1080"/>
    <d v="2016-09-18T19:51:05"/>
  </r>
  <r>
    <n v="463"/>
    <s v="Tuskegee Redtails"/>
    <s v="Depicts the contribution the Tuskegee airmen made in certain historical events that helped turn the tide in World War II."/>
    <n v="55000"/>
    <n v="1250"/>
    <x v="1"/>
    <x v="0"/>
    <s v="USD"/>
    <n v="1316883753"/>
    <n v="1311699753"/>
    <b v="0"/>
    <n v="11"/>
    <b v="0"/>
    <s v="film &amp; video/animation"/>
    <n v="2.2727272727272728E-2"/>
    <n v="113.63636363636364"/>
    <x v="0"/>
    <x v="2"/>
    <x v="1081"/>
    <d v="2011-09-24T17:02:33"/>
  </r>
  <r>
    <n v="2155"/>
    <s v="VoxelMaze"/>
    <s v="A Level Editor, Turned up to eleven. Infinite creativity in one package, solo or with up to 16 of your friends."/>
    <n v="5000"/>
    <n v="115"/>
    <x v="1"/>
    <x v="1"/>
    <s v="GBP"/>
    <n v="1459443385"/>
    <n v="1456854985"/>
    <b v="0"/>
    <n v="5"/>
    <b v="0"/>
    <s v="games/video games"/>
    <n v="2.3E-2"/>
    <n v="23"/>
    <x v="5"/>
    <x v="9"/>
    <x v="1082"/>
    <d v="2016-03-31T16:56:25"/>
  </r>
  <r>
    <n v="1596"/>
    <s v="The Town We Live In"/>
    <s v="London is beautiful. I want to create a book of stunning images from in and around our great city"/>
    <n v="3250"/>
    <n v="75"/>
    <x v="1"/>
    <x v="1"/>
    <s v="GBP"/>
    <n v="1418469569"/>
    <n v="1414577969"/>
    <b v="0"/>
    <n v="3"/>
    <b v="0"/>
    <s v="photography/places"/>
    <n v="2.3076923076923078E-2"/>
    <n v="25"/>
    <x v="7"/>
    <x v="16"/>
    <x v="1083"/>
    <d v="2014-12-13T11:19:29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1"/>
    <x v="0"/>
    <s v="USD"/>
    <n v="1486693145"/>
    <n v="1484101145"/>
    <b v="0"/>
    <n v="31"/>
    <b v="0"/>
    <s v="technology/wearables"/>
    <n v="2.3220000000000001E-2"/>
    <n v="37.451612903225808"/>
    <x v="1"/>
    <x v="4"/>
    <x v="1084"/>
    <d v="2017-02-10T02:19:0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0"/>
    <x v="0"/>
    <s v="USD"/>
    <n v="1476458734"/>
    <n v="1472570734"/>
    <b v="0"/>
    <n v="15"/>
    <b v="0"/>
    <s v="technology/wearables"/>
    <n v="2.3306666666666667E-2"/>
    <n v="116.53333333333333"/>
    <x v="1"/>
    <x v="4"/>
    <x v="1085"/>
    <d v="2016-10-14T15:25:34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1"/>
    <x v="0"/>
    <s v="USD"/>
    <n v="1417388340"/>
    <n v="1412835530"/>
    <b v="0"/>
    <n v="11"/>
    <b v="0"/>
    <s v="technology/wearables"/>
    <n v="2.3345000000000001E-2"/>
    <n v="424.45454545454544"/>
    <x v="1"/>
    <x v="4"/>
    <x v="1086"/>
    <d v="2014-11-30T22:59:00"/>
  </r>
  <r>
    <n v="127"/>
    <s v="Human Evolution (Canceled)"/>
    <s v="An ambitious Sci-Fi/Action film that will have a big-budget feel with stunning visuals &amp; stunts starring a casting of up and comers."/>
    <n v="8000"/>
    <n v="190"/>
    <x v="0"/>
    <x v="0"/>
    <s v="USD"/>
    <n v="1428069541"/>
    <n v="1425481141"/>
    <b v="0"/>
    <n v="4"/>
    <b v="0"/>
    <s v="film &amp; video/science fiction"/>
    <n v="2.375E-2"/>
    <n v="47.5"/>
    <x v="0"/>
    <x v="0"/>
    <x v="1087"/>
    <d v="2015-04-03T13:59:01"/>
  </r>
  <r>
    <n v="3746"/>
    <s v="Stage Play Production - &quot;I Love You to Death&quot;"/>
    <s v="Generational curses CAN be broken...right?"/>
    <n v="8500"/>
    <n v="202"/>
    <x v="1"/>
    <x v="0"/>
    <s v="USD"/>
    <n v="1475918439"/>
    <n v="1473326439"/>
    <b v="0"/>
    <n v="1"/>
    <b v="0"/>
    <s v="theater/plays"/>
    <n v="2.3764705882352941E-2"/>
    <n v="202"/>
    <x v="8"/>
    <x v="23"/>
    <x v="1088"/>
    <d v="2016-10-08T09:20:39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1"/>
    <x v="0"/>
    <s v="USD"/>
    <n v="1378866867"/>
    <n v="1377570867"/>
    <b v="0"/>
    <n v="5"/>
    <b v="0"/>
    <s v="film &amp; video/animation"/>
    <n v="2.4E-2"/>
    <n v="4.8"/>
    <x v="0"/>
    <x v="2"/>
    <x v="1089"/>
    <d v="2013-09-11T02:34:27"/>
  </r>
  <r>
    <n v="1488"/>
    <s v="Nanolution"/>
    <s v="A blockbuster sci-fi adventure. What would you do if one day your life changed to beyond the imaginable?"/>
    <n v="15000"/>
    <n v="360"/>
    <x v="1"/>
    <x v="3"/>
    <s v="AUD"/>
    <n v="1388928660"/>
    <n v="1386336660"/>
    <b v="0"/>
    <n v="6"/>
    <b v="0"/>
    <s v="publishing/fiction"/>
    <n v="2.4E-2"/>
    <n v="60"/>
    <x v="2"/>
    <x v="5"/>
    <x v="1090"/>
    <d v="2014-01-05T13:31:0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1"/>
    <x v="1"/>
    <s v="GBP"/>
    <n v="1440272093"/>
    <n v="1435088093"/>
    <b v="0"/>
    <n v="4"/>
    <b v="0"/>
    <s v="theater/plays"/>
    <n v="2.4E-2"/>
    <n v="15"/>
    <x v="8"/>
    <x v="23"/>
    <x v="1091"/>
    <d v="2015-08-22T19:34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1"/>
    <x v="3"/>
    <s v="AUD"/>
    <n v="1396666779"/>
    <n v="1394078379"/>
    <b v="0"/>
    <n v="3"/>
    <b v="0"/>
    <s v="games/video games"/>
    <n v="2.4222222222222221E-2"/>
    <n v="36.333333333333336"/>
    <x v="5"/>
    <x v="9"/>
    <x v="1092"/>
    <d v="2014-04-05T02:59:39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0"/>
    <x v="0"/>
    <s v="USD"/>
    <n v="1483063435"/>
    <n v="1480471435"/>
    <b v="0"/>
    <n v="8"/>
    <b v="0"/>
    <s v="technology/wearables"/>
    <n v="2.4299999999999999E-2"/>
    <n v="60.75"/>
    <x v="1"/>
    <x v="4"/>
    <x v="1093"/>
    <d v="2016-12-30T02:03:55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1"/>
    <x v="0"/>
    <s v="USD"/>
    <n v="1451491953"/>
    <n v="1448899953"/>
    <b v="0"/>
    <n v="6"/>
    <b v="0"/>
    <s v="food/food trucks"/>
    <n v="2.4340000000000001E-2"/>
    <n v="202.83333333333334"/>
    <x v="6"/>
    <x v="11"/>
    <x v="1094"/>
    <d v="2015-12-30T16:12:33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1"/>
    <x v="0"/>
    <s v="USD"/>
    <n v="1287975829"/>
    <n v="1284087829"/>
    <b v="0"/>
    <n v="7"/>
    <b v="0"/>
    <s v="music/indie rock"/>
    <n v="2.4375000000000001E-2"/>
    <n v="27.857142857142858"/>
    <x v="3"/>
    <x v="7"/>
    <x v="1095"/>
    <d v="2010-10-25T03:03:49"/>
  </r>
  <r>
    <n v="3085"/>
    <s v="Paper Tank Theater Music Madness Party"/>
    <s v="Get behind a new music venue in our city by helping with equipment! We're pre-selling tickets to our party and offering other perks."/>
    <n v="25000"/>
    <n v="610"/>
    <x v="1"/>
    <x v="0"/>
    <s v="USD"/>
    <n v="1443561159"/>
    <n v="1440969159"/>
    <b v="0"/>
    <n v="9"/>
    <b v="0"/>
    <s v="theater/spaces"/>
    <n v="2.4400000000000002E-2"/>
    <n v="67.777777777777771"/>
    <x v="8"/>
    <x v="24"/>
    <x v="1096"/>
    <d v="2015-09-29T21:12:39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1"/>
    <x v="0"/>
    <s v="USD"/>
    <n v="1467481468"/>
    <n v="1464889468"/>
    <b v="0"/>
    <n v="3"/>
    <b v="0"/>
    <s v="theater/plays"/>
    <n v="2.4500000000000001E-2"/>
    <n v="163.33333333333334"/>
    <x v="8"/>
    <x v="23"/>
    <x v="1097"/>
    <d v="2016-07-02T17:44:28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0"/>
    <x v="7"/>
    <s v="CAD"/>
    <n v="1491019140"/>
    <n v="1487548802"/>
    <b v="0"/>
    <n v="3"/>
    <b v="0"/>
    <s v="publishing/art books"/>
    <n v="2.4777777777777777E-2"/>
    <n v="74.333333333333329"/>
    <x v="2"/>
    <x v="15"/>
    <x v="1098"/>
    <d v="2017-04-01T03:59:00"/>
  </r>
  <r>
    <n v="945"/>
    <s v="CT BAND"/>
    <s v="Make your watch Smart ! CT Band is an ultra-thin, high-tech smart watch-strap awarded twice at CES 2017 las vegas"/>
    <n v="100000"/>
    <n v="2484"/>
    <x v="1"/>
    <x v="9"/>
    <s v="EUR"/>
    <n v="1487462340"/>
    <n v="1482958626"/>
    <b v="0"/>
    <n v="16"/>
    <b v="0"/>
    <s v="technology/wearables"/>
    <n v="2.4840000000000001E-2"/>
    <n v="155.25"/>
    <x v="1"/>
    <x v="4"/>
    <x v="1099"/>
    <d v="2017-02-18T23:59:00"/>
  </r>
  <r>
    <n v="556"/>
    <s v="Braille Academy"/>
    <s v="An educational platform for learning Unified English Braille Code"/>
    <n v="8000"/>
    <n v="200"/>
    <x v="1"/>
    <x v="0"/>
    <s v="USD"/>
    <n v="1452112717"/>
    <n v="1449520717"/>
    <b v="0"/>
    <n v="1"/>
    <b v="0"/>
    <s v="technology/web"/>
    <n v="2.5000000000000001E-2"/>
    <n v="200"/>
    <x v="1"/>
    <x v="3"/>
    <x v="1100"/>
    <d v="2016-01-06T20:38:37"/>
  </r>
  <r>
    <n v="1100"/>
    <s v="Aeldengald Saga Book I"/>
    <s v="A retro style puzzle rpg with a dark story. Your decisions will influence the world and decide the outcome of the story."/>
    <n v="4000"/>
    <n v="100"/>
    <x v="1"/>
    <x v="6"/>
    <s v="EUR"/>
    <n v="1455417571"/>
    <n v="1452825571"/>
    <b v="0"/>
    <n v="10"/>
    <b v="0"/>
    <s v="games/video games"/>
    <n v="2.5000000000000001E-2"/>
    <n v="10"/>
    <x v="5"/>
    <x v="9"/>
    <x v="1101"/>
    <d v="2016-02-14T02:39:31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0"/>
    <x v="0"/>
    <s v="USD"/>
    <n v="1307554261"/>
    <n v="1304962261"/>
    <b v="0"/>
    <n v="1"/>
    <b v="0"/>
    <s v="publishing/art books"/>
    <n v="2.5000000000000001E-2"/>
    <n v="100"/>
    <x v="2"/>
    <x v="15"/>
    <x v="1102"/>
    <d v="2011-06-08T17:31:01"/>
  </r>
  <r>
    <n v="2382"/>
    <s v="These Easy Days (Canceled)"/>
    <s v="Netiquette classes to teach our youth how make proper use of computer-mediated communications for personal and educational success."/>
    <n v="3000"/>
    <n v="75"/>
    <x v="0"/>
    <x v="0"/>
    <s v="USD"/>
    <n v="1438662603"/>
    <n v="1436502603"/>
    <b v="0"/>
    <n v="2"/>
    <b v="0"/>
    <s v="technology/web"/>
    <n v="2.5000000000000001E-2"/>
    <n v="37.5"/>
    <x v="1"/>
    <x v="3"/>
    <x v="1103"/>
    <d v="2015-08-04T04:30:0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1"/>
    <x v="0"/>
    <s v="USD"/>
    <n v="1447965917"/>
    <n v="1445370317"/>
    <b v="0"/>
    <n v="2"/>
    <b v="0"/>
    <s v="theater/spaces"/>
    <n v="2.5000000000000001E-2"/>
    <n v="12.5"/>
    <x v="8"/>
    <x v="24"/>
    <x v="1104"/>
    <d v="2015-11-19T20:45:1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1"/>
    <x v="11"/>
    <s v="NZD"/>
    <n v="1441837879"/>
    <n v="1439245879"/>
    <b v="0"/>
    <n v="1"/>
    <b v="0"/>
    <s v="theater/spaces"/>
    <n v="2.5000000000000001E-2"/>
    <n v="200"/>
    <x v="8"/>
    <x v="24"/>
    <x v="1105"/>
    <d v="2015-09-09T22:31:19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1"/>
    <x v="0"/>
    <s v="USD"/>
    <n v="1427408271"/>
    <n v="1424819871"/>
    <b v="0"/>
    <n v="1"/>
    <b v="0"/>
    <s v="theater/plays"/>
    <n v="2.5000000000000001E-2"/>
    <n v="25"/>
    <x v="8"/>
    <x v="23"/>
    <x v="1106"/>
    <d v="2015-03-26T22:17:51"/>
  </r>
  <r>
    <n v="4059"/>
    <s v="The Million Dollar Shot"/>
    <s v="A very Canadian children's play inspired by the tradition of British pantomimes like Aladdin, and the Nutcracker."/>
    <n v="10000"/>
    <n v="250"/>
    <x v="1"/>
    <x v="7"/>
    <s v="CAD"/>
    <n v="1410836400"/>
    <n v="1408116152"/>
    <b v="0"/>
    <n v="7"/>
    <b v="0"/>
    <s v="theater/plays"/>
    <n v="2.5000000000000001E-2"/>
    <n v="35.714285714285715"/>
    <x v="8"/>
    <x v="23"/>
    <x v="1107"/>
    <d v="2014-09-16T03:00:00"/>
  </r>
  <r>
    <n v="4058"/>
    <s v="Secret of Shahrazad (World Premier)"/>
    <s v="Help reveal the beauty of Islamic culture by launching this new adventure play celebrating Persian music, dance, and lore."/>
    <n v="3750"/>
    <n v="95"/>
    <x v="1"/>
    <x v="0"/>
    <s v="USD"/>
    <n v="1459483140"/>
    <n v="1458178044"/>
    <b v="0"/>
    <n v="4"/>
    <b v="0"/>
    <s v="theater/plays"/>
    <n v="2.5333333333333333E-2"/>
    <n v="23.75"/>
    <x v="8"/>
    <x v="23"/>
    <x v="1108"/>
    <d v="2016-04-01T03:59:00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1"/>
    <x v="7"/>
    <s v="CAD"/>
    <n v="1443379104"/>
    <n v="1440787104"/>
    <b v="0"/>
    <n v="7"/>
    <b v="0"/>
    <s v="food/restaurants"/>
    <n v="2.5545454545454545E-2"/>
    <n v="40.142857142857146"/>
    <x v="6"/>
    <x v="20"/>
    <x v="1109"/>
    <d v="2015-09-27T18:38:24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1"/>
    <x v="0"/>
    <s v="USD"/>
    <n v="1467132185"/>
    <n v="1461948185"/>
    <b v="0"/>
    <n v="24"/>
    <b v="0"/>
    <s v="technology/wearables"/>
    <n v="2.6069999999999999E-2"/>
    <n v="108.625"/>
    <x v="1"/>
    <x v="4"/>
    <x v="1110"/>
    <d v="2016-06-28T16:43:05"/>
  </r>
  <r>
    <n v="1079"/>
    <s v="Sirius Online, an indie Space MMO"/>
    <s v="Sirius Online is currently the work of two brothers striving to bring the Era of Freelancer back, adding dynamic markets and more."/>
    <n v="26000"/>
    <n v="678"/>
    <x v="1"/>
    <x v="6"/>
    <s v="EUR"/>
    <n v="1463232936"/>
    <n v="1461072936"/>
    <b v="0"/>
    <n v="18"/>
    <b v="0"/>
    <s v="games/video games"/>
    <n v="2.6076923076923077E-2"/>
    <n v="37.666666666666664"/>
    <x v="5"/>
    <x v="9"/>
    <x v="1111"/>
    <d v="2016-05-14T13:35:36"/>
  </r>
  <r>
    <n v="605"/>
    <s v="Teach Your Parents iPad (Canceled)"/>
    <s v="An iPad support care package for your parents / seniors."/>
    <n v="5000"/>
    <n v="131"/>
    <x v="0"/>
    <x v="0"/>
    <s v="USD"/>
    <n v="1440318908"/>
    <n v="1436430908"/>
    <b v="0"/>
    <n v="8"/>
    <b v="0"/>
    <s v="technology/web"/>
    <n v="2.6200000000000001E-2"/>
    <n v="16.375"/>
    <x v="1"/>
    <x v="3"/>
    <x v="1112"/>
    <d v="2015-08-23T08:35:08"/>
  </r>
  <r>
    <n v="1045"/>
    <s v="In Case Of Emergency (Canceled)"/>
    <s v="In Case Of Emergency is a radio talk show for preppers, beginning preppers, and with preparedness in mind."/>
    <n v="10000"/>
    <n v="266"/>
    <x v="0"/>
    <x v="0"/>
    <s v="USD"/>
    <n v="1408827550"/>
    <n v="1406235550"/>
    <b v="0"/>
    <n v="8"/>
    <b v="0"/>
    <s v="journalism/audio"/>
    <n v="2.6599999999999999E-2"/>
    <n v="33.25"/>
    <x v="4"/>
    <x v="8"/>
    <x v="1113"/>
    <d v="2014-08-23T20:59:10"/>
  </r>
  <r>
    <n v="2156"/>
    <s v="Beyond Black Space"/>
    <s v="Captain and manage your ship along with your crew in this deep space adventure! (PC/Linux/Mac)"/>
    <n v="56000"/>
    <n v="1493"/>
    <x v="1"/>
    <x v="0"/>
    <s v="USD"/>
    <n v="1379363406"/>
    <n v="1375475406"/>
    <b v="0"/>
    <n v="83"/>
    <b v="0"/>
    <s v="games/video games"/>
    <n v="2.6660714285714284E-2"/>
    <n v="17.987951807228917"/>
    <x v="5"/>
    <x v="9"/>
    <x v="1114"/>
    <d v="2013-09-16T20:30:06"/>
  </r>
  <r>
    <n v="154"/>
    <s v="Quantum Alterations: Sci-fi, Stop Motion &amp; Fantasy Fan Film"/>
    <s v="Fiction Becomes Reality in this non-profit science fiction, stop motion, and fantasy fan film."/>
    <n v="1500"/>
    <n v="40"/>
    <x v="0"/>
    <x v="0"/>
    <s v="USD"/>
    <n v="1433336895"/>
    <n v="1429621695"/>
    <b v="0"/>
    <n v="3"/>
    <b v="0"/>
    <s v="film &amp; video/science fiction"/>
    <n v="2.6666666666666668E-2"/>
    <n v="13.333333333333334"/>
    <x v="0"/>
    <x v="0"/>
    <x v="1115"/>
    <d v="2015-06-03T13:08:15"/>
  </r>
  <r>
    <n v="779"/>
    <s v="Silenus March: A Novel"/>
    <s v="A novel. Beautiful. Sparse. The truth behind the American Dream seen from the eyes of a young wanderer in the midst of the economic collapse. "/>
    <n v="15000"/>
    <n v="400"/>
    <x v="1"/>
    <x v="0"/>
    <s v="USD"/>
    <n v="1287115200"/>
    <n v="1284567905"/>
    <b v="0"/>
    <n v="6"/>
    <b v="0"/>
    <s v="publishing/fiction"/>
    <n v="2.6666666666666668E-2"/>
    <n v="66.666666666666671"/>
    <x v="2"/>
    <x v="5"/>
    <x v="1116"/>
    <d v="2010-10-15T04:00:00"/>
  </r>
  <r>
    <n v="925"/>
    <s v="&quot;Never Let Me Go&quot; CD Recording Project"/>
    <s v="This project is a mix of original &amp; standard song selections.  This phase covers recording and package design expenses."/>
    <n v="6000"/>
    <n v="160"/>
    <x v="1"/>
    <x v="0"/>
    <s v="USD"/>
    <n v="1385590111"/>
    <n v="1382994511"/>
    <b v="0"/>
    <n v="5"/>
    <b v="0"/>
    <s v="music/jazz"/>
    <n v="2.6666666666666668E-2"/>
    <n v="32"/>
    <x v="3"/>
    <x v="6"/>
    <x v="1117"/>
    <d v="2013-11-27T22:08:31"/>
  </r>
  <r>
    <n v="1015"/>
    <s v="SKIN - Wearable music remote control for your mobile phone"/>
    <s v="SKIN - The wearable music remote control which makes your fitness lifestyle a bit easier"/>
    <n v="9000"/>
    <n v="240"/>
    <x v="0"/>
    <x v="14"/>
    <s v="CHF"/>
    <n v="1448489095"/>
    <n v="1445893495"/>
    <b v="0"/>
    <n v="6"/>
    <b v="0"/>
    <s v="technology/wearables"/>
    <n v="2.6666666666666668E-2"/>
    <n v="40"/>
    <x v="1"/>
    <x v="4"/>
    <x v="1118"/>
    <d v="2015-11-25T22:04:55"/>
  </r>
  <r>
    <n v="3871"/>
    <s v="Pocket Monsters: A Musical Parody (Canceled)"/>
    <s v="Our musical is finally ready to come to life, and we're raising funds to help make that happen!"/>
    <n v="1500"/>
    <n v="40"/>
    <x v="0"/>
    <x v="0"/>
    <s v="USD"/>
    <n v="1490809450"/>
    <n v="1485629050"/>
    <b v="0"/>
    <n v="3"/>
    <b v="0"/>
    <s v="theater/musical"/>
    <n v="2.6666666666666668E-2"/>
    <n v="13.333333333333334"/>
    <x v="8"/>
    <x v="25"/>
    <x v="1119"/>
    <d v="2017-03-29T17:44:10"/>
  </r>
  <r>
    <n v="4095"/>
    <s v="LOPE ENAMORADO"/>
    <s v="Proyecto teatral dirigido por MartÃ­n Acosta que habla y reflexiona sobre el amor y su naturaleza."/>
    <n v="30000"/>
    <n v="800"/>
    <x v="1"/>
    <x v="12"/>
    <s v="MXN"/>
    <n v="1482108350"/>
    <n v="1479516350"/>
    <b v="0"/>
    <n v="1"/>
    <b v="0"/>
    <s v="theater/plays"/>
    <n v="2.6666666666666668E-2"/>
    <n v="800"/>
    <x v="8"/>
    <x v="23"/>
    <x v="1120"/>
    <d v="2016-12-19T00:45:5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1"/>
    <x v="5"/>
    <s v="EUR"/>
    <n v="1484065881"/>
    <n v="1481473881"/>
    <b v="0"/>
    <n v="31"/>
    <b v="0"/>
    <s v="technology/wearables"/>
    <n v="2.6866666666666667E-2"/>
    <n v="13"/>
    <x v="1"/>
    <x v="4"/>
    <x v="1121"/>
    <d v="2017-01-10T16:31:21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1"/>
    <x v="1"/>
    <s v="GBP"/>
    <n v="1432299600"/>
    <n v="1429707729"/>
    <b v="0"/>
    <n v="25"/>
    <b v="0"/>
    <s v="technology/gadgets"/>
    <n v="2.696969696969697E-2"/>
    <n v="106.8"/>
    <x v="1"/>
    <x v="27"/>
    <x v="1122"/>
    <d v="2015-05-22T13:00:00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1"/>
    <x v="3"/>
    <s v="AUD"/>
    <n v="1392800922"/>
    <n v="1390381722"/>
    <b v="0"/>
    <n v="5"/>
    <b v="0"/>
    <s v="games/video games"/>
    <n v="2.7E-2"/>
    <n v="16.2"/>
    <x v="5"/>
    <x v="9"/>
    <x v="1123"/>
    <d v="2014-02-19T09:08:42"/>
  </r>
  <r>
    <n v="3846"/>
    <s v="My Insane Shakespeare"/>
    <s v="My Insane Shakespeare. An original play by Arthur Elbakyan premiering October 13th at United Solo, New York City."/>
    <n v="7000"/>
    <n v="189"/>
    <x v="1"/>
    <x v="0"/>
    <s v="USD"/>
    <n v="1412405940"/>
    <n v="1409721542"/>
    <b v="1"/>
    <n v="8"/>
    <b v="0"/>
    <s v="theater/plays"/>
    <n v="2.7E-2"/>
    <n v="23.625"/>
    <x v="8"/>
    <x v="23"/>
    <x v="1124"/>
    <d v="2014-10-04T06:59:00"/>
  </r>
  <r>
    <n v="1769"/>
    <s v="Navajo Textile Project"/>
    <s v="To create a publication, and exhibition documenting the collection of Jamie Ross, longtime collector of Navajo Textiles"/>
    <n v="40000"/>
    <n v="1081"/>
    <x v="1"/>
    <x v="0"/>
    <s v="USD"/>
    <n v="1421177959"/>
    <n v="1418585959"/>
    <b v="1"/>
    <n v="22"/>
    <b v="0"/>
    <s v="photography/photobooks"/>
    <n v="2.7025E-2"/>
    <n v="49.136363636363633"/>
    <x v="7"/>
    <x v="18"/>
    <x v="1125"/>
    <d v="2015-01-13T19:39:19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1"/>
    <x v="1"/>
    <s v="GBP"/>
    <n v="1436368622"/>
    <n v="1433776622"/>
    <b v="0"/>
    <n v="8"/>
    <b v="0"/>
    <s v="technology/web"/>
    <n v="2.7199999999999998E-2"/>
    <n v="8.5"/>
    <x v="1"/>
    <x v="3"/>
    <x v="1126"/>
    <d v="2015-07-08T15:17:02"/>
  </r>
  <r>
    <n v="2659"/>
    <s v="test (Canceled)"/>
    <s v="test"/>
    <n v="49000"/>
    <n v="1333"/>
    <x v="0"/>
    <x v="0"/>
    <s v="USD"/>
    <n v="1429321210"/>
    <n v="1426729210"/>
    <b v="0"/>
    <n v="10"/>
    <b v="0"/>
    <s v="technology/space exploration"/>
    <n v="2.720408163265306E-2"/>
    <n v="133.30000000000001"/>
    <x v="1"/>
    <x v="21"/>
    <x v="1127"/>
    <d v="2015-04-18T01:40:10"/>
  </r>
  <r>
    <n v="1420"/>
    <s v="Shakespeare in the Hood - Romeo and Juliet"/>
    <s v="Help me butcher Shakespeare in a satirical fashion."/>
    <n v="110"/>
    <n v="3"/>
    <x v="1"/>
    <x v="0"/>
    <s v="USD"/>
    <n v="1467129686"/>
    <n v="1464969686"/>
    <b v="0"/>
    <n v="3"/>
    <b v="0"/>
    <s v="publishing/translations"/>
    <n v="2.7272727272727271E-2"/>
    <n v="1"/>
    <x v="2"/>
    <x v="13"/>
    <x v="1128"/>
    <d v="2016-06-28T16:01:26"/>
  </r>
  <r>
    <n v="2891"/>
    <s v="Literacy for Brooklyn Kids"/>
    <s v="Did you know that we are enriching the lives of Brooklyn kids through literacy and educational theater? We just need a little help."/>
    <n v="10000"/>
    <n v="273"/>
    <x v="1"/>
    <x v="0"/>
    <s v="USD"/>
    <n v="1460751128"/>
    <n v="1455570728"/>
    <b v="0"/>
    <n v="10"/>
    <b v="0"/>
    <s v="theater/plays"/>
    <n v="2.7300000000000001E-2"/>
    <n v="27.3"/>
    <x v="8"/>
    <x v="23"/>
    <x v="1129"/>
    <d v="2016-04-15T20:12:08"/>
  </r>
  <r>
    <n v="232"/>
    <s v="#noblurredlines"/>
    <s v="A high-impact, high-quality resource to address, for young people and youth-related professionals, the issue of sexual consent."/>
    <n v="4000"/>
    <n v="110"/>
    <x v="1"/>
    <x v="1"/>
    <s v="GBP"/>
    <n v="1425066546"/>
    <n v="1422474546"/>
    <b v="0"/>
    <n v="7"/>
    <b v="0"/>
    <s v="film &amp; video/drama"/>
    <n v="2.75E-2"/>
    <n v="15.714285714285714"/>
    <x v="0"/>
    <x v="1"/>
    <x v="1130"/>
    <d v="2015-02-27T19:49:0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1"/>
    <x v="0"/>
    <s v="USD"/>
    <n v="1465407219"/>
    <n v="1462815219"/>
    <b v="0"/>
    <n v="5"/>
    <b v="0"/>
    <s v="theater/plays"/>
    <n v="2.75E-2"/>
    <n v="52.8"/>
    <x v="8"/>
    <x v="23"/>
    <x v="1131"/>
    <d v="2016-06-08T17:33:39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0"/>
    <x v="0"/>
    <s v="USD"/>
    <n v="1387077299"/>
    <n v="1383621299"/>
    <b v="0"/>
    <n v="6"/>
    <b v="0"/>
    <s v="music/world music"/>
    <n v="2.787363950092912E-2"/>
    <n v="35"/>
    <x v="3"/>
    <x v="12"/>
    <x v="1132"/>
    <d v="2013-12-15T03:14:59"/>
  </r>
  <r>
    <n v="898"/>
    <s v="Foundations: 12 Songs in 2012"/>
    <s v="For each month in 2012, Sonnet will be releasing a Jesus-celebrating, grave-shattering, ear-tickling, mind-provoking song!"/>
    <n v="2500"/>
    <n v="70"/>
    <x v="1"/>
    <x v="0"/>
    <s v="USD"/>
    <n v="1326651110"/>
    <n v="1322763110"/>
    <b v="0"/>
    <n v="2"/>
    <b v="0"/>
    <s v="music/indie rock"/>
    <n v="2.8000000000000001E-2"/>
    <n v="35"/>
    <x v="3"/>
    <x v="7"/>
    <x v="1133"/>
    <d v="2012-01-15T18:11:5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0"/>
    <x v="0"/>
    <s v="USD"/>
    <n v="1459992856"/>
    <n v="1456108456"/>
    <b v="0"/>
    <n v="38"/>
    <b v="0"/>
    <s v="technology/wearables"/>
    <n v="2.8420000000000001E-2"/>
    <n v="74.78947368421052"/>
    <x v="1"/>
    <x v="4"/>
    <x v="1134"/>
    <d v="2016-04-07T01:34:16"/>
  </r>
  <r>
    <n v="4060"/>
    <s v="Good Evening, I'm Robert Service"/>
    <s v="A funny, poignant play that revives the forgotten life and adventures of great Scottish Canadian, world renowned poet, Robert Service."/>
    <n v="10000"/>
    <n v="285"/>
    <x v="1"/>
    <x v="7"/>
    <s v="CAD"/>
    <n v="1403539200"/>
    <n v="1400604056"/>
    <b v="0"/>
    <n v="5"/>
    <b v="0"/>
    <s v="theater/plays"/>
    <n v="2.8500000000000001E-2"/>
    <n v="57"/>
    <x v="8"/>
    <x v="23"/>
    <x v="1135"/>
    <d v="2014-06-23T16:00:00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1"/>
    <x v="0"/>
    <s v="USD"/>
    <n v="1410972319"/>
    <n v="1408380319"/>
    <b v="0"/>
    <n v="14"/>
    <b v="0"/>
    <s v="film &amp; video/animation"/>
    <n v="2.87E-2"/>
    <n v="61.5"/>
    <x v="0"/>
    <x v="2"/>
    <x v="1136"/>
    <d v="2014-09-17T16:45:19"/>
  </r>
  <r>
    <n v="1456"/>
    <s v="Sometimes you don't need love (Canceled)"/>
    <s v="English Version of my auto-published novel"/>
    <n v="5000"/>
    <n v="145"/>
    <x v="0"/>
    <x v="10"/>
    <s v="EUR"/>
    <n v="1483459365"/>
    <n v="1480867365"/>
    <b v="0"/>
    <n v="3"/>
    <b v="0"/>
    <s v="publishing/translations"/>
    <n v="2.9000000000000001E-2"/>
    <n v="48.333333333333336"/>
    <x v="2"/>
    <x v="13"/>
    <x v="1137"/>
    <d v="2017-01-03T16:02:45"/>
  </r>
  <r>
    <n v="1175"/>
    <s v="Bad To The Cone Food Service ATX"/>
    <s v="&quot;Create-Your-Cone&quot;. Freshly made waffle cones stuffed with your choice of yummy ingredients, or frozen yogurt!"/>
    <n v="20000"/>
    <n v="585"/>
    <x v="1"/>
    <x v="0"/>
    <s v="USD"/>
    <n v="1436981339"/>
    <n v="1434389339"/>
    <b v="0"/>
    <n v="9"/>
    <b v="0"/>
    <s v="food/food trucks"/>
    <n v="2.9250000000000002E-2"/>
    <n v="65"/>
    <x v="6"/>
    <x v="11"/>
    <x v="1138"/>
    <d v="2015-07-15T17:28:59"/>
  </r>
  <r>
    <n v="1108"/>
    <s v="Urbania: Create the future"/>
    <s v="Environmental awareness using social games where players are challenged to pursue sustainable development in the city of the future."/>
    <n v="25000"/>
    <n v="732.5"/>
    <x v="1"/>
    <x v="0"/>
    <s v="USD"/>
    <n v="1334326635"/>
    <n v="1329146235"/>
    <b v="0"/>
    <n v="21"/>
    <b v="0"/>
    <s v="games/video games"/>
    <n v="2.93E-2"/>
    <n v="34.88095238095238"/>
    <x v="5"/>
    <x v="9"/>
    <x v="1139"/>
    <d v="2012-04-13T14:17:15"/>
  </r>
  <r>
    <n v="1806"/>
    <s v="American Presidents Naked"/>
    <s v="Join me in publishing an amazing and unprecedented book with full frontal photopraphs of 8 American Presidents Naked"/>
    <n v="20000"/>
    <n v="591"/>
    <x v="1"/>
    <x v="1"/>
    <s v="GBP"/>
    <n v="1412090349"/>
    <n v="1409066349"/>
    <b v="1"/>
    <n v="8"/>
    <b v="0"/>
    <s v="photography/photobooks"/>
    <n v="2.955E-2"/>
    <n v="73.875"/>
    <x v="7"/>
    <x v="18"/>
    <x v="1140"/>
    <d v="2014-09-30T15:19:09"/>
  </r>
  <r>
    <n v="880"/>
    <s v="Lifelike Figures Vinyl Pressing!"/>
    <s v="A record representing an era in East Bay local music that sustained art &amp; community that deserves to be preserved on 180 gram vinyl."/>
    <n v="3780"/>
    <n v="113"/>
    <x v="1"/>
    <x v="0"/>
    <s v="USD"/>
    <n v="1351582938"/>
    <n v="1348731738"/>
    <b v="0"/>
    <n v="8"/>
    <b v="0"/>
    <s v="music/indie rock"/>
    <n v="2.9894179894179893E-2"/>
    <n v="14.125"/>
    <x v="3"/>
    <x v="7"/>
    <x v="1141"/>
    <d v="2012-10-30T07:42:18"/>
  </r>
  <r>
    <n v="511"/>
    <s v="Stuck On An Eyeland"/>
    <s v="A project that incorporates animation and comic art into a relevant story. 4 boys, 1 eyeland, and a whole lot of drama!!!"/>
    <n v="5000"/>
    <n v="150"/>
    <x v="1"/>
    <x v="0"/>
    <s v="USD"/>
    <n v="1365228982"/>
    <n v="1362640582"/>
    <b v="0"/>
    <n v="5"/>
    <b v="0"/>
    <s v="film &amp; video/animation"/>
    <n v="0.03"/>
    <n v="30"/>
    <x v="0"/>
    <x v="2"/>
    <x v="1142"/>
    <d v="2013-04-06T06:16:22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0"/>
    <x v="1"/>
    <s v="GBP"/>
    <n v="1431072843"/>
    <n v="1427184843"/>
    <b v="0"/>
    <n v="3"/>
    <b v="0"/>
    <s v="technology/web"/>
    <n v="0.03"/>
    <n v="20"/>
    <x v="1"/>
    <x v="3"/>
    <x v="1143"/>
    <d v="2015-05-08T08:14:0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1"/>
    <x v="2"/>
    <s v="DKK"/>
    <n v="1461765300"/>
    <n v="1459198499"/>
    <b v="0"/>
    <n v="8"/>
    <b v="0"/>
    <s v="publishing/translations"/>
    <n v="0.03"/>
    <n v="75"/>
    <x v="2"/>
    <x v="13"/>
    <x v="1144"/>
    <d v="2016-04-27T13:55:00"/>
  </r>
  <r>
    <n v="2343"/>
    <s v="Mobile Excellence Awards (Canceled)"/>
    <s v="The most influential and prestigious awards program that honors innovation and leadership in mobile technology and entertainment"/>
    <n v="10000"/>
    <n v="300"/>
    <x v="0"/>
    <x v="0"/>
    <s v="USD"/>
    <n v="1452282420"/>
    <n v="1447962505"/>
    <b v="0"/>
    <n v="1"/>
    <b v="0"/>
    <s v="technology/web"/>
    <n v="0.03"/>
    <n v="300"/>
    <x v="1"/>
    <x v="3"/>
    <x v="1145"/>
    <d v="2016-01-08T19:47:00"/>
  </r>
  <r>
    <n v="2775"/>
    <s v="Kids Radio Klassics and Kids Radio Theatre"/>
    <s v="Kids Radio Theatre is a radio show played on National Pubic Radio to teach children all about theatre every Sunday 20 states."/>
    <n v="5000"/>
    <n v="150"/>
    <x v="1"/>
    <x v="0"/>
    <s v="USD"/>
    <n v="1323994754"/>
    <n v="1321402754"/>
    <b v="0"/>
    <n v="2"/>
    <b v="0"/>
    <s v="publishing/children's books"/>
    <n v="0.03"/>
    <n v="75"/>
    <x v="2"/>
    <x v="22"/>
    <x v="1146"/>
    <d v="2011-12-16T00:19:14"/>
  </r>
  <r>
    <n v="3115"/>
    <s v="spoken word pop-up:"/>
    <s v="We are creating a mobile community devoted to the spreading and sharing of spoken word and other kinds of storytelling."/>
    <n v="10000"/>
    <n v="300"/>
    <x v="1"/>
    <x v="8"/>
    <s v="SEK"/>
    <n v="1465123427"/>
    <n v="1462531427"/>
    <b v="0"/>
    <n v="1"/>
    <b v="0"/>
    <s v="theater/spaces"/>
    <n v="0.03"/>
    <n v="300"/>
    <x v="8"/>
    <x v="24"/>
    <x v="1147"/>
    <d v="2016-06-05T10:43:47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1"/>
    <x v="0"/>
    <s v="USD"/>
    <n v="1407536846"/>
    <n v="1404944846"/>
    <b v="0"/>
    <n v="11"/>
    <b v="0"/>
    <s v="theater/spaces"/>
    <n v="3.0066666666666665E-2"/>
    <n v="41"/>
    <x v="8"/>
    <x v="24"/>
    <x v="1148"/>
    <d v="2014-08-08T22:27:26"/>
  </r>
  <r>
    <n v="1240"/>
    <s v="Message of Peace, Love &amp; Unity (Canceled)"/>
    <s v="Sharing positive vibes of Peace, Love &amp; Unity with the World through conscious Reggae Music!"/>
    <n v="8000"/>
    <n v="241"/>
    <x v="0"/>
    <x v="0"/>
    <s v="USD"/>
    <n v="1373665860"/>
    <n v="1368579457"/>
    <b v="0"/>
    <n v="8"/>
    <b v="0"/>
    <s v="music/world music"/>
    <n v="3.0124999999999999E-2"/>
    <n v="30.125"/>
    <x v="3"/>
    <x v="12"/>
    <x v="1149"/>
    <d v="2013-07-12T21:51:00"/>
  </r>
  <r>
    <n v="905"/>
    <s v="Jazz For Everyone!"/>
    <s v="Working hard to get into the studio to record, produce, and edit my break out CD. I hope to realize my vision!"/>
    <n v="6500"/>
    <n v="196"/>
    <x v="1"/>
    <x v="0"/>
    <s v="USD"/>
    <n v="1295847926"/>
    <n v="1290663926"/>
    <b v="0"/>
    <n v="6"/>
    <b v="0"/>
    <s v="music/jazz"/>
    <n v="3.0153846153846153E-2"/>
    <n v="32.666666666666664"/>
    <x v="3"/>
    <x v="6"/>
    <x v="1150"/>
    <d v="2011-01-24T05:45:26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1"/>
    <x v="0"/>
    <s v="USD"/>
    <n v="1415558879"/>
    <n v="1412963279"/>
    <b v="0"/>
    <n v="18"/>
    <b v="0"/>
    <s v="technology/wearables"/>
    <n v="3.058E-2"/>
    <n v="84.944444444444443"/>
    <x v="1"/>
    <x v="4"/>
    <x v="1151"/>
    <d v="2014-11-09T18:47:5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1"/>
    <x v="0"/>
    <s v="USD"/>
    <n v="1440215940"/>
    <n v="1436805660"/>
    <b v="0"/>
    <n v="13"/>
    <b v="0"/>
    <s v="food/food trucks"/>
    <n v="3.0666666666666665E-2"/>
    <n v="35.384615384615387"/>
    <x v="6"/>
    <x v="11"/>
    <x v="1152"/>
    <d v="2015-08-22T03:59:00"/>
  </r>
  <r>
    <n v="3910"/>
    <s v="&quot;SHERLOCK HOLMES AND THE SCARLET AVENGER&quot;"/>
    <s v="Join Sherlock Holmes and Dr. Watson as the first adventure together is dramatized live on-stage!  The game is afoot!"/>
    <n v="6000"/>
    <n v="185"/>
    <x v="1"/>
    <x v="0"/>
    <s v="USD"/>
    <n v="1441649397"/>
    <n v="1439057397"/>
    <b v="0"/>
    <n v="3"/>
    <b v="0"/>
    <s v="theater/plays"/>
    <n v="3.0833333333333334E-2"/>
    <n v="61.666666666666664"/>
    <x v="8"/>
    <x v="23"/>
    <x v="1153"/>
    <d v="2015-09-07T18:09:57"/>
  </r>
  <r>
    <n v="1018"/>
    <s v="Owl (Canceled)"/>
    <s v="Owl is a fitness tracker along with an accompanying iOS app, that is both fun and interactive for children."/>
    <n v="20000"/>
    <n v="621"/>
    <x v="0"/>
    <x v="0"/>
    <s v="USD"/>
    <n v="1468496933"/>
    <n v="1465904933"/>
    <b v="0"/>
    <n v="7"/>
    <b v="0"/>
    <s v="technology/wearables"/>
    <n v="3.1050000000000001E-2"/>
    <n v="88.714285714285708"/>
    <x v="1"/>
    <x v="4"/>
    <x v="1154"/>
    <d v="2016-07-14T11:48:53"/>
  </r>
  <r>
    <n v="4111"/>
    <s v="REBORN IN LOVE"/>
    <s v="REBORN IN LOVE is the sequel to REBORN FROM ABOVE: A Tale of Eternal Love.  This is part two, of a One-Act play series."/>
    <n v="3000"/>
    <n v="94"/>
    <x v="1"/>
    <x v="0"/>
    <s v="USD"/>
    <n v="1424747740"/>
    <n v="1422155740"/>
    <b v="0"/>
    <n v="6"/>
    <b v="0"/>
    <s v="theater/plays"/>
    <n v="3.1333333333333331E-2"/>
    <n v="15.666666666666666"/>
    <x v="8"/>
    <x v="23"/>
    <x v="1155"/>
    <d v="2015-02-24T03:15:4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0"/>
    <x v="0"/>
    <s v="USD"/>
    <n v="1438405140"/>
    <n v="1435731041"/>
    <b v="0"/>
    <n v="58"/>
    <b v="0"/>
    <s v="film &amp; video/science fiction"/>
    <n v="3.1413333333333335E-2"/>
    <n v="81.241379310344826"/>
    <x v="0"/>
    <x v="0"/>
    <x v="1156"/>
    <d v="2015-08-01T04:59:00"/>
  </r>
  <r>
    <n v="2322"/>
    <s v="Jen bakes shortbread needs a commercial kitchen!"/>
    <s v="Jen bakes shortbread is a small batch, all natural shortbread cookie business looking for smart funding to grow!"/>
    <n v="2700"/>
    <n v="85"/>
    <x v="2"/>
    <x v="0"/>
    <s v="USD"/>
    <n v="1491769769"/>
    <n v="1489181369"/>
    <b v="0"/>
    <n v="4"/>
    <b v="0"/>
    <s v="food/small batch"/>
    <n v="3.1481481481481478E-2"/>
    <n v="21.25"/>
    <x v="6"/>
    <x v="28"/>
    <x v="1157"/>
    <d v="2017-04-09T20:29:29"/>
  </r>
  <r>
    <n v="1985"/>
    <s v="Metrospective - photography project"/>
    <s v="A personal journey to document people on the worlds 10 largest metro systems. The end result being one truly epic photographic essay!"/>
    <n v="1600"/>
    <n v="51"/>
    <x v="1"/>
    <x v="1"/>
    <s v="GBP"/>
    <n v="1470178800"/>
    <n v="1467650771"/>
    <b v="0"/>
    <n v="4"/>
    <b v="0"/>
    <s v="photography/people"/>
    <n v="3.1875000000000001E-2"/>
    <n v="12.75"/>
    <x v="7"/>
    <x v="19"/>
    <x v="1158"/>
    <d v="2016-08-02T23:00:00"/>
  </r>
  <r>
    <n v="507"/>
    <s v="Code Monkeys"/>
    <s v="&quot;Code Monkey(s)&quot; is a short animated-series about life from the perspective of an engineer who feels like an actual &quot;Code Monkey&quot;."/>
    <n v="20000"/>
    <n v="640"/>
    <x v="1"/>
    <x v="0"/>
    <s v="USD"/>
    <n v="1350687657"/>
    <n v="1346799657"/>
    <b v="0"/>
    <n v="10"/>
    <b v="0"/>
    <s v="film &amp; video/animation"/>
    <n v="3.2000000000000001E-2"/>
    <n v="64"/>
    <x v="0"/>
    <x v="2"/>
    <x v="1159"/>
    <d v="2012-10-19T23:00:57"/>
  </r>
  <r>
    <n v="903"/>
    <s v="U City Jazz Festival, St. Louis, MO"/>
    <s v="The U City Jazz Festival is offered for free to the community and features the best jazz talent from the midwest."/>
    <n v="5000"/>
    <n v="160"/>
    <x v="1"/>
    <x v="0"/>
    <s v="USD"/>
    <n v="1348367100"/>
    <n v="1346180780"/>
    <b v="0"/>
    <n v="4"/>
    <b v="0"/>
    <s v="music/jazz"/>
    <n v="3.2000000000000001E-2"/>
    <n v="40"/>
    <x v="3"/>
    <x v="6"/>
    <x v="1160"/>
    <d v="2012-09-23T02:25:00"/>
  </r>
  <r>
    <n v="4090"/>
    <s v="&quot; Sweet O'l Mama &quot; Theater Production"/>
    <s v="A gripping re-enactment of a true breast cancer survival story, highlighted with inspiration and laughter!"/>
    <n v="1000"/>
    <n v="32"/>
    <x v="1"/>
    <x v="0"/>
    <s v="USD"/>
    <n v="1438959600"/>
    <n v="1437754137"/>
    <b v="0"/>
    <n v="3"/>
    <b v="0"/>
    <s v="theater/plays"/>
    <n v="3.2000000000000001E-2"/>
    <n v="10.666666666666666"/>
    <x v="8"/>
    <x v="23"/>
    <x v="1161"/>
    <d v="2015-08-07T15:00:0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1"/>
    <x v="1"/>
    <s v="GBP"/>
    <n v="1448722494"/>
    <n v="1446562494"/>
    <b v="0"/>
    <n v="3"/>
    <b v="0"/>
    <s v="theater/plays"/>
    <n v="3.214285714285714E-2"/>
    <n v="15"/>
    <x v="8"/>
    <x v="23"/>
    <x v="1162"/>
    <d v="2015-11-28T14:54:54"/>
  </r>
  <r>
    <n v="170"/>
    <s v="Letters to Daniel"/>
    <s v="Amy &amp; Missy survive Amy's bipolar disorder and go on to become award winning &amp; bestselling authors, screenwriters &amp; filmmakers"/>
    <n v="10000"/>
    <n v="325"/>
    <x v="1"/>
    <x v="0"/>
    <s v="USD"/>
    <n v="1440912480"/>
    <n v="1438385283"/>
    <b v="0"/>
    <n v="10"/>
    <b v="0"/>
    <s v="film &amp; video/drama"/>
    <n v="3.2500000000000001E-2"/>
    <n v="32.5"/>
    <x v="0"/>
    <x v="1"/>
    <x v="1163"/>
    <d v="2015-08-30T05:28:00"/>
  </r>
  <r>
    <n v="891"/>
    <s v="Den-Mate: New EP and Tour"/>
    <s v="Along with a new EP production and release, it's time to bring Den-Mate, LIVE, to a location near you - East Coast and Beyond!"/>
    <n v="8000"/>
    <n v="260"/>
    <x v="1"/>
    <x v="0"/>
    <s v="USD"/>
    <n v="1408581930"/>
    <n v="1405989930"/>
    <b v="0"/>
    <n v="9"/>
    <b v="0"/>
    <s v="music/indie rock"/>
    <n v="3.2500000000000001E-2"/>
    <n v="28.888888888888889"/>
    <x v="3"/>
    <x v="7"/>
    <x v="1164"/>
    <d v="2014-08-21T00:45:3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1"/>
    <x v="0"/>
    <s v="USD"/>
    <n v="1343016000"/>
    <n v="1340296440"/>
    <b v="0"/>
    <n v="8"/>
    <b v="0"/>
    <s v="music/jazz"/>
    <n v="3.2500000000000001E-2"/>
    <n v="65"/>
    <x v="3"/>
    <x v="6"/>
    <x v="1165"/>
    <d v="2012-07-23T04:00:00"/>
  </r>
  <r>
    <n v="3946"/>
    <s v="DR. Mecurio's Mythical Marvels &amp; Beastiry"/>
    <s v="Dr. Mecurio's is an original work of fantasy designed and written for the stage."/>
    <n v="6000"/>
    <n v="195"/>
    <x v="1"/>
    <x v="0"/>
    <s v="USD"/>
    <n v="1425110400"/>
    <n v="1422388822"/>
    <b v="0"/>
    <n v="5"/>
    <b v="0"/>
    <s v="theater/plays"/>
    <n v="3.2500000000000001E-2"/>
    <n v="39"/>
    <x v="8"/>
    <x v="23"/>
    <x v="1166"/>
    <d v="2015-02-28T08:00:00"/>
  </r>
  <r>
    <n v="3789"/>
    <s v="Austen a New Musical Play"/>
    <s v="This fabulous new play explores the little known love life of England's most famous romantic novelist, Jane Austen."/>
    <n v="3550"/>
    <n v="116"/>
    <x v="1"/>
    <x v="1"/>
    <s v="GBP"/>
    <n v="1434395418"/>
    <n v="1431630618"/>
    <b v="0"/>
    <n v="4"/>
    <b v="0"/>
    <s v="theater/musical"/>
    <n v="3.267605633802817E-2"/>
    <n v="29"/>
    <x v="8"/>
    <x v="25"/>
    <x v="1167"/>
    <d v="2015-06-15T19:10:18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0"/>
    <x v="3"/>
    <s v="AUD"/>
    <n v="1429839571"/>
    <n v="1427247571"/>
    <b v="0"/>
    <n v="6"/>
    <b v="0"/>
    <s v="technology/web"/>
    <n v="3.272727272727273E-2"/>
    <n v="30"/>
    <x v="1"/>
    <x v="3"/>
    <x v="1168"/>
    <d v="2015-04-24T01:39:31"/>
  </r>
  <r>
    <n v="448"/>
    <s v="The Last Mice"/>
    <s v="Max is a pessimistic mouse, always fantasizing about the end of the world. In The Last Mice, Max's fantasy becomes a real nightmare."/>
    <n v="2500"/>
    <n v="82.01"/>
    <x v="1"/>
    <x v="0"/>
    <s v="USD"/>
    <n v="1400091095"/>
    <n v="1398363095"/>
    <b v="0"/>
    <n v="4"/>
    <b v="0"/>
    <s v="film &amp; video/animation"/>
    <n v="3.2804E-2"/>
    <n v="20.502500000000001"/>
    <x v="0"/>
    <x v="2"/>
    <x v="1169"/>
    <d v="2014-05-14T18:11:35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0"/>
    <x v="0"/>
    <s v="USD"/>
    <n v="1438543033"/>
    <n v="1435951033"/>
    <b v="0"/>
    <n v="15"/>
    <b v="0"/>
    <s v="technology/wearables"/>
    <n v="3.3033333333333331E-2"/>
    <n v="66.066666666666663"/>
    <x v="1"/>
    <x v="4"/>
    <x v="1170"/>
    <d v="2015-08-02T19:17:13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1"/>
    <x v="0"/>
    <s v="USD"/>
    <n v="1273356960"/>
    <n v="1268255751"/>
    <b v="0"/>
    <n v="4"/>
    <b v="0"/>
    <s v="film &amp; video/animation"/>
    <n v="3.307692307692308E-2"/>
    <n v="53.75"/>
    <x v="0"/>
    <x v="2"/>
    <x v="1171"/>
    <d v="2010-05-08T22:16:00"/>
  </r>
  <r>
    <n v="514"/>
    <s v="I'm Sticking With You."/>
    <s v="A film created entirely out of paper, visual effects and found objects depicts how one man created a new life for himself."/>
    <n v="1500"/>
    <n v="50"/>
    <x v="1"/>
    <x v="7"/>
    <s v="CAD"/>
    <n v="1407595447"/>
    <n v="1405003447"/>
    <b v="0"/>
    <n v="3"/>
    <b v="0"/>
    <s v="film &amp; video/animation"/>
    <n v="3.3333333333333333E-2"/>
    <n v="16.666666666666668"/>
    <x v="0"/>
    <x v="2"/>
    <x v="1172"/>
    <d v="2014-08-09T14:44:07"/>
  </r>
  <r>
    <n v="592"/>
    <s v="Go Start A Biz"/>
    <s v="Together, we can build a FREE, business start-up system that will help aspiring entrepreneurs change their economic circumstances."/>
    <n v="7500"/>
    <n v="250"/>
    <x v="1"/>
    <x v="0"/>
    <s v="USD"/>
    <n v="1417584860"/>
    <n v="1414992860"/>
    <b v="0"/>
    <n v="1"/>
    <b v="0"/>
    <s v="technology/web"/>
    <n v="3.3333333333333333E-2"/>
    <n v="250"/>
    <x v="1"/>
    <x v="3"/>
    <x v="1173"/>
    <d v="2014-12-03T05:34:2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1"/>
    <x v="0"/>
    <s v="USD"/>
    <n v="1257047940"/>
    <n v="1252718519"/>
    <b v="0"/>
    <n v="1"/>
    <b v="0"/>
    <s v="publishing/fiction"/>
    <n v="3.3333333333333333E-2"/>
    <n v="50"/>
    <x v="2"/>
    <x v="5"/>
    <x v="1174"/>
    <d v="2009-11-01T03:59:00"/>
  </r>
  <r>
    <n v="1810"/>
    <s v="Film Speed"/>
    <s v="Film Speed is a series of Zines focusing on architecture shot completely on 35 and 120mm film."/>
    <n v="450"/>
    <n v="15"/>
    <x v="1"/>
    <x v="0"/>
    <s v="USD"/>
    <n v="1408657826"/>
    <n v="1407621026"/>
    <b v="0"/>
    <n v="2"/>
    <b v="0"/>
    <s v="photography/photobooks"/>
    <n v="3.3333333333333333E-2"/>
    <n v="7.5"/>
    <x v="7"/>
    <x v="18"/>
    <x v="1175"/>
    <d v="2014-08-21T21:50:26"/>
  </r>
  <r>
    <n v="3137"/>
    <s v="Richard III - Presented by REBATEnsemble/Theatre Off Jackson"/>
    <s v="Set in 1930s Chinatown, evocative of old world South Jackson Street during the Jazz era."/>
    <n v="1500"/>
    <n v="50"/>
    <x v="2"/>
    <x v="0"/>
    <s v="USD"/>
    <n v="1493838720"/>
    <n v="1489439669"/>
    <b v="0"/>
    <n v="1"/>
    <b v="0"/>
    <s v="theater/plays"/>
    <n v="3.3333333333333333E-2"/>
    <n v="50"/>
    <x v="8"/>
    <x v="23"/>
    <x v="1176"/>
    <d v="2017-05-03T19:12:00"/>
  </r>
  <r>
    <n v="3070"/>
    <s v="Purpose Built Liverpool Comedy Club, Restaurant &amp; Bar"/>
    <s v="Liverpool's 1st purpose built 7 night a week comedy club, bar &amp; restaurant with live music &amp; much more"/>
    <n v="10000"/>
    <n v="334"/>
    <x v="1"/>
    <x v="1"/>
    <s v="GBP"/>
    <n v="1481132169"/>
    <n v="1479317769"/>
    <b v="0"/>
    <n v="16"/>
    <b v="0"/>
    <s v="theater/spaces"/>
    <n v="3.3399999999999999E-2"/>
    <n v="20.875"/>
    <x v="8"/>
    <x v="24"/>
    <x v="1177"/>
    <d v="2016-12-07T17:36:09"/>
  </r>
  <r>
    <n v="588"/>
    <s v="TiTraGO! your personal driver"/>
    <s v="Offrire un &quot;TRAGO&quot;, ossia un passaggio con autista che ti segue e ti aspetta mentre concludi i tuoi affari, quando non puoi guidare"/>
    <n v="9000"/>
    <n v="301"/>
    <x v="1"/>
    <x v="10"/>
    <s v="EUR"/>
    <n v="1479410886"/>
    <n v="1474223286"/>
    <b v="0"/>
    <n v="2"/>
    <b v="0"/>
    <s v="technology/web"/>
    <n v="3.3444444444444443E-2"/>
    <n v="150.5"/>
    <x v="1"/>
    <x v="3"/>
    <x v="1178"/>
    <d v="2016-11-17T19:28:06"/>
  </r>
  <r>
    <n v="3947"/>
    <s v="Tell'em I'm Gonna Make It"/>
    <s v="Soon to be known as one of the greatest gospel stage plays of all times. Great hit in New England and now we want to take  it on tour"/>
    <n v="3000"/>
    <n v="101"/>
    <x v="1"/>
    <x v="0"/>
    <s v="USD"/>
    <n v="1475378744"/>
    <n v="1472786744"/>
    <b v="0"/>
    <n v="2"/>
    <b v="0"/>
    <s v="theater/plays"/>
    <n v="3.3666666666666664E-2"/>
    <n v="50.5"/>
    <x v="8"/>
    <x v="23"/>
    <x v="1179"/>
    <d v="2016-10-02T03:25:44"/>
  </r>
  <r>
    <n v="1066"/>
    <s v="So I'm A Dark Lord"/>
    <s v="A parody of old school RPGs where you are a new Dark Lord on a quest to amass monsters and allies on your side."/>
    <n v="150000"/>
    <n v="5051"/>
    <x v="1"/>
    <x v="0"/>
    <s v="USD"/>
    <n v="1375657582"/>
    <n v="1371769582"/>
    <b v="0"/>
    <n v="148"/>
    <b v="0"/>
    <s v="games/video games"/>
    <n v="3.3673333333333333E-2"/>
    <n v="34.128378378378379"/>
    <x v="5"/>
    <x v="9"/>
    <x v="1180"/>
    <d v="2013-08-04T23:06:22"/>
  </r>
  <r>
    <n v="184"/>
    <s v="Lana - Short film"/>
    <s v="&quot;Lana&quot; is an horror/dramatic short film, written by myself, about a young woman fighting the darkness in her, but it might be too late."/>
    <n v="1500"/>
    <n v="51"/>
    <x v="1"/>
    <x v="7"/>
    <s v="CAD"/>
    <n v="1409543940"/>
    <n v="1404586762"/>
    <b v="0"/>
    <n v="2"/>
    <b v="0"/>
    <s v="film &amp; video/drama"/>
    <n v="3.4000000000000002E-2"/>
    <n v="25.5"/>
    <x v="0"/>
    <x v="1"/>
    <x v="1181"/>
    <d v="2014-09-01T03:59:00"/>
  </r>
  <r>
    <n v="3205"/>
    <s v="Children Must Run: An Original Musical"/>
    <s v="Children Must Run is an original musical, about a prostitute, a drug mule, a child soldier and their struggles, hopes and dreams."/>
    <n v="8000"/>
    <n v="273"/>
    <x v="1"/>
    <x v="1"/>
    <s v="GBP"/>
    <n v="1430470772"/>
    <n v="1427878772"/>
    <b v="0"/>
    <n v="12"/>
    <b v="0"/>
    <s v="theater/musical"/>
    <n v="3.4125000000000003E-2"/>
    <n v="22.75"/>
    <x v="8"/>
    <x v="25"/>
    <x v="1182"/>
    <d v="2015-05-01T08:59:32"/>
  </r>
  <r>
    <n v="1085"/>
    <s v="Sun Dryd Studios"/>
    <s v="The new kid on the block. Re-imagining old games and creating new ones. Ship, Lazer, Rock is first."/>
    <n v="30000"/>
    <n v="1026"/>
    <x v="1"/>
    <x v="7"/>
    <s v="CAD"/>
    <n v="1457967975"/>
    <n v="1455379575"/>
    <b v="0"/>
    <n v="9"/>
    <b v="0"/>
    <s v="games/video games"/>
    <n v="3.4200000000000001E-2"/>
    <n v="114"/>
    <x v="5"/>
    <x v="9"/>
    <x v="1183"/>
    <d v="2016-03-14T15:06:15"/>
  </r>
  <r>
    <n v="3869"/>
    <s v="The Masturbation Musical (Canceled)"/>
    <s v="A Musical about 3 women who pursue their Pleasure and end up finding themselves."/>
    <n v="13111"/>
    <n v="452"/>
    <x v="0"/>
    <x v="0"/>
    <s v="USD"/>
    <n v="1426302660"/>
    <n v="1423761792"/>
    <b v="0"/>
    <n v="15"/>
    <b v="0"/>
    <s v="theater/musical"/>
    <n v="3.44748684310884E-2"/>
    <n v="30.133333333333333"/>
    <x v="8"/>
    <x v="25"/>
    <x v="1184"/>
    <d v="2015-03-14T03:11:00"/>
  </r>
  <r>
    <n v="3894"/>
    <s v="MADE-UP: A Sitcom Theater Special"/>
    <s v="Ryan and Vanessa are hosting Christmas for the first time but instead of a happy celebration, they get a hilarious survival situation."/>
    <n v="15000"/>
    <n v="520"/>
    <x v="1"/>
    <x v="0"/>
    <s v="USD"/>
    <n v="1481000340"/>
    <n v="1478386812"/>
    <b v="0"/>
    <n v="11"/>
    <b v="0"/>
    <s v="theater/plays"/>
    <n v="3.4666666666666665E-2"/>
    <n v="47.272727272727273"/>
    <x v="8"/>
    <x v="23"/>
    <x v="1185"/>
    <d v="2016-12-06T04:59:0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1"/>
    <x v="0"/>
    <s v="USD"/>
    <n v="1432178810"/>
    <n v="1429586810"/>
    <b v="0"/>
    <n v="3"/>
    <b v="0"/>
    <s v="publishing/fiction"/>
    <n v="3.5400000000000001E-2"/>
    <n v="59"/>
    <x v="2"/>
    <x v="5"/>
    <x v="1186"/>
    <d v="2015-05-21T03:26:5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1"/>
    <x v="12"/>
    <s v="MXN"/>
    <n v="1486317653"/>
    <n v="1481133653"/>
    <b v="0"/>
    <n v="6"/>
    <b v="0"/>
    <s v="technology/wearables"/>
    <n v="3.5499999999999997E-2"/>
    <n v="591.66666666666663"/>
    <x v="1"/>
    <x v="4"/>
    <x v="1187"/>
    <d v="2017-02-05T18:00:5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0"/>
    <x v="0"/>
    <s v="USD"/>
    <n v="1432916235"/>
    <n v="1430324235"/>
    <b v="0"/>
    <n v="41"/>
    <b v="0"/>
    <s v="technology/wearables"/>
    <n v="3.5520833333333335E-2"/>
    <n v="41.585365853658537"/>
    <x v="1"/>
    <x v="4"/>
    <x v="1188"/>
    <d v="2015-05-29T16:17:15"/>
  </r>
  <r>
    <n v="1791"/>
    <s v="disCover: Napoli"/>
    <s v="For the love of street photography and the beauty of traditional cultures in southern Italy."/>
    <n v="3000"/>
    <n v="107"/>
    <x v="1"/>
    <x v="1"/>
    <s v="GBP"/>
    <n v="1422553565"/>
    <n v="1417369565"/>
    <b v="1"/>
    <n v="4"/>
    <b v="0"/>
    <s v="photography/photobooks"/>
    <n v="3.5666666666666666E-2"/>
    <n v="26.75"/>
    <x v="7"/>
    <x v="18"/>
    <x v="1189"/>
    <d v="2015-01-29T17:46:05"/>
  </r>
  <r>
    <n v="3098"/>
    <s v="The Enchanted Cottage"/>
    <s v="A magical space, full of fairytale favorites, designed to make each individual have a unique experience; children's dreams made real."/>
    <n v="48725"/>
    <n v="1758"/>
    <x v="1"/>
    <x v="0"/>
    <s v="USD"/>
    <n v="1454890620"/>
    <n v="1450724449"/>
    <b v="0"/>
    <n v="27"/>
    <b v="0"/>
    <s v="theater/spaces"/>
    <n v="3.608004104669061E-2"/>
    <n v="65.111111111111114"/>
    <x v="8"/>
    <x v="24"/>
    <x v="1190"/>
    <d v="2016-02-08T00:17:00"/>
  </r>
  <r>
    <n v="1768"/>
    <s v="SWFTTR: Southwest Farm-to-Table Recipes"/>
    <s v="My goal is to create a catalog of farm-to-table recipes with stunning images from restaurants and farms in the southwest."/>
    <n v="5000"/>
    <n v="187"/>
    <x v="1"/>
    <x v="0"/>
    <s v="USD"/>
    <n v="1411824444"/>
    <n v="1406640444"/>
    <b v="1"/>
    <n v="15"/>
    <b v="0"/>
    <s v="photography/photobooks"/>
    <n v="3.7400000000000003E-2"/>
    <n v="12.466666666666667"/>
    <x v="7"/>
    <x v="18"/>
    <x v="1191"/>
    <d v="2014-09-27T13:27:24"/>
  </r>
  <r>
    <n v="3130"/>
    <s v="MEDEA | A New Vision"/>
    <s v="A shockingly relevant modern take on a 2,000-year-old tragedy that confronts current gender politics."/>
    <n v="10000"/>
    <n v="375"/>
    <x v="2"/>
    <x v="0"/>
    <s v="USD"/>
    <n v="1492145940"/>
    <n v="1489504916"/>
    <b v="0"/>
    <n v="4"/>
    <b v="0"/>
    <s v="theater/plays"/>
    <n v="3.7499999999999999E-2"/>
    <n v="93.75"/>
    <x v="8"/>
    <x v="23"/>
    <x v="1192"/>
    <d v="2017-04-14T04:59:00"/>
  </r>
  <r>
    <n v="1560"/>
    <s v="Fine Art Landscape 2015 Calendar"/>
    <s v="I would like to share my landscape photographic travels of 2014 with more than just family an friends. 12 months of images."/>
    <n v="2500"/>
    <n v="94"/>
    <x v="1"/>
    <x v="0"/>
    <s v="USD"/>
    <n v="1415842193"/>
    <n v="1414110593"/>
    <b v="0"/>
    <n v="4"/>
    <b v="0"/>
    <s v="photography/nature"/>
    <n v="3.7600000000000001E-2"/>
    <n v="23.5"/>
    <x v="7"/>
    <x v="14"/>
    <x v="1193"/>
    <d v="2014-11-13T01:29:53"/>
  </r>
  <r>
    <n v="3850"/>
    <s v="The Vagina Monologues 2015"/>
    <s v="V-Day is a global activist movement to end violence against women and girls."/>
    <n v="1000"/>
    <n v="38"/>
    <x v="1"/>
    <x v="0"/>
    <s v="USD"/>
    <n v="1420081143"/>
    <n v="1417489143"/>
    <b v="1"/>
    <n v="4"/>
    <b v="0"/>
    <s v="theater/plays"/>
    <n v="3.7999999999999999E-2"/>
    <n v="9.5"/>
    <x v="8"/>
    <x v="23"/>
    <x v="1194"/>
    <d v="2015-01-01T02:59:03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1"/>
    <x v="0"/>
    <s v="USD"/>
    <n v="1463821338"/>
    <n v="1461229338"/>
    <b v="0"/>
    <n v="17"/>
    <b v="0"/>
    <s v="technology/wearables"/>
    <n v="3.8206896551724136E-2"/>
    <n v="65.17647058823529"/>
    <x v="1"/>
    <x v="4"/>
    <x v="1195"/>
    <d v="2016-05-21T09:02:18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1"/>
    <x v="0"/>
    <s v="USD"/>
    <n v="1427510586"/>
    <n v="1424922186"/>
    <b v="0"/>
    <n v="19"/>
    <b v="0"/>
    <s v="food/food trucks"/>
    <n v="3.85E-2"/>
    <n v="60.789473684210527"/>
    <x v="6"/>
    <x v="11"/>
    <x v="1196"/>
    <d v="2015-03-28T02:43:06"/>
  </r>
  <r>
    <n v="1226"/>
    <s v="Pavlo is Filming  a PBS Concert Special (Canceled)"/>
    <s v="Pavlo will be independently filming his second full length PBS Special and DVD in May with director George Veras"/>
    <n v="50000"/>
    <n v="1937"/>
    <x v="0"/>
    <x v="0"/>
    <s v="USD"/>
    <n v="1398042000"/>
    <n v="1395089981"/>
    <b v="0"/>
    <n v="40"/>
    <b v="0"/>
    <s v="music/world music"/>
    <n v="3.8739999999999997E-2"/>
    <n v="48.424999999999997"/>
    <x v="3"/>
    <x v="12"/>
    <x v="1197"/>
    <d v="2014-04-21T01:00:0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1"/>
    <x v="0"/>
    <s v="USD"/>
    <n v="1427807640"/>
    <n v="1423325626"/>
    <b v="0"/>
    <n v="8"/>
    <b v="0"/>
    <s v="food/food trucks"/>
    <n v="3.8833333333333331E-2"/>
    <n v="29.125"/>
    <x v="6"/>
    <x v="11"/>
    <x v="1198"/>
    <d v="2015-03-31T13:14:0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1"/>
    <x v="1"/>
    <s v="GBP"/>
    <n v="1410281360"/>
    <n v="1406825360"/>
    <b v="0"/>
    <n v="3"/>
    <b v="0"/>
    <s v="theater/plays"/>
    <n v="3.8860103626943004E-2"/>
    <n v="25"/>
    <x v="8"/>
    <x v="23"/>
    <x v="1199"/>
    <d v="2014-09-09T16:49:2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1"/>
    <x v="0"/>
    <s v="USD"/>
    <n v="1409962211"/>
    <n v="1407370211"/>
    <b v="0"/>
    <n v="13"/>
    <b v="0"/>
    <s v="theater/plays"/>
    <n v="3.8875E-2"/>
    <n v="23.923076923076923"/>
    <x v="8"/>
    <x v="23"/>
    <x v="1200"/>
    <d v="2014-09-06T00:10:11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0"/>
    <x v="0"/>
    <s v="USD"/>
    <n v="1408029623"/>
    <n v="1405437623"/>
    <b v="0"/>
    <n v="13"/>
    <b v="0"/>
    <s v="technology/web"/>
    <n v="3.9334666666666664E-2"/>
    <n v="45.386153846153846"/>
    <x v="1"/>
    <x v="3"/>
    <x v="1201"/>
    <d v="2014-08-14T15:20:23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1"/>
    <x v="0"/>
    <s v="USD"/>
    <n v="1432151326"/>
    <n v="1429559326"/>
    <b v="0"/>
    <n v="14"/>
    <b v="0"/>
    <s v="theater/spaces"/>
    <n v="3.9750000000000001E-2"/>
    <n v="56.785714285714285"/>
    <x v="8"/>
    <x v="24"/>
    <x v="1202"/>
    <d v="2015-05-20T19:48:46"/>
  </r>
  <r>
    <n v="1183"/>
    <s v="Freshie's Donuts Food Trailer"/>
    <s v="Help Freshie keep her dream alive by pledging to get a donut truck! She will be able to do events as well as cater to the community"/>
    <n v="2500"/>
    <n v="100"/>
    <x v="1"/>
    <x v="0"/>
    <s v="USD"/>
    <n v="1478059140"/>
    <n v="1476391223"/>
    <b v="0"/>
    <n v="3"/>
    <b v="0"/>
    <s v="food/food trucks"/>
    <n v="0.04"/>
    <n v="33.333333333333336"/>
    <x v="6"/>
    <x v="11"/>
    <x v="1203"/>
    <d v="2016-11-02T03:59:00"/>
  </r>
  <r>
    <n v="1542"/>
    <s v="From student to beekeeper"/>
    <s v="The photography project aims to show challenges &amp; successes of a  student attempting to continue his family beekeeping heritage."/>
    <n v="500"/>
    <n v="20"/>
    <x v="1"/>
    <x v="7"/>
    <s v="CAD"/>
    <n v="1435708500"/>
    <n v="1434412500"/>
    <b v="0"/>
    <n v="1"/>
    <b v="0"/>
    <s v="photography/nature"/>
    <n v="0.04"/>
    <n v="20"/>
    <x v="7"/>
    <x v="14"/>
    <x v="1204"/>
    <d v="2015-06-30T23:55:00"/>
  </r>
  <r>
    <n v="1557"/>
    <s v="Reflecting Light Photo"/>
    <s v="I have always been captivated by photography, Now I am trying to set up my own company and publish my pictures."/>
    <n v="2500"/>
    <n v="100"/>
    <x v="1"/>
    <x v="0"/>
    <s v="USD"/>
    <n v="1411227633"/>
    <n v="1408549233"/>
    <b v="0"/>
    <n v="1"/>
    <b v="0"/>
    <s v="photography/nature"/>
    <n v="0.04"/>
    <n v="100"/>
    <x v="7"/>
    <x v="14"/>
    <x v="1205"/>
    <d v="2014-09-20T15:40:33"/>
  </r>
  <r>
    <n v="3800"/>
    <s v="Be The Change ~ The Children's Campaign"/>
    <s v="Playground was established in 2007 on the back of paper napkins and has since provided opportunities for over 800 boys and girls."/>
    <n v="22000"/>
    <n v="881"/>
    <x v="1"/>
    <x v="0"/>
    <s v="USD"/>
    <n v="1420952340"/>
    <n v="1418146883"/>
    <b v="0"/>
    <n v="16"/>
    <b v="0"/>
    <s v="theater/musical"/>
    <n v="4.0045454545454544E-2"/>
    <n v="55.0625"/>
    <x v="8"/>
    <x v="25"/>
    <x v="1206"/>
    <d v="2015-01-11T04:59:00"/>
  </r>
  <r>
    <n v="3799"/>
    <s v="A Story Once Told"/>
    <s v="An original musical on it's way to the stage in Minneapolis, MN. Feel free to ask any questions."/>
    <n v="10000"/>
    <n v="402"/>
    <x v="1"/>
    <x v="0"/>
    <s v="USD"/>
    <n v="1457734843"/>
    <n v="1455142843"/>
    <b v="0"/>
    <n v="4"/>
    <b v="0"/>
    <s v="theater/musical"/>
    <n v="4.02E-2"/>
    <n v="100.5"/>
    <x v="8"/>
    <x v="25"/>
    <x v="1207"/>
    <d v="2016-03-11T22:20:43"/>
  </r>
  <r>
    <n v="3191"/>
    <s v="Decree 770: Europa"/>
    <s v="A brand new musical about the ban of contraception and abortion in Romania and the revolution that ended it all in 1989."/>
    <n v="3750"/>
    <n v="151"/>
    <x v="1"/>
    <x v="0"/>
    <s v="USD"/>
    <n v="1471370869"/>
    <n v="1466186869"/>
    <b v="0"/>
    <n v="4"/>
    <b v="0"/>
    <s v="theater/musical"/>
    <n v="4.0266666666666666E-2"/>
    <n v="37.75"/>
    <x v="8"/>
    <x v="25"/>
    <x v="1208"/>
    <d v="2016-08-16T18:07:49"/>
  </r>
  <r>
    <n v="168"/>
    <s v="Moving On"/>
    <s v="A homeless Gulf War 2 vet, and Congressional Medal of Honor recipient fights for his sanity on the mean streets of Albuquerque."/>
    <n v="8000"/>
    <n v="325"/>
    <x v="1"/>
    <x v="0"/>
    <s v="USD"/>
    <n v="1426791770"/>
    <n v="1424203370"/>
    <b v="0"/>
    <n v="3"/>
    <b v="0"/>
    <s v="film &amp; video/drama"/>
    <n v="4.0625000000000001E-2"/>
    <n v="108.33333333333333"/>
    <x v="0"/>
    <x v="1"/>
    <x v="1209"/>
    <d v="2015-03-19T19:02:50"/>
  </r>
  <r>
    <n v="3981"/>
    <s v="BEIRUT, LADY OF LEBANON"/>
    <s v="A Theatrical Production Celebrating the Lebanese Culture and the Human Spirit in Time of War."/>
    <n v="30000"/>
    <n v="1225"/>
    <x v="1"/>
    <x v="0"/>
    <s v="USD"/>
    <n v="1468729149"/>
    <n v="1463545149"/>
    <b v="0"/>
    <n v="7"/>
    <b v="0"/>
    <s v="theater/plays"/>
    <n v="4.0833333333333333E-2"/>
    <n v="175"/>
    <x v="8"/>
    <x v="23"/>
    <x v="1210"/>
    <d v="2016-07-17T04:19:09"/>
  </r>
  <r>
    <n v="3106"/>
    <s v="Wild Men at the Bristol Cathedral"/>
    <s v="Help fund the exciting first collaboration between Hotel Echo and Bristol Cathedral: WILD MEN, a show commemorating those lost in WW1."/>
    <n v="1000"/>
    <n v="41"/>
    <x v="1"/>
    <x v="1"/>
    <s v="GBP"/>
    <n v="1442440800"/>
    <n v="1440497876"/>
    <b v="0"/>
    <n v="4"/>
    <b v="0"/>
    <s v="theater/spaces"/>
    <n v="4.1000000000000002E-2"/>
    <n v="10.25"/>
    <x v="8"/>
    <x v="24"/>
    <x v="1211"/>
    <d v="2015-09-16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0"/>
    <x v="0"/>
    <s v="USD"/>
    <n v="1392595200"/>
    <n v="1391293745"/>
    <b v="0"/>
    <n v="13"/>
    <b v="0"/>
    <s v="publishing/art books"/>
    <n v="4.1176470588235294E-2"/>
    <n v="26.923076923076923"/>
    <x v="2"/>
    <x v="15"/>
    <x v="1212"/>
    <d v="2014-02-17T00:00:0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0"/>
    <x v="0"/>
    <s v="USD"/>
    <n v="1459121162"/>
    <n v="1456532762"/>
    <b v="0"/>
    <n v="17"/>
    <b v="0"/>
    <s v="theater/spaces"/>
    <n v="4.1599999999999998E-2"/>
    <n v="61.176470588235297"/>
    <x v="8"/>
    <x v="24"/>
    <x v="1213"/>
    <d v="2016-03-27T23:26:02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1"/>
    <x v="0"/>
    <s v="USD"/>
    <n v="1385055979"/>
    <n v="1382460379"/>
    <b v="0"/>
    <n v="4"/>
    <b v="0"/>
    <s v="music/indie rock"/>
    <n v="4.1666666666666664E-2"/>
    <n v="31.25"/>
    <x v="3"/>
    <x v="7"/>
    <x v="1214"/>
    <d v="2013-11-21T17:46:19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1"/>
    <x v="1"/>
    <s v="GBP"/>
    <n v="1456934893"/>
    <n v="1454342893"/>
    <b v="0"/>
    <n v="3"/>
    <b v="0"/>
    <s v="theater/plays"/>
    <n v="4.1818181818181817E-2"/>
    <n v="23"/>
    <x v="8"/>
    <x v="23"/>
    <x v="1215"/>
    <d v="2016-03-02T16:08:13"/>
  </r>
  <r>
    <n v="1182"/>
    <s v="J &amp; D Rolling Smoke BBQ expansion"/>
    <s v="Two  years ago this business was started to help a local non-profit.  We have since expanded and provide jobs in our small community."/>
    <n v="1000"/>
    <n v="42"/>
    <x v="1"/>
    <x v="0"/>
    <s v="USD"/>
    <n v="1484239320"/>
    <n v="1482609088"/>
    <b v="0"/>
    <n v="4"/>
    <b v="0"/>
    <s v="food/food trucks"/>
    <n v="4.2000000000000003E-2"/>
    <n v="10.5"/>
    <x v="6"/>
    <x v="11"/>
    <x v="1216"/>
    <d v="2017-01-12T16:42:00"/>
  </r>
  <r>
    <n v="2898"/>
    <s v="Galaxy Express - The Play"/>
    <s v="This is an action packed Sci-Fi stage play, using foam latex creature puppets, projected video footage, and audience participation."/>
    <n v="7500"/>
    <n v="316"/>
    <x v="1"/>
    <x v="0"/>
    <s v="USD"/>
    <n v="1446307053"/>
    <n v="1443715053"/>
    <b v="0"/>
    <n v="12"/>
    <b v="0"/>
    <s v="theater/plays"/>
    <n v="4.2133333333333335E-2"/>
    <n v="26.333333333333332"/>
    <x v="8"/>
    <x v="23"/>
    <x v="1217"/>
    <d v="2015-10-31T15:57:33"/>
  </r>
  <r>
    <n v="1699"/>
    <s v="THE WORSHIP ALBUM!"/>
    <s v="Friends! Will you help me create a new worship album??! I want this album to give God the worship he deserves and draw people to Him."/>
    <n v="5105"/>
    <n v="216"/>
    <x v="2"/>
    <x v="0"/>
    <s v="USD"/>
    <n v="1491943445"/>
    <n v="1489351445"/>
    <b v="0"/>
    <n v="4"/>
    <b v="0"/>
    <s v="music/faith"/>
    <n v="4.2311459353574929E-2"/>
    <n v="54"/>
    <x v="3"/>
    <x v="17"/>
    <x v="1218"/>
    <d v="2017-04-11T20:44:05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1"/>
    <x v="1"/>
    <s v="GBP"/>
    <n v="1468349460"/>
    <n v="1466186988"/>
    <b v="0"/>
    <n v="7"/>
    <b v="0"/>
    <s v="technology/wearables"/>
    <n v="4.24E-2"/>
    <n v="30.285714285714285"/>
    <x v="1"/>
    <x v="4"/>
    <x v="1219"/>
    <d v="2016-07-12T18:51:00"/>
  </r>
  <r>
    <n v="3113"/>
    <s v="The Shamrock Drafthouse Theater"/>
    <s v="An arts and craft beer theater showcasing local talent, locally crafted beer and providing performance and rehearsal space."/>
    <n v="109225"/>
    <n v="4635"/>
    <x v="1"/>
    <x v="0"/>
    <s v="USD"/>
    <n v="1429291982"/>
    <n v="1426699982"/>
    <b v="0"/>
    <n v="37"/>
    <b v="0"/>
    <s v="theater/spaces"/>
    <n v="4.2435339894712751E-2"/>
    <n v="125.27027027027027"/>
    <x v="8"/>
    <x v="24"/>
    <x v="1220"/>
    <d v="2015-04-17T17:33:02"/>
  </r>
  <r>
    <n v="3634"/>
    <s v="Alice - A New Musical"/>
    <s v="Alice is an original musical for all ages with a unique new story based on Alice's Adventures in Wonderland, premiering in summer 2017."/>
    <n v="75000"/>
    <n v="3185"/>
    <x v="1"/>
    <x v="7"/>
    <s v="CAD"/>
    <n v="1484366340"/>
    <n v="1480219174"/>
    <b v="0"/>
    <n v="18"/>
    <b v="0"/>
    <s v="theater/musical"/>
    <n v="4.2466666666666666E-2"/>
    <n v="176.94444444444446"/>
    <x v="8"/>
    <x v="25"/>
    <x v="1221"/>
    <d v="2017-01-14T03:59:00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1"/>
    <x v="0"/>
    <s v="USD"/>
    <n v="1480007460"/>
    <n v="1475760567"/>
    <b v="0"/>
    <n v="13"/>
    <b v="0"/>
    <s v="theater/spaces"/>
    <n v="4.2880000000000001E-2"/>
    <n v="82.461538461538467"/>
    <x v="8"/>
    <x v="24"/>
    <x v="1222"/>
    <d v="2016-11-24T17:11:00"/>
  </r>
  <r>
    <n v="1983"/>
    <s v="Vegans of Hawai'i - 140'000 Strong?"/>
    <s v="A vegan photographer bringing Hawaii to the tipping point of plant pure wisdom, featuring the most influential early adopters."/>
    <n v="33000"/>
    <n v="1419"/>
    <x v="1"/>
    <x v="0"/>
    <s v="USD"/>
    <n v="1472799600"/>
    <n v="1470874618"/>
    <b v="0"/>
    <n v="16"/>
    <b v="0"/>
    <s v="photography/people"/>
    <n v="4.2999999999999997E-2"/>
    <n v="88.6875"/>
    <x v="7"/>
    <x v="19"/>
    <x v="1223"/>
    <d v="2016-09-02T07:00:0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0"/>
    <x v="11"/>
    <s v="NZD"/>
    <n v="1424568107"/>
    <n v="1421976107"/>
    <b v="0"/>
    <n v="3"/>
    <b v="0"/>
    <s v="technology/web"/>
    <n v="4.3499999999999997E-2"/>
    <n v="145"/>
    <x v="1"/>
    <x v="3"/>
    <x v="1224"/>
    <d v="2015-02-22T01:21:47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0"/>
    <x v="0"/>
    <s v="USD"/>
    <n v="1382478278"/>
    <n v="1377294278"/>
    <b v="0"/>
    <n v="3"/>
    <b v="0"/>
    <s v="music/world music"/>
    <n v="4.3999999999999997E-2"/>
    <n v="44"/>
    <x v="3"/>
    <x v="12"/>
    <x v="1225"/>
    <d v="2013-10-22T21:44:38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1"/>
    <x v="1"/>
    <s v="GBP"/>
    <n v="1454936460"/>
    <n v="1452259131"/>
    <b v="0"/>
    <n v="9"/>
    <b v="0"/>
    <s v="technology/web"/>
    <n v="4.4600000000000001E-2"/>
    <n v="24.777777777777779"/>
    <x v="1"/>
    <x v="3"/>
    <x v="1226"/>
    <d v="2016-02-08T13:01:00"/>
  </r>
  <r>
    <n v="863"/>
    <s v="Help Fund Jason's Debut Jazz CD &quot;Exodus&quot;"/>
    <s v="I'm making the move from a side man in local groups to the leader with this debut jazz CD project."/>
    <n v="2000"/>
    <n v="90"/>
    <x v="1"/>
    <x v="0"/>
    <s v="USD"/>
    <n v="1329014966"/>
    <n v="1326422966"/>
    <b v="0"/>
    <n v="5"/>
    <b v="0"/>
    <s v="music/jazz"/>
    <n v="4.4999999999999998E-2"/>
    <n v="18"/>
    <x v="3"/>
    <x v="6"/>
    <x v="1227"/>
    <d v="2012-02-12T02:49:26"/>
  </r>
  <r>
    <n v="1075"/>
    <s v="Towers Of The Apocalypse"/>
    <s v="Fully 3D, post Apocalyptic themed tower defense video game. New take on the genre."/>
    <n v="1000"/>
    <n v="45"/>
    <x v="1"/>
    <x v="0"/>
    <s v="USD"/>
    <n v="1336340516"/>
    <n v="1333748516"/>
    <b v="0"/>
    <n v="3"/>
    <b v="0"/>
    <s v="games/video games"/>
    <n v="4.4999999999999998E-2"/>
    <n v="15"/>
    <x v="5"/>
    <x v="9"/>
    <x v="1228"/>
    <d v="2012-05-06T21:41:56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1"/>
    <x v="5"/>
    <s v="EUR"/>
    <n v="1459584417"/>
    <n v="1456996017"/>
    <b v="0"/>
    <n v="3"/>
    <b v="0"/>
    <s v="publishing/translations"/>
    <n v="4.4999999999999998E-2"/>
    <n v="15"/>
    <x v="2"/>
    <x v="13"/>
    <x v="1229"/>
    <d v="2016-04-02T08:06:57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1"/>
    <x v="0"/>
    <s v="USD"/>
    <n v="1431374222"/>
    <n v="1427486222"/>
    <b v="0"/>
    <n v="25"/>
    <b v="0"/>
    <s v="technology/wearables"/>
    <n v="4.5600000000000002E-2"/>
    <n v="27.36"/>
    <x v="1"/>
    <x v="4"/>
    <x v="1230"/>
    <d v="2015-05-11T19:57:02"/>
  </r>
  <r>
    <n v="1412"/>
    <s v="For overseas shogi fans! Shogi novel translation project"/>
    <s v="â€œClimbing Silver!â€- An English translation of the Young Adult Shogi novella"/>
    <n v="7000"/>
    <n v="320"/>
    <x v="1"/>
    <x v="0"/>
    <s v="USD"/>
    <n v="1417656699"/>
    <n v="1415064699"/>
    <b v="0"/>
    <n v="13"/>
    <b v="0"/>
    <s v="publishing/translations"/>
    <n v="4.5714285714285714E-2"/>
    <n v="24.615384615384617"/>
    <x v="2"/>
    <x v="13"/>
    <x v="1231"/>
    <d v="2014-12-04T01:31:39"/>
  </r>
  <r>
    <n v="2897"/>
    <s v="CAYCE"/>
    <s v="A unique stage play about the epic struggle of psychic Edgar Cayce to deal with his extraordinary abilities and find his place in life."/>
    <n v="12000"/>
    <n v="550"/>
    <x v="1"/>
    <x v="0"/>
    <s v="USD"/>
    <n v="1444577345"/>
    <n v="1441985458"/>
    <b v="0"/>
    <n v="3"/>
    <b v="0"/>
    <s v="theater/plays"/>
    <n v="4.583333333333333E-2"/>
    <n v="183.33333333333334"/>
    <x v="8"/>
    <x v="23"/>
    <x v="1232"/>
    <d v="2015-10-11T15:29:05"/>
  </r>
  <r>
    <n v="498"/>
    <s v="ANGAL TENTARA and The Root of All Evil"/>
    <s v="AT is an Interactive Animation made for the iPad where the user becomes part of the story. It's a fantastic journey of discovery!"/>
    <n v="65108"/>
    <n v="2994"/>
    <x v="1"/>
    <x v="0"/>
    <s v="USD"/>
    <n v="1324664249"/>
    <n v="1321035449"/>
    <b v="0"/>
    <n v="22"/>
    <b v="0"/>
    <s v="film &amp; video/animation"/>
    <n v="4.5985132395404561E-2"/>
    <n v="136.09090909090909"/>
    <x v="0"/>
    <x v="2"/>
    <x v="1233"/>
    <d v="2011-12-23T18:17:29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1"/>
    <x v="0"/>
    <s v="USD"/>
    <n v="1403470800"/>
    <n v="1403356792"/>
    <b v="0"/>
    <n v="4"/>
    <b v="0"/>
    <s v="theater/plays"/>
    <n v="4.5999999999999999E-2"/>
    <n v="5.75"/>
    <x v="8"/>
    <x v="23"/>
    <x v="1234"/>
    <d v="2014-06-22T21:00:00"/>
  </r>
  <r>
    <n v="1558"/>
    <s v="Lucy Wood's Calendar - English Countryside 2016"/>
    <s v="A large 2016 wall-calendar (A3 when open) featuring 12 stunning photographs by Lucy Wood."/>
    <n v="750"/>
    <n v="35"/>
    <x v="1"/>
    <x v="1"/>
    <s v="GBP"/>
    <n v="1440763920"/>
    <n v="1435656759"/>
    <b v="0"/>
    <n v="3"/>
    <b v="0"/>
    <s v="photography/nature"/>
    <n v="4.6666666666666669E-2"/>
    <n v="11.666666666666666"/>
    <x v="7"/>
    <x v="14"/>
    <x v="1235"/>
    <d v="2015-08-28T12:12:00"/>
  </r>
  <r>
    <n v="2871"/>
    <s v="The Bill Cosby Assault, a play"/>
    <s v="America's dad or serial rapist? Or both? The stories of the Bill Cosby accusers and the society so skeptical of them."/>
    <n v="10000"/>
    <n v="467"/>
    <x v="1"/>
    <x v="0"/>
    <s v="USD"/>
    <n v="1419183813"/>
    <n v="1417455813"/>
    <b v="0"/>
    <n v="13"/>
    <b v="0"/>
    <s v="theater/plays"/>
    <n v="4.6699999999999998E-2"/>
    <n v="35.92307692307692"/>
    <x v="8"/>
    <x v="23"/>
    <x v="1236"/>
    <d v="2014-12-21T17:43:33"/>
  </r>
  <r>
    <n v="761"/>
    <s v="DONE WITH DEATH"/>
    <s v="The day Chuck died was the day everything changed. Now he has to save the afterlife from extinction or die again trying."/>
    <n v="5000"/>
    <n v="235"/>
    <x v="1"/>
    <x v="0"/>
    <s v="USD"/>
    <n v="1391364126"/>
    <n v="1388772126"/>
    <b v="0"/>
    <n v="6"/>
    <b v="0"/>
    <s v="publishing/fiction"/>
    <n v="4.7E-2"/>
    <n v="39.166666666666664"/>
    <x v="2"/>
    <x v="5"/>
    <x v="1237"/>
    <d v="2014-02-02T18:02:06"/>
  </r>
  <r>
    <n v="4086"/>
    <s v="Carpe Diem Theater Troupe"/>
    <s v="Our theater troupe needs your help to put on a unique production of Hamlet! Pledge to help young actors learn and refine their skills!"/>
    <n v="1000"/>
    <n v="47"/>
    <x v="1"/>
    <x v="0"/>
    <s v="USD"/>
    <n v="1448078400"/>
    <n v="1445985299"/>
    <b v="0"/>
    <n v="5"/>
    <b v="0"/>
    <s v="theater/plays"/>
    <n v="4.7E-2"/>
    <n v="9.4"/>
    <x v="8"/>
    <x v="23"/>
    <x v="1238"/>
    <d v="2015-11-21T04:00:00"/>
  </r>
  <r>
    <n v="3112"/>
    <s v="Kids Zone start up"/>
    <s v="Children only have a short period of time to live care free, play hard, get dirty, I want to help every child in my Town play everyday."/>
    <n v="11000"/>
    <n v="521"/>
    <x v="1"/>
    <x v="0"/>
    <s v="USD"/>
    <n v="1477968934"/>
    <n v="1472784934"/>
    <b v="0"/>
    <n v="9"/>
    <b v="0"/>
    <s v="theater/spaces"/>
    <n v="4.7363636363636365E-2"/>
    <n v="57.888888888888886"/>
    <x v="8"/>
    <x v="24"/>
    <x v="1239"/>
    <d v="2016-11-01T02:55:34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1"/>
    <x v="0"/>
    <s v="USD"/>
    <n v="1433093700"/>
    <n v="1430242488"/>
    <b v="0"/>
    <n v="8"/>
    <b v="0"/>
    <s v="theater/plays"/>
    <n v="4.8000000000000001E-2"/>
    <n v="30"/>
    <x v="8"/>
    <x v="23"/>
    <x v="1240"/>
    <d v="2015-05-31T17:35:00"/>
  </r>
  <r>
    <n v="3646"/>
    <s v="Our Sacred Honor"/>
    <s v="Develop demo materials for new, true story of teen Revolutionary War heroes - for hybrid film/live stage musical"/>
    <n v="10000"/>
    <n v="481"/>
    <x v="1"/>
    <x v="0"/>
    <s v="USD"/>
    <n v="1434497400"/>
    <n v="1431770802"/>
    <b v="0"/>
    <n v="8"/>
    <b v="0"/>
    <s v="theater/musical"/>
    <n v="4.8099999999999997E-2"/>
    <n v="60.125"/>
    <x v="8"/>
    <x v="25"/>
    <x v="1241"/>
    <d v="2015-06-16T23:30:00"/>
  </r>
  <r>
    <n v="1709"/>
    <s v="Psalms"/>
    <s v="A project to set psalms to music. The psalms are taken from the English Standard Version (ESV) of the Bible."/>
    <n v="1750"/>
    <n v="85"/>
    <x v="1"/>
    <x v="0"/>
    <s v="USD"/>
    <n v="1409513940"/>
    <n v="1405949514"/>
    <b v="0"/>
    <n v="4"/>
    <b v="0"/>
    <s v="music/faith"/>
    <n v="4.8571428571428571E-2"/>
    <n v="21.25"/>
    <x v="3"/>
    <x v="17"/>
    <x v="1242"/>
    <d v="2014-08-31T19:39:00"/>
  </r>
  <r>
    <n v="2856"/>
    <s v="The JOkeress Going Live"/>
    <s v="This will be the fifth play of The Jokeress, based on the ebook/paperback novelette series. It is scifi, suspense, terror, and noir."/>
    <n v="3000"/>
    <n v="146"/>
    <x v="1"/>
    <x v="0"/>
    <s v="USD"/>
    <n v="1439069640"/>
    <n v="1433897647"/>
    <b v="0"/>
    <n v="6"/>
    <b v="0"/>
    <s v="theater/plays"/>
    <n v="4.8666666666666664E-2"/>
    <n v="24.333333333333332"/>
    <x v="8"/>
    <x v="23"/>
    <x v="1243"/>
    <d v="2015-08-08T21:34:00"/>
  </r>
  <r>
    <n v="1868"/>
    <s v="Help Build PaperChase Version 3 !"/>
    <s v="PaperChase is a popular endless flying game conceived by a 15 year old and loved by millions worldwide.  Help us build version 3!"/>
    <n v="25000"/>
    <n v="1217"/>
    <x v="1"/>
    <x v="0"/>
    <s v="USD"/>
    <n v="1450166340"/>
    <n v="1448044925"/>
    <b v="0"/>
    <n v="17"/>
    <b v="0"/>
    <s v="games/mobile games"/>
    <n v="4.8680000000000001E-2"/>
    <n v="71.588235294117652"/>
    <x v="5"/>
    <x v="10"/>
    <x v="1244"/>
    <d v="2015-12-15T07:59:0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1"/>
    <x v="1"/>
    <s v="GBP"/>
    <n v="1402480221"/>
    <n v="1399888221"/>
    <b v="0"/>
    <n v="37"/>
    <b v="0"/>
    <s v="games/video games"/>
    <n v="4.9516666666666667E-2"/>
    <n v="80.297297297297291"/>
    <x v="5"/>
    <x v="9"/>
    <x v="1245"/>
    <d v="2014-06-11T09:50:21"/>
  </r>
  <r>
    <n v="1790"/>
    <s v="Return to Relevance: The Scott Hyde Archive"/>
    <s v="70 years of incredible photography sits patiently in old film sheet boxes, waiting for a return to relevance."/>
    <n v="33000"/>
    <n v="1636"/>
    <x v="1"/>
    <x v="0"/>
    <s v="USD"/>
    <n v="1423152678"/>
    <n v="1420560678"/>
    <b v="1"/>
    <n v="15"/>
    <b v="0"/>
    <s v="photography/photobooks"/>
    <n v="4.9575757575757579E-2"/>
    <n v="109.06666666666666"/>
    <x v="7"/>
    <x v="18"/>
    <x v="1246"/>
    <d v="2015-02-05T16:11:18"/>
  </r>
  <r>
    <n v="3877"/>
    <s v="Does NY Heart Me? The Musical (Canceled)"/>
    <s v="Help us record the concept album and stage grand concerts with a fantastic cast and orchestra. Get your tickets, music and more!"/>
    <n v="25000"/>
    <n v="1241"/>
    <x v="0"/>
    <x v="0"/>
    <s v="USD"/>
    <n v="1481213752"/>
    <n v="1478621752"/>
    <b v="0"/>
    <n v="14"/>
    <b v="0"/>
    <s v="theater/musical"/>
    <n v="4.9639999999999997E-2"/>
    <n v="88.642857142857139"/>
    <x v="8"/>
    <x v="25"/>
    <x v="1247"/>
    <d v="2016-12-08T16:15:52"/>
  </r>
  <r>
    <n v="191"/>
    <s v="Trillion: Feature Film"/>
    <s v="A young boy passionate about Astronomy and Chemistry tracks down an astroid that scientists said would never hit earth."/>
    <n v="5000"/>
    <n v="250"/>
    <x v="1"/>
    <x v="3"/>
    <s v="AUD"/>
    <n v="1443782138"/>
    <n v="1440326138"/>
    <b v="0"/>
    <n v="3"/>
    <b v="0"/>
    <s v="film &amp; video/drama"/>
    <n v="0.05"/>
    <n v="83.333333333333329"/>
    <x v="0"/>
    <x v="1"/>
    <x v="1248"/>
    <d v="2015-10-02T10:35:38"/>
  </r>
  <r>
    <n v="434"/>
    <s v="Trumpy and Viola take to the Big Apple"/>
    <s v="A campaign to share their love on the silver screen and make possible a street musicianâ€™s dream to play them at the same time."/>
    <n v="2500"/>
    <n v="125"/>
    <x v="1"/>
    <x v="0"/>
    <s v="USD"/>
    <n v="1385931702"/>
    <n v="1383076902"/>
    <b v="0"/>
    <n v="2"/>
    <b v="0"/>
    <s v="film &amp; video/animation"/>
    <n v="0.05"/>
    <n v="62.5"/>
    <x v="0"/>
    <x v="2"/>
    <x v="1249"/>
    <d v="2013-12-01T21:01:42"/>
  </r>
  <r>
    <n v="444"/>
    <s v="Discovering the Other Woman"/>
    <s v="An upcoming animated web sitcom series centered around dealing with life, love, and relationships."/>
    <n v="1000"/>
    <n v="50"/>
    <x v="1"/>
    <x v="0"/>
    <s v="USD"/>
    <n v="1329342361"/>
    <n v="1324158361"/>
    <b v="0"/>
    <n v="1"/>
    <b v="0"/>
    <s v="film &amp; video/animation"/>
    <n v="0.05"/>
    <n v="50"/>
    <x v="0"/>
    <x v="2"/>
    <x v="1250"/>
    <d v="2012-02-15T21:46:01"/>
  </r>
  <r>
    <n v="1135"/>
    <s v="Trumperama"/>
    <s v="&quot;Trumperama&quot; ist ein Jump 'n' Run Spiel im 8-Bit Stil fÃ¼r Android._x000a_Donald Trump gewinnt die Wahlen und muss gestoppt werden!"/>
    <n v="1000"/>
    <n v="50"/>
    <x v="1"/>
    <x v="6"/>
    <s v="EUR"/>
    <n v="1470527094"/>
    <n v="1467935094"/>
    <b v="0"/>
    <n v="1"/>
    <b v="0"/>
    <s v="games/mobile games"/>
    <n v="0.05"/>
    <n v="50"/>
    <x v="5"/>
    <x v="10"/>
    <x v="1251"/>
    <d v="2016-08-06T23:44:54"/>
  </r>
  <r>
    <n v="1413"/>
    <s v="LE NUVOLE DEL CIELO-CLOUDS OF THE SKY"/>
    <s v="I need funds to publish a book based on a selection of sentences from the Gospel demonstrating that Christianity is a strong religion."/>
    <n v="2000"/>
    <n v="100"/>
    <x v="1"/>
    <x v="10"/>
    <s v="EUR"/>
    <n v="1455964170"/>
    <n v="1450780170"/>
    <b v="0"/>
    <n v="1"/>
    <b v="0"/>
    <s v="publishing/translations"/>
    <n v="0.05"/>
    <n v="100"/>
    <x v="2"/>
    <x v="13"/>
    <x v="1252"/>
    <d v="2016-02-20T10:29:3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0"/>
    <x v="1"/>
    <s v="GBP"/>
    <n v="1456703940"/>
    <n v="1454546859"/>
    <b v="0"/>
    <n v="3"/>
    <b v="0"/>
    <s v="publishing/art books"/>
    <n v="0.05"/>
    <n v="41.666666666666664"/>
    <x v="2"/>
    <x v="15"/>
    <x v="1253"/>
    <d v="2016-02-28T23:59:00"/>
  </r>
  <r>
    <n v="2131"/>
    <s v="Scout's Honor"/>
    <s v="From frightened girl to empowered woman, Scout's Honor is a tale about facing your fears and overcoming odds."/>
    <n v="500"/>
    <n v="25"/>
    <x v="1"/>
    <x v="0"/>
    <s v="USD"/>
    <n v="1436677091"/>
    <n v="1434085091"/>
    <b v="0"/>
    <n v="3"/>
    <b v="0"/>
    <s v="games/video games"/>
    <n v="0.05"/>
    <n v="8.3333333333333339"/>
    <x v="5"/>
    <x v="9"/>
    <x v="1254"/>
    <d v="2015-07-12T04:58:1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1"/>
    <x v="0"/>
    <s v="USD"/>
    <n v="1442635140"/>
    <n v="1442243484"/>
    <b v="0"/>
    <n v="1"/>
    <b v="0"/>
    <s v="theater/plays"/>
    <n v="0.05"/>
    <n v="10"/>
    <x v="8"/>
    <x v="23"/>
    <x v="1255"/>
    <d v="2015-09-19T03:59:00"/>
  </r>
  <r>
    <n v="2904"/>
    <s v="The Love Shack"/>
    <s v="A Tequila slammer with a slice of Tarantino, a line of the London Fringe scene and a shot of â€œBreaking Badâ€. New Writing."/>
    <n v="1500"/>
    <n v="75"/>
    <x v="1"/>
    <x v="1"/>
    <s v="GBP"/>
    <n v="1415534400"/>
    <n v="1414538031"/>
    <b v="0"/>
    <n v="4"/>
    <b v="0"/>
    <s v="theater/plays"/>
    <n v="0.05"/>
    <n v="18.75"/>
    <x v="8"/>
    <x v="23"/>
    <x v="1256"/>
    <d v="2014-11-09T12:00:00"/>
  </r>
  <r>
    <n v="3861"/>
    <s v="READY OR NOT HERE I COME"/>
    <s v="THE COMING OF THE LORD!"/>
    <n v="2000"/>
    <n v="100"/>
    <x v="1"/>
    <x v="0"/>
    <s v="USD"/>
    <n v="1415828820"/>
    <n v="1412258977"/>
    <b v="0"/>
    <n v="1"/>
    <b v="0"/>
    <s v="theater/plays"/>
    <n v="0.05"/>
    <n v="100"/>
    <x v="8"/>
    <x v="23"/>
    <x v="1257"/>
    <d v="2014-11-12T21:47:00"/>
  </r>
  <r>
    <n v="3881"/>
    <s v="My Real Mother's Name is... (Canceled)"/>
    <s v="A musical journey coming to the Blue Venue at the 2017 Orlando Fringe Festival!"/>
    <n v="500"/>
    <n v="25"/>
    <x v="0"/>
    <x v="0"/>
    <s v="USD"/>
    <n v="1487550399"/>
    <n v="1484958399"/>
    <b v="0"/>
    <n v="1"/>
    <b v="0"/>
    <s v="theater/musical"/>
    <n v="0.05"/>
    <n v="25"/>
    <x v="8"/>
    <x v="25"/>
    <x v="1258"/>
    <d v="2017-02-20T00:26:39"/>
  </r>
  <r>
    <n v="3895"/>
    <s v="Vestige"/>
    <s v="A Transgender makeup artist calls into question the loyalty of her best friend in a 1980's circus while dealing with her dying mother."/>
    <n v="1000"/>
    <n v="50"/>
    <x v="1"/>
    <x v="0"/>
    <s v="USD"/>
    <n v="1425103218"/>
    <n v="1422424818"/>
    <b v="0"/>
    <n v="1"/>
    <b v="0"/>
    <s v="theater/plays"/>
    <n v="0.05"/>
    <n v="50"/>
    <x v="8"/>
    <x v="23"/>
    <x v="1259"/>
    <d v="2015-02-28T06:00:18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1"/>
    <x v="9"/>
    <s v="EUR"/>
    <n v="1437889336"/>
    <n v="1432705336"/>
    <b v="0"/>
    <n v="4"/>
    <b v="0"/>
    <s v="theater/plays"/>
    <n v="0.05"/>
    <n v="62.5"/>
    <x v="8"/>
    <x v="23"/>
    <x v="1260"/>
    <d v="2015-07-26T05:42:16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1"/>
    <x v="1"/>
    <s v="GBP"/>
    <n v="1417474761"/>
    <n v="1414879161"/>
    <b v="0"/>
    <n v="10"/>
    <b v="0"/>
    <s v="music/jazz"/>
    <n v="5.0256410256410255E-2"/>
    <n v="19.600000000000001"/>
    <x v="3"/>
    <x v="6"/>
    <x v="1261"/>
    <d v="2014-12-01T22:59:21"/>
  </r>
  <r>
    <n v="1095"/>
    <s v="Project Snowstorm"/>
    <s v="MMORPG with Real-Time Pet Battles, Expansive 3D World and Ranked Individual &amp; Guild PvP arenas all on your mobile device!"/>
    <n v="500000"/>
    <n v="25174"/>
    <x v="1"/>
    <x v="0"/>
    <s v="USD"/>
    <n v="1377867220"/>
    <n v="1375275220"/>
    <b v="0"/>
    <n v="94"/>
    <b v="0"/>
    <s v="games/video games"/>
    <n v="5.0347999999999997E-2"/>
    <n v="267.80851063829789"/>
    <x v="5"/>
    <x v="9"/>
    <x v="1262"/>
    <d v="2013-08-30T12:53:4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1"/>
    <x v="0"/>
    <s v="USD"/>
    <n v="1438451580"/>
    <n v="1434609424"/>
    <b v="0"/>
    <n v="28"/>
    <b v="0"/>
    <s v="technology/web"/>
    <n v="5.0413333333333331E-2"/>
    <n v="135.03571428571428"/>
    <x v="1"/>
    <x v="3"/>
    <x v="1263"/>
    <d v="2015-08-01T17:53:00"/>
  </r>
  <r>
    <n v="715"/>
    <s v="Mouse^3"/>
    <s v="Mouse^3 is the next generation of input devices. With cursor control and customized gesture recognition, its applications are endless!"/>
    <n v="27500"/>
    <n v="1389"/>
    <x v="1"/>
    <x v="0"/>
    <s v="USD"/>
    <n v="1446693040"/>
    <n v="1443233440"/>
    <b v="0"/>
    <n v="12"/>
    <b v="0"/>
    <s v="technology/wearables"/>
    <n v="5.0509090909090906E-2"/>
    <n v="115.75"/>
    <x v="1"/>
    <x v="4"/>
    <x v="1264"/>
    <d v="2015-11-05T03:10:4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0"/>
    <x v="0"/>
    <s v="USD"/>
    <n v="1424211329"/>
    <n v="1421187329"/>
    <b v="0"/>
    <n v="6"/>
    <b v="0"/>
    <s v="publishing/art books"/>
    <n v="5.0599999999999999E-2"/>
    <n v="84.333333333333329"/>
    <x v="2"/>
    <x v="15"/>
    <x v="1265"/>
    <d v="2015-02-17T22:15:29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1"/>
    <x v="7"/>
    <s v="CAD"/>
    <n v="1404926665"/>
    <n v="1402334665"/>
    <b v="0"/>
    <n v="12"/>
    <b v="0"/>
    <s v="photography/people"/>
    <n v="5.0799999999999998E-2"/>
    <n v="31.75"/>
    <x v="7"/>
    <x v="19"/>
    <x v="1266"/>
    <d v="2014-07-09T17:24:25"/>
  </r>
  <r>
    <n v="3090"/>
    <s v="Save the Stage"/>
    <s v="To create a space by restoring a historic church in Burlington, Ky where community theater, dance and music and art can be performed."/>
    <n v="225000"/>
    <n v="11432"/>
    <x v="1"/>
    <x v="0"/>
    <s v="USD"/>
    <n v="1430505545"/>
    <n v="1425325145"/>
    <b v="0"/>
    <n v="9"/>
    <b v="0"/>
    <s v="theater/spaces"/>
    <n v="5.080888888888889E-2"/>
    <n v="1270.2222222222222"/>
    <x v="8"/>
    <x v="24"/>
    <x v="1267"/>
    <d v="2015-05-01T18:39:05"/>
  </r>
  <r>
    <n v="156"/>
    <s v="Mosaics (Canceled)"/>
    <s v="A short science-fiction film about an underground network of human-animal hybrids &amp; their struggle with oppression &amp; marginalization."/>
    <n v="35000"/>
    <n v="1785"/>
    <x v="0"/>
    <x v="7"/>
    <s v="CAD"/>
    <n v="1407034796"/>
    <n v="1401850796"/>
    <b v="0"/>
    <n v="15"/>
    <b v="0"/>
    <s v="film &amp; video/science fiction"/>
    <n v="5.0999999999999997E-2"/>
    <n v="119"/>
    <x v="0"/>
    <x v="0"/>
    <x v="1268"/>
    <d v="2014-08-03T02:59:56"/>
  </r>
  <r>
    <n v="3857"/>
    <s v="I support Molding Heartz"/>
    <s v="The Ultimate Screenwriting Conference_x000a_is the experience showing screenwriters how to write and sell a screenplay in hollywood!"/>
    <n v="5000"/>
    <n v="260"/>
    <x v="1"/>
    <x v="0"/>
    <s v="USD"/>
    <n v="1406913120"/>
    <n v="1404927690"/>
    <b v="0"/>
    <n v="4"/>
    <b v="0"/>
    <s v="theater/plays"/>
    <n v="5.1999999999999998E-2"/>
    <n v="65"/>
    <x v="8"/>
    <x v="23"/>
    <x v="1269"/>
    <d v="2014-08-01T17:12:00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1"/>
    <x v="0"/>
    <s v="USD"/>
    <n v="1330478998"/>
    <n v="1327886998"/>
    <b v="0"/>
    <n v="22"/>
    <b v="0"/>
    <s v="publishing/children's books"/>
    <n v="5.2187499999999998E-2"/>
    <n v="37.954545454545453"/>
    <x v="2"/>
    <x v="22"/>
    <x v="1270"/>
    <d v="2012-02-29T01:29:58"/>
  </r>
  <r>
    <n v="1102"/>
    <s v="Runers"/>
    <s v="Runers is a top-down rogue-like shooter where as you advance you create more powerful spells and fight fierce monsters and bosses."/>
    <n v="8000"/>
    <n v="425"/>
    <x v="1"/>
    <x v="0"/>
    <s v="USD"/>
    <n v="1386568740"/>
    <n v="1383095125"/>
    <b v="0"/>
    <n v="24"/>
    <b v="0"/>
    <s v="games/video games"/>
    <n v="5.3124999999999999E-2"/>
    <n v="17.708333333333332"/>
    <x v="5"/>
    <x v="9"/>
    <x v="1271"/>
    <d v="2013-12-09T05:59:00"/>
  </r>
  <r>
    <n v="1179"/>
    <s v="El Camion Roja"/>
    <s v="Mexican Style Food Truck, run by a Red Seal Chef, in a town with NO MEXICAN FOOD! That is a culinary emergency situation!"/>
    <n v="60000"/>
    <n v="3200"/>
    <x v="1"/>
    <x v="7"/>
    <s v="CAD"/>
    <n v="1446052627"/>
    <n v="1443460627"/>
    <b v="0"/>
    <n v="5"/>
    <b v="0"/>
    <s v="food/food trucks"/>
    <n v="5.3333333333333337E-2"/>
    <n v="640"/>
    <x v="6"/>
    <x v="11"/>
    <x v="1272"/>
    <d v="2015-10-28T17:17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2"/>
    <x v="12"/>
    <s v="MXN"/>
    <n v="1490416380"/>
    <n v="1487485760"/>
    <b v="0"/>
    <n v="6"/>
    <b v="0"/>
    <s v="theater/plays"/>
    <n v="5.3999999999999999E-2"/>
    <n v="450"/>
    <x v="8"/>
    <x v="23"/>
    <x v="1273"/>
    <d v="2017-03-25T04:33:00"/>
  </r>
  <r>
    <n v="3900"/>
    <s v="HUB Theatre Group presents John Logan's RED"/>
    <s v="HUB Theatre Group collaborates with local artists to present John Logan's RED to the community."/>
    <n v="2500"/>
    <n v="135"/>
    <x v="1"/>
    <x v="0"/>
    <s v="USD"/>
    <n v="1433988791"/>
    <n v="1431396791"/>
    <b v="0"/>
    <n v="5"/>
    <b v="0"/>
    <s v="theater/plays"/>
    <n v="5.3999999999999999E-2"/>
    <n v="27"/>
    <x v="8"/>
    <x v="23"/>
    <x v="1274"/>
    <d v="2015-06-11T02:13:11"/>
  </r>
  <r>
    <n v="3920"/>
    <s v="'SCARAMOUCHE JONES'' by Justin Butcher"/>
    <s v="An enthralling tale charting the ecstasies and tragedies behind the seven white masks of centenarian clown,Scaramouche Jones."/>
    <n v="2500"/>
    <n v="135"/>
    <x v="1"/>
    <x v="1"/>
    <s v="GBP"/>
    <n v="1479032260"/>
    <n v="1476436660"/>
    <b v="0"/>
    <n v="3"/>
    <b v="0"/>
    <s v="theater/plays"/>
    <n v="5.3999999999999999E-2"/>
    <n v="45"/>
    <x v="8"/>
    <x v="23"/>
    <x v="1275"/>
    <d v="2016-11-13T10:17:40"/>
  </r>
  <r>
    <n v="3992"/>
    <s v="Tearing Down Cabrini-Green, a dynamic social commentary."/>
    <s v="A richly textured and intellectually powerful social commentary about family, community and America."/>
    <n v="10000"/>
    <n v="541"/>
    <x v="1"/>
    <x v="0"/>
    <s v="USD"/>
    <n v="1449876859"/>
    <n v="1444689259"/>
    <b v="0"/>
    <n v="9"/>
    <b v="0"/>
    <s v="theater/plays"/>
    <n v="5.4100000000000002E-2"/>
    <n v="60.111111111111114"/>
    <x v="8"/>
    <x v="23"/>
    <x v="1276"/>
    <d v="2015-12-11T23:34:19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1"/>
    <x v="0"/>
    <s v="USD"/>
    <n v="1385735295"/>
    <n v="1383139695"/>
    <b v="0"/>
    <n v="12"/>
    <b v="0"/>
    <s v="music/jazz"/>
    <n v="5.4166666666666669E-2"/>
    <n v="27.083333333333332"/>
    <x v="3"/>
    <x v="6"/>
    <x v="1277"/>
    <d v="2013-11-29T14:28:15"/>
  </r>
  <r>
    <n v="2139"/>
    <s v="Manorkept"/>
    <s v="An adventuring RPG with ghosts, mysteries, and flexible gameplay paths, Manorkept is a game that promises an unforgettable experience."/>
    <n v="30000"/>
    <n v="1626"/>
    <x v="1"/>
    <x v="0"/>
    <s v="USD"/>
    <n v="1478196008"/>
    <n v="1475604008"/>
    <b v="0"/>
    <n v="56"/>
    <b v="0"/>
    <s v="games/video games"/>
    <n v="5.4199999999999998E-2"/>
    <n v="29.035714285714285"/>
    <x v="5"/>
    <x v="9"/>
    <x v="1278"/>
    <d v="2016-11-03T18:00:08"/>
  </r>
  <r>
    <n v="2874"/>
    <s v="Lead Players Theatre Company"/>
    <s v="We present Classics made for the 21st Century and we need a space! Please help us rent a space for The Importance of Being Earnest!"/>
    <n v="5000"/>
    <n v="271"/>
    <x v="1"/>
    <x v="0"/>
    <s v="USD"/>
    <n v="1484684186"/>
    <n v="1482092186"/>
    <b v="0"/>
    <n v="3"/>
    <b v="0"/>
    <s v="theater/plays"/>
    <n v="5.4199999999999998E-2"/>
    <n v="90.333333333333329"/>
    <x v="8"/>
    <x v="23"/>
    <x v="1279"/>
    <d v="2017-01-17T20:16:26"/>
  </r>
  <r>
    <n v="2844"/>
    <s v="KabarettstÃ¼ck &quot;Dicht in da Nochtschicht&quot;"/>
    <s v="Zwei ausgebildete Schauspieler, ein Musiker - gemeinsam bringt man ein waschechtes KabarettstÃ¼ck auf die BÃ¼hne."/>
    <n v="550"/>
    <n v="30"/>
    <x v="1"/>
    <x v="18"/>
    <s v="EUR"/>
    <n v="1483535180"/>
    <n v="1480943180"/>
    <b v="0"/>
    <n v="1"/>
    <b v="0"/>
    <s v="theater/plays"/>
    <n v="5.4545454545454543E-2"/>
    <n v="30"/>
    <x v="8"/>
    <x v="23"/>
    <x v="1280"/>
    <d v="2017-01-04T13:06:20"/>
  </r>
  <r>
    <n v="185"/>
    <s v="BLANK Short Movie"/>
    <s v="Love has no boundaries!"/>
    <n v="40000"/>
    <n v="2200"/>
    <x v="1"/>
    <x v="13"/>
    <s v="NOK"/>
    <n v="1471557139"/>
    <n v="1468965139"/>
    <b v="0"/>
    <n v="10"/>
    <b v="0"/>
    <s v="film &amp; video/drama"/>
    <n v="5.5E-2"/>
    <n v="220"/>
    <x v="0"/>
    <x v="1"/>
    <x v="1281"/>
    <d v="2016-08-18T21:52:19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1"/>
    <x v="0"/>
    <s v="USD"/>
    <n v="1431283530"/>
    <n v="1428691530"/>
    <b v="0"/>
    <n v="3"/>
    <b v="0"/>
    <s v="theater/musical"/>
    <n v="5.5E-2"/>
    <n v="18.333333333333332"/>
    <x v="8"/>
    <x v="25"/>
    <x v="1282"/>
    <d v="2015-05-10T18:45:3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0"/>
    <x v="0"/>
    <s v="USD"/>
    <n v="1433988000"/>
    <n v="1431353337"/>
    <b v="0"/>
    <n v="13"/>
    <b v="0"/>
    <s v="film &amp; video/science fiction"/>
    <n v="5.5480000000000002E-2"/>
    <n v="106.69230769230769"/>
    <x v="0"/>
    <x v="0"/>
    <x v="1283"/>
    <d v="2015-06-11T02:00:00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1"/>
    <x v="0"/>
    <s v="USD"/>
    <n v="1485905520"/>
    <n v="1481150949"/>
    <b v="0"/>
    <n v="7"/>
    <b v="0"/>
    <s v="technology/wearables"/>
    <n v="5.5800000000000002E-2"/>
    <n v="119.57142857142857"/>
    <x v="1"/>
    <x v="4"/>
    <x v="1284"/>
    <d v="2017-01-31T23:32:00"/>
  </r>
  <r>
    <n v="1720"/>
    <s v="Justin &amp; Elly Heckel DEBUT ALBUM!"/>
    <s v="Justin and Elly Heckel just finished recording their Debut Album and need your help to release it to the rest of the World!"/>
    <n v="4000"/>
    <n v="225"/>
    <x v="1"/>
    <x v="0"/>
    <s v="USD"/>
    <n v="1415562471"/>
    <n v="1412966871"/>
    <b v="0"/>
    <n v="8"/>
    <b v="0"/>
    <s v="music/faith"/>
    <n v="5.6250000000000001E-2"/>
    <n v="28.125"/>
    <x v="3"/>
    <x v="17"/>
    <x v="1285"/>
    <d v="2014-11-09T19:47:51"/>
  </r>
  <r>
    <n v="428"/>
    <s v="Little Clay Bible - Zacchaeus"/>
    <s v="Fresh, fun, entertaining Bible stories on YouTube, stop-motion style."/>
    <n v="12000"/>
    <n v="676"/>
    <x v="1"/>
    <x v="0"/>
    <s v="USD"/>
    <n v="1402956000"/>
    <n v="1400523845"/>
    <b v="0"/>
    <n v="13"/>
    <b v="0"/>
    <s v="film &amp; video/animation"/>
    <n v="5.6333333333333332E-2"/>
    <n v="52"/>
    <x v="0"/>
    <x v="2"/>
    <x v="1286"/>
    <d v="2014-06-16T22:00:00"/>
  </r>
  <r>
    <n v="2696"/>
    <s v="The Military Moms Food Truck"/>
    <s v="The dream to own a food truck, rolling wherever the army sends me, hiring other military spouses and veterans alike! Giving back!"/>
    <n v="60000"/>
    <n v="3390"/>
    <x v="1"/>
    <x v="0"/>
    <s v="USD"/>
    <n v="1419538560"/>
    <n v="1416600960"/>
    <b v="0"/>
    <n v="38"/>
    <b v="0"/>
    <s v="food/food trucks"/>
    <n v="5.6500000000000002E-2"/>
    <n v="89.21052631578948"/>
    <x v="6"/>
    <x v="11"/>
    <x v="1287"/>
    <d v="2014-12-25T20:16:0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1"/>
    <x v="0"/>
    <s v="USD"/>
    <n v="1473750300"/>
    <n v="1470294300"/>
    <b v="0"/>
    <n v="93"/>
    <b v="0"/>
    <s v="technology/wearables"/>
    <n v="5.6613333333333335E-2"/>
    <n v="182.6236559139785"/>
    <x v="1"/>
    <x v="4"/>
    <x v="1288"/>
    <d v="2016-09-13T07:05:00"/>
  </r>
  <r>
    <n v="1168"/>
    <s v="SiMpLy FreSH fOoD TrUck"/>
    <s v="Simply fresh farm to table on wheels working close with local farms to ensure the highest of quality of product ."/>
    <n v="18000"/>
    <n v="1020"/>
    <x v="1"/>
    <x v="0"/>
    <s v="USD"/>
    <n v="1474507065"/>
    <n v="1471915065"/>
    <b v="0"/>
    <n v="3"/>
    <b v="0"/>
    <s v="food/food trucks"/>
    <n v="5.6666666666666664E-2"/>
    <n v="340"/>
    <x v="6"/>
    <x v="11"/>
    <x v="1289"/>
    <d v="2016-09-22T01:17:45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1"/>
    <x v="1"/>
    <s v="GBP"/>
    <n v="1466323917"/>
    <n v="1463731917"/>
    <b v="0"/>
    <n v="7"/>
    <b v="0"/>
    <s v="food/food trucks"/>
    <n v="5.6666666666666664E-2"/>
    <n v="12.142857142857142"/>
    <x v="6"/>
    <x v="11"/>
    <x v="1290"/>
    <d v="2016-06-19T08:11:5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0"/>
    <x v="0"/>
    <s v="USD"/>
    <n v="1467398138"/>
    <n v="1465670138"/>
    <b v="0"/>
    <n v="9"/>
    <b v="0"/>
    <s v="technology/web"/>
    <n v="5.6833333333333333E-2"/>
    <n v="37.888888888888886"/>
    <x v="1"/>
    <x v="3"/>
    <x v="1291"/>
    <d v="2016-07-01T18:35:38"/>
  </r>
  <r>
    <n v="1152"/>
    <s v="Peruvian King Food Truck"/>
    <s v="Peruvian food truck with an LA twist."/>
    <n v="16000"/>
    <n v="911"/>
    <x v="1"/>
    <x v="0"/>
    <s v="USD"/>
    <n v="1431709312"/>
    <n v="1429117312"/>
    <b v="0"/>
    <n v="15"/>
    <b v="0"/>
    <s v="food/food trucks"/>
    <n v="5.6937500000000002E-2"/>
    <n v="60.733333333333334"/>
    <x v="6"/>
    <x v="11"/>
    <x v="1292"/>
    <d v="2015-05-15T17:01:52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1"/>
    <x v="6"/>
    <s v="EUR"/>
    <n v="1451494210"/>
    <n v="1449075010"/>
    <b v="0"/>
    <n v="12"/>
    <b v="0"/>
    <s v="games/video games"/>
    <n v="5.7238095238095241E-2"/>
    <n v="50.083333333333336"/>
    <x v="5"/>
    <x v="9"/>
    <x v="1293"/>
    <d v="2015-12-30T16:50:10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0"/>
    <x v="2"/>
    <s v="DKK"/>
    <n v="1469109600"/>
    <n v="1464586746"/>
    <b v="0"/>
    <n v="19"/>
    <b v="0"/>
    <s v="technology/wearables"/>
    <n v="5.7334999999999997E-2"/>
    <n v="603.52631578947364"/>
    <x v="1"/>
    <x v="4"/>
    <x v="1294"/>
    <d v="2016-07-21T14:00:00"/>
  </r>
  <r>
    <n v="915"/>
    <s v="Russ Spiegel's Uncommon Knowledge: The Deep Brooklyn Suite"/>
    <s v="â€œThe Deep Brooklyn Suiteâ€ is a series of musical impressions about living and surviving in Brooklyn."/>
    <n v="6500"/>
    <n v="375"/>
    <x v="1"/>
    <x v="0"/>
    <s v="USD"/>
    <n v="1330577940"/>
    <n v="1327853914"/>
    <b v="0"/>
    <n v="9"/>
    <b v="0"/>
    <s v="music/jazz"/>
    <n v="5.7692307692307696E-2"/>
    <n v="41.666666666666664"/>
    <x v="3"/>
    <x v="6"/>
    <x v="1295"/>
    <d v="2012-03-01T04:59:00"/>
  </r>
  <r>
    <n v="1006"/>
    <s v="SnuG Watchbands for Moto360 smartwatch (Canceled)"/>
    <s v="Sweat resistant, colorful, durable, CUSTOMIZABLE, watch bands &amp; protector bands that fit the Moto360 smartwatch."/>
    <n v="4000"/>
    <n v="234"/>
    <x v="0"/>
    <x v="0"/>
    <s v="USD"/>
    <n v="1418368260"/>
    <n v="1417654672"/>
    <b v="0"/>
    <n v="8"/>
    <b v="0"/>
    <s v="technology/wearables"/>
    <n v="5.8500000000000003E-2"/>
    <n v="29.25"/>
    <x v="1"/>
    <x v="4"/>
    <x v="1296"/>
    <d v="2014-12-12T07:11:00"/>
  </r>
  <r>
    <n v="1174"/>
    <s v="Give The Black Burro a Stable Stable"/>
    <s v="Help me purchase a parking space to be the Burro's permanant home, I need your help to raise $15,000!"/>
    <n v="15000"/>
    <n v="886"/>
    <x v="1"/>
    <x v="0"/>
    <s v="USD"/>
    <n v="1462738327"/>
    <n v="1460146327"/>
    <b v="0"/>
    <n v="19"/>
    <b v="0"/>
    <s v="food/food trucks"/>
    <n v="5.906666666666667E-2"/>
    <n v="46.631578947368418"/>
    <x v="6"/>
    <x v="11"/>
    <x v="1297"/>
    <d v="2016-05-08T20:12:07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1"/>
    <x v="0"/>
    <s v="USD"/>
    <n v="1399867409"/>
    <n v="1394683409"/>
    <b v="0"/>
    <n v="2"/>
    <b v="0"/>
    <s v="music/jazz"/>
    <n v="0.06"/>
    <n v="60"/>
    <x v="3"/>
    <x v="6"/>
    <x v="1298"/>
    <d v="2014-05-12T04:03:29"/>
  </r>
  <r>
    <n v="3647"/>
    <s v="Zachariah Sheldon: A musical to chill your blood"/>
    <s v="Zachariah Sheldon is a brilliant, darkly twisted brand new musical with music from Mark Newton and script by Anthony Wilkes"/>
    <n v="500"/>
    <n v="30"/>
    <x v="1"/>
    <x v="1"/>
    <s v="GBP"/>
    <n v="1475258327"/>
    <n v="1471370327"/>
    <b v="0"/>
    <n v="2"/>
    <b v="0"/>
    <s v="theater/musical"/>
    <n v="0.06"/>
    <n v="15"/>
    <x v="8"/>
    <x v="25"/>
    <x v="1299"/>
    <d v="2016-09-30T17:58:47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1"/>
    <x v="1"/>
    <s v="GBP"/>
    <n v="1437606507"/>
    <n v="1435014507"/>
    <b v="0"/>
    <n v="4"/>
    <b v="0"/>
    <s v="theater/plays"/>
    <n v="0.06"/>
    <n v="15"/>
    <x v="8"/>
    <x v="23"/>
    <x v="1300"/>
    <d v="2015-07-22T23:08:27"/>
  </r>
  <r>
    <n v="2704"/>
    <s v="Little Red Brick House"/>
    <s v="We plan to rescue, relocate, and repurpose, a historic Little Red Brick House, to be incorporated into a riverfront amphitheater."/>
    <n v="19000"/>
    <n v="1145"/>
    <x v="2"/>
    <x v="0"/>
    <s v="USD"/>
    <n v="1491421314"/>
    <n v="1487709714"/>
    <b v="0"/>
    <n v="7"/>
    <b v="0"/>
    <s v="theater/spaces"/>
    <n v="6.0263157894736845E-2"/>
    <n v="163.57142857142858"/>
    <x v="8"/>
    <x v="24"/>
    <x v="1301"/>
    <d v="2017-04-05T19:41:54"/>
  </r>
  <r>
    <n v="481"/>
    <s v="ERA"/>
    <s v="The year is 2043. Test subject David Beck has been augmented with psychokinetic abilities. He uses his newfound gifts to thwart evil."/>
    <n v="30000"/>
    <n v="1830"/>
    <x v="1"/>
    <x v="0"/>
    <s v="USD"/>
    <n v="1349885289"/>
    <n v="1347293289"/>
    <b v="0"/>
    <n v="21"/>
    <b v="0"/>
    <s v="film &amp; video/animation"/>
    <n v="6.0999999999999999E-2"/>
    <n v="87.142857142857139"/>
    <x v="0"/>
    <x v="2"/>
    <x v="1302"/>
    <d v="2012-10-10T16:08:09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1"/>
    <x v="0"/>
    <s v="USD"/>
    <n v="1421691298"/>
    <n v="1417803298"/>
    <b v="1"/>
    <n v="19"/>
    <b v="0"/>
    <s v="photography/photobooks"/>
    <n v="6.2566666666666673E-2"/>
    <n v="98.78947368421052"/>
    <x v="7"/>
    <x v="18"/>
    <x v="1303"/>
    <d v="2015-01-19T18:14:5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1"/>
    <x v="6"/>
    <s v="EUR"/>
    <n v="1451602800"/>
    <n v="1449011610"/>
    <b v="0"/>
    <n v="23"/>
    <b v="0"/>
    <s v="technology/wearables"/>
    <n v="6.2933333333333327E-2"/>
    <n v="82.086956521739125"/>
    <x v="1"/>
    <x v="4"/>
    <x v="1304"/>
    <d v="2015-12-31T23:00:00"/>
  </r>
  <r>
    <n v="3964"/>
    <s v="MAMA'Z BA-B: The StagePlay"/>
    <s v="&quot;MAMA'Z BA-B&quot; is the story of Marcus Williams who struggles to find a place for himself as a young black male."/>
    <n v="2000"/>
    <n v="126"/>
    <x v="1"/>
    <x v="0"/>
    <s v="USD"/>
    <n v="1429460386"/>
    <n v="1424279986"/>
    <b v="0"/>
    <n v="3"/>
    <b v="0"/>
    <s v="theater/plays"/>
    <n v="6.3E-2"/>
    <n v="42"/>
    <x v="8"/>
    <x v="23"/>
    <x v="1305"/>
    <d v="2015-04-19T16:19:46"/>
  </r>
  <r>
    <n v="1074"/>
    <s v="Kingdom Espionage"/>
    <s v="An ambitious multiplayer game set in fantastical medieval world where you must defend your castle while attacking others to gain ranks!"/>
    <n v="54000"/>
    <n v="3407"/>
    <x v="1"/>
    <x v="0"/>
    <s v="USD"/>
    <n v="1388808545"/>
    <n v="1386216545"/>
    <b v="0"/>
    <n v="30"/>
    <b v="0"/>
    <s v="games/video games"/>
    <n v="6.3092592592592589E-2"/>
    <n v="113.56666666666666"/>
    <x v="5"/>
    <x v="9"/>
    <x v="1306"/>
    <d v="2014-01-04T04:09:05"/>
  </r>
  <r>
    <n v="3984"/>
    <s v="Fantastic Mr Fox - Novus Theatre"/>
    <s v="Novus Theatre bring you their new show 'Fantastic Mr Fox'. We hope to improve the pay for our cast and crew through Kickstarter."/>
    <n v="1500"/>
    <n v="95"/>
    <x v="1"/>
    <x v="1"/>
    <s v="GBP"/>
    <n v="1415404800"/>
    <n v="1412809644"/>
    <b v="0"/>
    <n v="10"/>
    <b v="0"/>
    <s v="theater/plays"/>
    <n v="6.3333333333333339E-2"/>
    <n v="9.5"/>
    <x v="8"/>
    <x v="23"/>
    <x v="1307"/>
    <d v="2014-11-08T00:00:0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1"/>
    <x v="3"/>
    <s v="AUD"/>
    <n v="1406593780"/>
    <n v="1404174580"/>
    <b v="1"/>
    <n v="60"/>
    <b v="0"/>
    <s v="technology/makerspaces"/>
    <n v="6.4158609339642042E-2"/>
    <n v="41.583333333333336"/>
    <x v="1"/>
    <x v="26"/>
    <x v="1308"/>
    <d v="2014-07-29T00:29:40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1"/>
    <x v="9"/>
    <s v="EUR"/>
    <n v="1450541229"/>
    <n v="1447949229"/>
    <b v="0"/>
    <n v="6"/>
    <b v="0"/>
    <s v="games/mobile games"/>
    <n v="6.4439140811455853E-2"/>
    <n v="45"/>
    <x v="5"/>
    <x v="10"/>
    <x v="1309"/>
    <d v="2015-12-19T16:07:09"/>
  </r>
  <r>
    <n v="175"/>
    <s v="Gooseberry Fool - Feature Film"/>
    <s v="To heal her scars Olivia must take a journey back to her roots, where an unresolved conflict stands between her and musical success."/>
    <n v="20000"/>
    <n v="1297"/>
    <x v="1"/>
    <x v="1"/>
    <s v="GBP"/>
    <n v="1409337611"/>
    <n v="1407177611"/>
    <b v="0"/>
    <n v="26"/>
    <b v="0"/>
    <s v="film &amp; video/drama"/>
    <n v="6.4850000000000005E-2"/>
    <n v="49.884615384615387"/>
    <x v="0"/>
    <x v="1"/>
    <x v="1310"/>
    <d v="2014-08-29T18:40:11"/>
  </r>
  <r>
    <n v="1154"/>
    <s v="Food Truck Funding"/>
    <s v="We're about to launch our first ever food truck to share our amazing food and we need your help! Be a part of our truck!"/>
    <n v="5000"/>
    <n v="325"/>
    <x v="1"/>
    <x v="0"/>
    <s v="USD"/>
    <n v="1441507006"/>
    <n v="1438915006"/>
    <b v="0"/>
    <n v="3"/>
    <b v="0"/>
    <s v="food/food trucks"/>
    <n v="6.5000000000000002E-2"/>
    <n v="108.33333333333333"/>
    <x v="6"/>
    <x v="11"/>
    <x v="1311"/>
    <d v="2015-09-06T02:36:46"/>
  </r>
  <r>
    <n v="1723"/>
    <s v="Straighter Road Album Fundraiser"/>
    <s v="We are a vocal group from the Northwest looking to create a gospel, jazz, a cappella ablum and would love the support of music lovers."/>
    <n v="10000"/>
    <n v="650"/>
    <x v="1"/>
    <x v="0"/>
    <s v="USD"/>
    <n v="1435730400"/>
    <n v="1430855315"/>
    <b v="0"/>
    <n v="3"/>
    <b v="0"/>
    <s v="music/faith"/>
    <n v="6.5000000000000002E-2"/>
    <n v="216.66666666666666"/>
    <x v="3"/>
    <x v="17"/>
    <x v="1312"/>
    <d v="2015-07-01T06:00:0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1"/>
    <x v="1"/>
    <s v="GBP"/>
    <n v="1482397263"/>
    <n v="1479805263"/>
    <b v="0"/>
    <n v="201"/>
    <b v="0"/>
    <s v="technology/wearables"/>
    <n v="6.5299999999999997E-2"/>
    <n v="6.4975124378109452"/>
    <x v="1"/>
    <x v="4"/>
    <x v="1313"/>
    <d v="2016-12-22T09:01:03"/>
  </r>
  <r>
    <n v="3638"/>
    <s v="Project Hedwig and the Angry Inch"/>
    <s v="A rock and roll journey that explores love, loss, redemption, duality and ascension."/>
    <n v="3300"/>
    <n v="216"/>
    <x v="1"/>
    <x v="7"/>
    <s v="CAD"/>
    <n v="1429456132"/>
    <n v="1424275732"/>
    <b v="0"/>
    <n v="2"/>
    <b v="0"/>
    <s v="theater/musical"/>
    <n v="6.545454545454546E-2"/>
    <n v="108"/>
    <x v="8"/>
    <x v="25"/>
    <x v="1314"/>
    <d v="2015-04-19T15:08:52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1"/>
    <x v="1"/>
    <s v="GBP"/>
    <n v="1395007200"/>
    <n v="1392021502"/>
    <b v="0"/>
    <n v="7"/>
    <b v="0"/>
    <s v="music/jazz"/>
    <n v="6.5500000000000003E-2"/>
    <n v="18.714285714285715"/>
    <x v="3"/>
    <x v="6"/>
    <x v="1315"/>
    <d v="2014-03-16T22:00:0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1"/>
    <x v="0"/>
    <s v="USD"/>
    <n v="1427850090"/>
    <n v="1425261690"/>
    <b v="0"/>
    <n v="8"/>
    <b v="0"/>
    <s v="photography/photobooks"/>
    <n v="6.565384615384616E-2"/>
    <n v="213.375"/>
    <x v="7"/>
    <x v="18"/>
    <x v="1316"/>
    <d v="2015-04-01T01:01:30"/>
  </r>
  <r>
    <n v="2158"/>
    <s v="PerfectGolf"/>
    <s v="A next generation golf game with a course designer and a massively multiplayer online tour. Join the fun and help us create it"/>
    <n v="300000"/>
    <n v="19770.11"/>
    <x v="1"/>
    <x v="0"/>
    <s v="USD"/>
    <n v="1360009774"/>
    <n v="1356121774"/>
    <b v="0"/>
    <n v="311"/>
    <b v="0"/>
    <s v="games/video games"/>
    <n v="6.5900366666666668E-2"/>
    <n v="63.569485530546629"/>
    <x v="5"/>
    <x v="9"/>
    <x v="1317"/>
    <d v="2013-02-04T20:29:34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1"/>
    <x v="7"/>
    <s v="CAD"/>
    <n v="1425758101"/>
    <n v="1423166101"/>
    <b v="0"/>
    <n v="6"/>
    <b v="0"/>
    <s v="publishing/translations"/>
    <n v="6.6055045871559637E-2"/>
    <n v="30"/>
    <x v="2"/>
    <x v="13"/>
    <x v="1318"/>
    <d v="2015-03-07T19:55:01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1"/>
    <x v="0"/>
    <s v="USD"/>
    <n v="1336188019"/>
    <n v="1333596019"/>
    <b v="0"/>
    <n v="24"/>
    <b v="0"/>
    <s v="music/jazz"/>
    <n v="6.6066666666666662E-2"/>
    <n v="82.583333333333329"/>
    <x v="3"/>
    <x v="6"/>
    <x v="1319"/>
    <d v="2012-05-05T03:20:19"/>
  </r>
  <r>
    <n v="1339"/>
    <s v="Linkoo (Canceled)"/>
    <s v="World's Smallest customizable Phone &amp; GPS Watch for kids !"/>
    <n v="50000"/>
    <n v="3317"/>
    <x v="0"/>
    <x v="0"/>
    <s v="USD"/>
    <n v="1418056315"/>
    <n v="1414164715"/>
    <b v="0"/>
    <n v="37"/>
    <b v="0"/>
    <s v="technology/wearables"/>
    <n v="6.6339999999999996E-2"/>
    <n v="89.648648648648646"/>
    <x v="1"/>
    <x v="4"/>
    <x v="1320"/>
    <d v="2014-12-08T16:31:55"/>
  </r>
  <r>
    <n v="2860"/>
    <s v="Macbeth For President 2016"/>
    <s v="The Bard's classic tale set in the 2016 Presidential Campaign. Power, corruption, greed, and conspiracy. How far are you willing to go?"/>
    <n v="4000"/>
    <n v="266"/>
    <x v="1"/>
    <x v="0"/>
    <s v="USD"/>
    <n v="1466363576"/>
    <n v="1461179576"/>
    <b v="0"/>
    <n v="9"/>
    <b v="0"/>
    <s v="theater/plays"/>
    <n v="6.6500000000000004E-2"/>
    <n v="29.555555555555557"/>
    <x v="8"/>
    <x v="23"/>
    <x v="1321"/>
    <d v="2016-06-19T19:12:56"/>
  </r>
  <r>
    <n v="1776"/>
    <s v="Dubai: A Synthetic City - Photobook &amp; Journal"/>
    <s v="A documentation of the implications of hedonistic architectural ventures in Dubai, the fastest growing city on the planet."/>
    <n v="5000"/>
    <n v="335"/>
    <x v="1"/>
    <x v="1"/>
    <s v="GBP"/>
    <n v="1414623471"/>
    <n v="1411513071"/>
    <b v="1"/>
    <n v="4"/>
    <b v="0"/>
    <s v="photography/photobooks"/>
    <n v="6.7000000000000004E-2"/>
    <n v="83.75"/>
    <x v="7"/>
    <x v="18"/>
    <x v="1322"/>
    <d v="2014-10-29T22:57:51"/>
  </r>
  <r>
    <n v="1433"/>
    <s v="The Gayatri Mantra for Jhansi, India"/>
    <s v="Publish my book on the Gayatri Mantra in English for the benefit of the readers and the children at the orphanage in Jhansi, India"/>
    <n v="12000"/>
    <n v="805"/>
    <x v="1"/>
    <x v="10"/>
    <s v="EUR"/>
    <n v="1481367600"/>
    <n v="1477839675"/>
    <b v="0"/>
    <n v="10"/>
    <b v="0"/>
    <s v="publishing/translations"/>
    <n v="6.7083333333333328E-2"/>
    <n v="80.5"/>
    <x v="2"/>
    <x v="13"/>
    <x v="1323"/>
    <d v="2016-12-10T11:00:00"/>
  </r>
  <r>
    <n v="424"/>
    <s v="Drowning -Short animated Film"/>
    <s v="A short film about a gay teenage boy who is bullied to the point where he is willing to commit suicide. Only he can save himself."/>
    <n v="3000"/>
    <n v="203.9"/>
    <x v="1"/>
    <x v="0"/>
    <s v="USD"/>
    <n v="1332748899"/>
    <n v="1327568499"/>
    <b v="0"/>
    <n v="5"/>
    <b v="0"/>
    <s v="film &amp; video/animation"/>
    <n v="6.7966666666666675E-2"/>
    <n v="40.78"/>
    <x v="0"/>
    <x v="2"/>
    <x v="1324"/>
    <d v="2012-03-26T08:01:39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1"/>
    <x v="0"/>
    <s v="USD"/>
    <n v="1450211116"/>
    <n v="1445023516"/>
    <b v="0"/>
    <n v="7"/>
    <b v="0"/>
    <s v="theater/plays"/>
    <n v="6.8287037037037035E-2"/>
    <n v="59"/>
    <x v="8"/>
    <x v="23"/>
    <x v="1325"/>
    <d v="2015-12-15T20:25:16"/>
  </r>
  <r>
    <n v="2600"/>
    <s v="Help Buttz Return From the Ashes"/>
    <s v="On Sunday November 8, 2015 our food truck burned to the ground. Please help us get rebuilt."/>
    <n v="50000"/>
    <n v="3466"/>
    <x v="1"/>
    <x v="0"/>
    <s v="USD"/>
    <n v="1458938200"/>
    <n v="1453757800"/>
    <b v="0"/>
    <n v="30"/>
    <b v="0"/>
    <s v="food/food trucks"/>
    <n v="6.9320000000000007E-2"/>
    <n v="115.53333333333333"/>
    <x v="6"/>
    <x v="11"/>
    <x v="1326"/>
    <d v="2016-03-25T20:36:40"/>
  </r>
  <r>
    <n v="4105"/>
    <s v="Â¡LlÃ©vame!"/>
    <s v="Buscamos finalizar el proceso de producciÃ³n de un espectÃ¡culo de payaso y con Ã©l, activar espacios pÃºblicos para la escena clown."/>
    <n v="33000"/>
    <n v="2300"/>
    <x v="1"/>
    <x v="12"/>
    <s v="MXN"/>
    <n v="1482711309"/>
    <n v="1479860109"/>
    <b v="0"/>
    <n v="6"/>
    <b v="0"/>
    <s v="theater/plays"/>
    <n v="6.9696969696969702E-2"/>
    <n v="383.33333333333331"/>
    <x v="8"/>
    <x v="23"/>
    <x v="1327"/>
    <d v="2016-12-26T00:15:09"/>
  </r>
  <r>
    <n v="1991"/>
    <s v="Portraits of Resilience"/>
    <s v="Taking (and giving) professional portraits of survivors of human trafficking in Myanmar."/>
    <n v="2000"/>
    <n v="140"/>
    <x v="1"/>
    <x v="0"/>
    <s v="USD"/>
    <n v="1435958786"/>
    <n v="1434144386"/>
    <b v="0"/>
    <n v="3"/>
    <b v="0"/>
    <s v="photography/people"/>
    <n v="7.0000000000000007E-2"/>
    <n v="46.666666666666664"/>
    <x v="7"/>
    <x v="19"/>
    <x v="1328"/>
    <d v="2015-07-03T21:26:26"/>
  </r>
  <r>
    <n v="3849"/>
    <s v="Auf geht's beim Schichtl"/>
    <s v="Bayerische KomÃ¶die im Schaustellermillieu vor historischem Hintergrund des Oktoberfestes von Winfried Frey. UrauffÃ¼hrung September 2015"/>
    <n v="30000"/>
    <n v="2113"/>
    <x v="1"/>
    <x v="6"/>
    <s v="EUR"/>
    <n v="1434047084"/>
    <n v="1431455084"/>
    <b v="1"/>
    <n v="28"/>
    <b v="0"/>
    <s v="theater/plays"/>
    <n v="7.0433333333333334E-2"/>
    <n v="75.464285714285708"/>
    <x v="8"/>
    <x v="23"/>
    <x v="1329"/>
    <d v="2015-06-11T18:24:4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1"/>
    <x v="0"/>
    <s v="USD"/>
    <n v="1476010619"/>
    <n v="1473418619"/>
    <b v="0"/>
    <n v="10"/>
    <b v="0"/>
    <s v="publishing/translations"/>
    <n v="7.0634920634920634E-2"/>
    <n v="44.5"/>
    <x v="2"/>
    <x v="13"/>
    <x v="1330"/>
    <d v="2016-10-09T10:56:59"/>
  </r>
  <r>
    <n v="1224"/>
    <s v="&quot;I Dreamed Last Night&quot; Album (Canceled)"/>
    <s v="Modern Celtic influenced CD.  Help me finish what I started before the stroke."/>
    <n v="15000"/>
    <n v="1060"/>
    <x v="0"/>
    <x v="0"/>
    <s v="USD"/>
    <n v="1402060302"/>
    <n v="1396876302"/>
    <b v="0"/>
    <n v="18"/>
    <b v="0"/>
    <s v="music/world music"/>
    <n v="7.0666666666666669E-2"/>
    <n v="58.888888888888886"/>
    <x v="3"/>
    <x v="12"/>
    <x v="1331"/>
    <d v="2014-06-06T13:11:42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1"/>
    <x v="0"/>
    <s v="USD"/>
    <n v="1487811600"/>
    <n v="1486077481"/>
    <b v="0"/>
    <n v="7"/>
    <b v="0"/>
    <s v="theater/plays"/>
    <n v="7.166666666666667E-2"/>
    <n v="30.714285714285715"/>
    <x v="8"/>
    <x v="23"/>
    <x v="1332"/>
    <d v="2017-02-23T01:00:00"/>
  </r>
  <r>
    <n v="888"/>
    <s v="Ginger Binge's first album"/>
    <s v="Support Ginger Binge sounds. We're an independent 'cosmic Americana' band. We love to play music for you. We are grateful for your help"/>
    <n v="1000"/>
    <n v="72"/>
    <x v="1"/>
    <x v="0"/>
    <s v="USD"/>
    <n v="1314856800"/>
    <n v="1311789885"/>
    <b v="0"/>
    <n v="4"/>
    <b v="0"/>
    <s v="music/indie rock"/>
    <n v="7.1999999999999995E-2"/>
    <n v="18"/>
    <x v="3"/>
    <x v="7"/>
    <x v="1333"/>
    <d v="2011-09-01T06:00:00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1"/>
    <x v="1"/>
    <s v="GBP"/>
    <n v="1447451756"/>
    <n v="1444856156"/>
    <b v="0"/>
    <n v="6"/>
    <b v="0"/>
    <s v="publishing/translations"/>
    <n v="7.1999999999999995E-2"/>
    <n v="12"/>
    <x v="2"/>
    <x v="13"/>
    <x v="1334"/>
    <d v="2015-11-13T21:55:56"/>
  </r>
  <r>
    <n v="1098"/>
    <s v="Kick, Punch... Fireball"/>
    <s v="Kick, Punch... Fireball is an FPS type arena game set inside the fantasy world."/>
    <n v="25000"/>
    <n v="1803"/>
    <x v="1"/>
    <x v="0"/>
    <s v="USD"/>
    <n v="1397413095"/>
    <n v="1394821095"/>
    <b v="0"/>
    <n v="22"/>
    <b v="0"/>
    <s v="games/video games"/>
    <n v="7.2120000000000004E-2"/>
    <n v="81.954545454545453"/>
    <x v="5"/>
    <x v="9"/>
    <x v="1335"/>
    <d v="2014-04-13T18:18:15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1"/>
    <x v="0"/>
    <s v="USD"/>
    <n v="1427082912"/>
    <n v="1423198512"/>
    <b v="0"/>
    <n v="5"/>
    <b v="0"/>
    <s v="theater/plays"/>
    <n v="7.2400000000000006E-2"/>
    <n v="72.400000000000006"/>
    <x v="8"/>
    <x v="23"/>
    <x v="1336"/>
    <d v="2015-03-23T03:55:12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1"/>
    <x v="0"/>
    <s v="USD"/>
    <n v="1417276800"/>
    <n v="1415140480"/>
    <b v="0"/>
    <n v="9"/>
    <b v="0"/>
    <s v="technology/wearables"/>
    <n v="7.2599999999999998E-2"/>
    <n v="80.666666666666671"/>
    <x v="1"/>
    <x v="4"/>
    <x v="1337"/>
    <d v="2014-11-29T16:00:00"/>
  </r>
  <r>
    <n v="446"/>
    <s v="DisChord"/>
    <s v="A faith based animated short. (The same guy who said a picture is worth a thousand words also said a cartoon is worth two thousand.)"/>
    <n v="10500"/>
    <n v="766"/>
    <x v="1"/>
    <x v="0"/>
    <s v="USD"/>
    <n v="1425434420"/>
    <n v="1422842420"/>
    <b v="0"/>
    <n v="16"/>
    <b v="0"/>
    <s v="film &amp; video/animation"/>
    <n v="7.2952380952380949E-2"/>
    <n v="47.875"/>
    <x v="0"/>
    <x v="2"/>
    <x v="1338"/>
    <d v="2015-03-04T02:00:20"/>
  </r>
  <r>
    <n v="1600"/>
    <s v="Organic in India"/>
    <s v="I plan to document volunteer work on an organic farm in rural India, and photograph the people and places I encounter during the trip."/>
    <n v="5000"/>
    <n v="367"/>
    <x v="1"/>
    <x v="0"/>
    <s v="USD"/>
    <n v="1405401060"/>
    <n v="1401585752"/>
    <b v="0"/>
    <n v="9"/>
    <b v="0"/>
    <s v="photography/places"/>
    <n v="7.3400000000000007E-2"/>
    <n v="40.777777777777779"/>
    <x v="7"/>
    <x v="16"/>
    <x v="1339"/>
    <d v="2014-07-15T05:11:00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1"/>
    <x v="0"/>
    <s v="USD"/>
    <n v="1472442900"/>
    <n v="1471638646"/>
    <b v="0"/>
    <n v="6"/>
    <b v="0"/>
    <s v="theater/plays"/>
    <n v="7.4690265486725665E-2"/>
    <n v="35.166666666666664"/>
    <x v="8"/>
    <x v="23"/>
    <x v="1340"/>
    <d v="2016-08-29T03:55:00"/>
  </r>
  <r>
    <n v="684"/>
    <s v="Arcus Motion Analyzer | The Versatile Smart Ring"/>
    <s v="Arcus gives your fingers super powers."/>
    <n v="320000"/>
    <n v="23948"/>
    <x v="1"/>
    <x v="0"/>
    <s v="USD"/>
    <n v="1406257200"/>
    <n v="1403176891"/>
    <b v="0"/>
    <n v="135"/>
    <b v="0"/>
    <s v="technology/wearables"/>
    <n v="7.4837500000000001E-2"/>
    <n v="177.39259259259259"/>
    <x v="1"/>
    <x v="4"/>
    <x v="1341"/>
    <d v="2014-07-25T03:00:0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1"/>
    <x v="0"/>
    <s v="USD"/>
    <n v="1311309721"/>
    <n v="1307421721"/>
    <b v="0"/>
    <n v="5"/>
    <b v="0"/>
    <s v="games/video games"/>
    <n v="7.4999999999999997E-2"/>
    <n v="9"/>
    <x v="5"/>
    <x v="9"/>
    <x v="1342"/>
    <d v="2011-07-22T04:42:01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1"/>
    <x v="0"/>
    <s v="USD"/>
    <n v="1481295099"/>
    <n v="1477835499"/>
    <b v="0"/>
    <n v="3"/>
    <b v="0"/>
    <s v="music/faith"/>
    <n v="7.4999999999999997E-2"/>
    <n v="50"/>
    <x v="3"/>
    <x v="17"/>
    <x v="1343"/>
    <d v="2016-12-09T14:51:39"/>
  </r>
  <r>
    <n v="145"/>
    <s v="Threshold (Canceled)"/>
    <s v="Film-Makers Ricky Comuniello &amp; Ian Weeks are at it again - for the 1st time. We need your support for a modern Sci-Fiction short film"/>
    <n v="4500"/>
    <n v="338"/>
    <x v="0"/>
    <x v="0"/>
    <s v="USD"/>
    <n v="1439298052"/>
    <n v="1436965252"/>
    <b v="0"/>
    <n v="9"/>
    <b v="0"/>
    <s v="film &amp; video/science fiction"/>
    <n v="7.5111111111111115E-2"/>
    <n v="37.555555555555557"/>
    <x v="0"/>
    <x v="0"/>
    <x v="1344"/>
    <d v="2015-08-11T13:00:52"/>
  </r>
  <r>
    <n v="664"/>
    <s v="Oregon Babyâ„¢ Diapers"/>
    <s v="Save Oregon Babyâ„¢ Diapers, a handmade business, run by awesome moms in Southern Oregon, from permanently closing!"/>
    <n v="12000"/>
    <n v="904"/>
    <x v="1"/>
    <x v="0"/>
    <s v="USD"/>
    <n v="1428940775"/>
    <n v="1426348775"/>
    <b v="0"/>
    <n v="29"/>
    <b v="0"/>
    <s v="technology/wearables"/>
    <n v="7.5333333333333335E-2"/>
    <n v="31.172413793103448"/>
    <x v="1"/>
    <x v="4"/>
    <x v="1345"/>
    <d v="2015-04-13T15:59:35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1"/>
    <x v="0"/>
    <s v="USD"/>
    <n v="1415655289"/>
    <n v="1413059689"/>
    <b v="1"/>
    <n v="29"/>
    <b v="0"/>
    <s v="technology/makerspaces"/>
    <n v="7.5880000000000003E-2"/>
    <n v="65.41379310344827"/>
    <x v="1"/>
    <x v="26"/>
    <x v="1346"/>
    <d v="2014-11-10T21:34:49"/>
  </r>
  <r>
    <n v="4011"/>
    <s v="Just Bryan, a radio drama"/>
    <s v="Radio drama about a failed comedian with the help of his Dictaphone friend Alan, tries to become a success whilst fighting his demons."/>
    <n v="250"/>
    <n v="19"/>
    <x v="1"/>
    <x v="1"/>
    <s v="GBP"/>
    <n v="1422450278"/>
    <n v="1419858278"/>
    <b v="0"/>
    <n v="4"/>
    <b v="0"/>
    <s v="theater/plays"/>
    <n v="7.5999999999999998E-2"/>
    <n v="4.75"/>
    <x v="8"/>
    <x v="23"/>
    <x v="1347"/>
    <d v="2015-01-28T13:04:38"/>
  </r>
  <r>
    <n v="999"/>
    <s v="Avid Watch: Multi-Sport Smart Watch with Activity Tracking"/>
    <s v="Built in running, cycling, pedometer, and golf features for the edge you need to perform at your very best!"/>
    <n v="150000"/>
    <n v="11683"/>
    <x v="1"/>
    <x v="7"/>
    <s v="CAD"/>
    <n v="1415865720"/>
    <n v="1413270690"/>
    <b v="0"/>
    <n v="40"/>
    <b v="0"/>
    <s v="technology/wearables"/>
    <n v="7.7886666666666673E-2"/>
    <n v="292.07499999999999"/>
    <x v="1"/>
    <x v="4"/>
    <x v="1348"/>
    <d v="2014-11-13T08:02:00"/>
  </r>
  <r>
    <n v="1995"/>
    <s v="The Girl With(out) The Camera"/>
    <s v="I'm looking to pursue my dream of becoming a full time photographer, using my current creative experience as a graphic designer."/>
    <n v="1000"/>
    <n v="78"/>
    <x v="1"/>
    <x v="7"/>
    <s v="CAD"/>
    <n v="1437082736"/>
    <n v="1435354736"/>
    <b v="0"/>
    <n v="3"/>
    <b v="0"/>
    <s v="photography/people"/>
    <n v="7.8E-2"/>
    <n v="26"/>
    <x v="7"/>
    <x v="19"/>
    <x v="1349"/>
    <d v="2015-07-16T21:38:56"/>
  </r>
  <r>
    <n v="1089"/>
    <s v="Farabel"/>
    <s v="Farabel is a single player turn-based fantasy strategy game for Mac/PC/Linux"/>
    <n v="15000"/>
    <n v="1174"/>
    <x v="1"/>
    <x v="9"/>
    <s v="EUR"/>
    <n v="1435293175"/>
    <n v="1432701175"/>
    <b v="0"/>
    <n v="49"/>
    <b v="0"/>
    <s v="games/video games"/>
    <n v="7.8266666666666665E-2"/>
    <n v="23.959183673469386"/>
    <x v="5"/>
    <x v="9"/>
    <x v="1350"/>
    <d v="2015-06-26T04:32:55"/>
  </r>
  <r>
    <n v="2916"/>
    <s v="An Interview With Gaddafi - The Stage Play"/>
    <s v="The moving dramatisation of one man's journey to find the truth behind the Libyan regime change."/>
    <n v="1850"/>
    <n v="145"/>
    <x v="1"/>
    <x v="1"/>
    <s v="GBP"/>
    <n v="1400498789"/>
    <n v="1398511589"/>
    <b v="0"/>
    <n v="7"/>
    <b v="0"/>
    <s v="theater/plays"/>
    <n v="7.8378378378378383E-2"/>
    <n v="20.714285714285715"/>
    <x v="8"/>
    <x v="23"/>
    <x v="1351"/>
    <d v="2014-05-19T11:26:29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1"/>
    <x v="0"/>
    <s v="USD"/>
    <n v="1430517761"/>
    <n v="1427925761"/>
    <b v="0"/>
    <n v="17"/>
    <b v="0"/>
    <s v="music/faith"/>
    <n v="7.868E-2"/>
    <n v="115.70588235294117"/>
    <x v="3"/>
    <x v="17"/>
    <x v="1352"/>
    <d v="2015-05-01T22:02:41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1"/>
    <x v="0"/>
    <s v="USD"/>
    <n v="1434092876"/>
    <n v="1431414476"/>
    <b v="0"/>
    <n v="36"/>
    <b v="0"/>
    <s v="publishing/children's books"/>
    <n v="7.8809523809523815E-2"/>
    <n v="45.972222222222221"/>
    <x v="2"/>
    <x v="22"/>
    <x v="1353"/>
    <d v="2015-06-12T07:07:56"/>
  </r>
  <r>
    <n v="2325"/>
    <s v="MAGA Private Label Spicy Sauce"/>
    <s v="Do you like to Maga? Do you like hot sauce as spicy as your memes? Do you like sexy frogs? Of course you do were all adults here."/>
    <n v="1000"/>
    <n v="80"/>
    <x v="2"/>
    <x v="0"/>
    <s v="USD"/>
    <n v="1490830331"/>
    <n v="1488241931"/>
    <b v="0"/>
    <n v="7"/>
    <b v="0"/>
    <s v="food/small batch"/>
    <n v="0.08"/>
    <n v="11.428571428571429"/>
    <x v="6"/>
    <x v="28"/>
    <x v="1354"/>
    <d v="2017-03-29T23:32:11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0"/>
    <x v="0"/>
    <s v="USD"/>
    <n v="1476676800"/>
    <n v="1473957239"/>
    <b v="0"/>
    <n v="8"/>
    <b v="0"/>
    <s v="theater/spaces"/>
    <n v="8.0250000000000002E-2"/>
    <n v="200.625"/>
    <x v="8"/>
    <x v="24"/>
    <x v="1355"/>
    <d v="2016-10-17T04:00:00"/>
  </r>
  <r>
    <n v="1430"/>
    <s v="Esoteric Project Management"/>
    <s v="Profesional translation and publishing of the book on unique synthesis of project management and meditation"/>
    <n v="5000"/>
    <n v="403"/>
    <x v="1"/>
    <x v="0"/>
    <s v="USD"/>
    <n v="1419017488"/>
    <n v="1416339088"/>
    <b v="0"/>
    <n v="5"/>
    <b v="0"/>
    <s v="publishing/translations"/>
    <n v="8.0600000000000005E-2"/>
    <n v="80.599999999999994"/>
    <x v="2"/>
    <x v="13"/>
    <x v="1356"/>
    <d v="2014-12-19T19:31:2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1"/>
    <x v="0"/>
    <s v="USD"/>
    <n v="1488958200"/>
    <n v="1484912974"/>
    <b v="0"/>
    <n v="16"/>
    <b v="0"/>
    <s v="games/mobile games"/>
    <n v="8.0833333333333326E-2"/>
    <n v="90.9375"/>
    <x v="5"/>
    <x v="10"/>
    <x v="1357"/>
    <d v="2017-03-08T07:3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1"/>
    <x v="0"/>
    <s v="USD"/>
    <n v="1425337200"/>
    <n v="1421432810"/>
    <b v="0"/>
    <n v="6"/>
    <b v="0"/>
    <s v="theater/plays"/>
    <n v="8.1333333333333327E-2"/>
    <n v="10.166666666666666"/>
    <x v="8"/>
    <x v="23"/>
    <x v="1358"/>
    <d v="2015-03-02T23:00:00"/>
  </r>
  <r>
    <n v="458"/>
    <s v="DE_dust2: Hacker's Wrath"/>
    <s v="An animated parody of the game, Counter-Strike. The sequel to the very popular Counter-Strike: DE_dust2. Hacker is back!"/>
    <n v="10000"/>
    <n v="821"/>
    <x v="1"/>
    <x v="1"/>
    <s v="GBP"/>
    <n v="1368550060"/>
    <n v="1365958060"/>
    <b v="0"/>
    <n v="49"/>
    <b v="0"/>
    <s v="film &amp; video/animation"/>
    <n v="8.2100000000000006E-2"/>
    <n v="16.755102040816325"/>
    <x v="0"/>
    <x v="2"/>
    <x v="1359"/>
    <d v="2013-05-14T16:47:40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1"/>
    <x v="0"/>
    <s v="USD"/>
    <n v="1413992210"/>
    <n v="1411400210"/>
    <b v="0"/>
    <n v="12"/>
    <b v="0"/>
    <s v="theater/plays"/>
    <n v="8.2142857142857142E-2"/>
    <n v="38.333333333333336"/>
    <x v="8"/>
    <x v="23"/>
    <x v="1360"/>
    <d v="2014-10-22T15:36:50"/>
  </r>
  <r>
    <n v="1117"/>
    <s v="Medieval Village"/>
    <s v="Experience the Medieval in your own village. Increase your village into a city and walk through the streets."/>
    <n v="1000"/>
    <n v="83"/>
    <x v="1"/>
    <x v="6"/>
    <s v="EUR"/>
    <n v="1451053313"/>
    <n v="1448461313"/>
    <b v="0"/>
    <n v="8"/>
    <b v="0"/>
    <s v="games/video games"/>
    <n v="8.3000000000000004E-2"/>
    <n v="10.375"/>
    <x v="5"/>
    <x v="9"/>
    <x v="1361"/>
    <d v="2015-12-25T14:21:53"/>
  </r>
  <r>
    <n v="1491"/>
    <s v="Tales of guns, gold and a beagle in the Old West"/>
    <s v="What do you get when you take outlaws, guns, gold and and old beagle in the old west? Adventure!"/>
    <n v="1200"/>
    <n v="100"/>
    <x v="1"/>
    <x v="0"/>
    <s v="USD"/>
    <n v="1424014680"/>
    <n v="1418922443"/>
    <b v="0"/>
    <n v="1"/>
    <b v="0"/>
    <s v="publishing/fiction"/>
    <n v="8.3333333333333329E-2"/>
    <n v="100"/>
    <x v="2"/>
    <x v="5"/>
    <x v="1362"/>
    <d v="2015-02-15T15:38:00"/>
  </r>
  <r>
    <n v="1427"/>
    <s v="WHAT CAN I DO?..."/>
    <s v="The book with advices that can save many lives._x000a_You will find here many case studies, extreme situations and solutions."/>
    <n v="5000"/>
    <n v="419"/>
    <x v="1"/>
    <x v="6"/>
    <s v="EUR"/>
    <n v="1474230385"/>
    <n v="1471638385"/>
    <b v="0"/>
    <n v="4"/>
    <b v="0"/>
    <s v="publishing/translations"/>
    <n v="8.3799999999999999E-2"/>
    <n v="104.75"/>
    <x v="2"/>
    <x v="13"/>
    <x v="1363"/>
    <d v="2016-09-18T20:26:25"/>
  </r>
  <r>
    <n v="2646"/>
    <s v="SpaceVR: Your Ticket to Space (Canceled)"/>
    <s v="We're a small group with a big mission: making it possible for everyone to explore space using the power of virtual reality."/>
    <n v="500000"/>
    <n v="42086.42"/>
    <x v="0"/>
    <x v="0"/>
    <s v="USD"/>
    <n v="1441783869"/>
    <n v="1439191869"/>
    <b v="1"/>
    <n v="535"/>
    <b v="0"/>
    <s v="technology/space exploration"/>
    <n v="8.4172839999999999E-2"/>
    <n v="78.666205607476627"/>
    <x v="1"/>
    <x v="21"/>
    <x v="1364"/>
    <d v="2015-09-09T07:31:09"/>
  </r>
  <r>
    <n v="2919"/>
    <s v="While the Stars Fall"/>
    <s v="A full staged reading of a new play about a boy who learns how to be happy from the most unexpected person."/>
    <n v="600"/>
    <n v="51"/>
    <x v="1"/>
    <x v="0"/>
    <s v="USD"/>
    <n v="1407250329"/>
    <n v="1404658329"/>
    <b v="0"/>
    <n v="6"/>
    <b v="0"/>
    <s v="theater/plays"/>
    <n v="8.5000000000000006E-2"/>
    <n v="8.5"/>
    <x v="8"/>
    <x v="23"/>
    <x v="1365"/>
    <d v="2014-08-05T14:52:09"/>
  </r>
  <r>
    <n v="3801"/>
    <s v="The Imaginary A Musical"/>
    <s v="The Imaginary : A Musical is a new musical adaptation based on the novel written by A.F. Harrold.       TheImaginaryAMusical.com"/>
    <n v="5000"/>
    <n v="426"/>
    <x v="1"/>
    <x v="0"/>
    <s v="USD"/>
    <n v="1420215216"/>
    <n v="1417536816"/>
    <b v="0"/>
    <n v="9"/>
    <b v="0"/>
    <s v="theater/musical"/>
    <n v="8.5199999999999998E-2"/>
    <n v="47.333333333333336"/>
    <x v="8"/>
    <x v="25"/>
    <x v="1366"/>
    <d v="2015-01-02T16:13:36"/>
  </r>
  <r>
    <n v="1043"/>
    <s v="Printing TONE Audio 10th Anniversary Edition! (Canceled)"/>
    <s v="We're seeking funding for a special 10th Anniversary PRINT EDITION! Receive your own copy for only $8"/>
    <n v="100000"/>
    <n v="8537"/>
    <x v="0"/>
    <x v="0"/>
    <s v="USD"/>
    <n v="1432101855"/>
    <n v="1429509855"/>
    <b v="0"/>
    <n v="292"/>
    <b v="0"/>
    <s v="journalism/audio"/>
    <n v="8.5370000000000001E-2"/>
    <n v="29.236301369863014"/>
    <x v="4"/>
    <x v="8"/>
    <x v="1367"/>
    <d v="2015-05-20T06:04:15"/>
  </r>
  <r>
    <n v="1548"/>
    <s v="Change the World through Color"/>
    <s v="Beauty is in the eye of the beholder and I want to inspire conservation through color."/>
    <n v="700"/>
    <n v="60"/>
    <x v="1"/>
    <x v="0"/>
    <s v="USD"/>
    <n v="1447020620"/>
    <n v="1444425020"/>
    <b v="0"/>
    <n v="1"/>
    <b v="0"/>
    <s v="photography/nature"/>
    <n v="8.5714285714285715E-2"/>
    <n v="60"/>
    <x v="7"/>
    <x v="14"/>
    <x v="1368"/>
    <d v="2015-11-08T22:10:20"/>
  </r>
  <r>
    <n v="3075"/>
    <s v="The Little MAGIC Theatre"/>
    <s v="Magic Morgan &amp; Liliana are raising funds to expand their famed traveling magic show to a theater of magic."/>
    <n v="15000"/>
    <n v="1296"/>
    <x v="1"/>
    <x v="0"/>
    <s v="USD"/>
    <n v="1471573640"/>
    <n v="1467253640"/>
    <b v="0"/>
    <n v="20"/>
    <b v="0"/>
    <s v="theater/spaces"/>
    <n v="8.6400000000000005E-2"/>
    <n v="64.8"/>
    <x v="8"/>
    <x v="24"/>
    <x v="1369"/>
    <d v="2016-08-19T02:27:20"/>
  </r>
  <r>
    <n v="3908"/>
    <s v="Unconscious Subconscious"/>
    <s v="Death splits apart twin brothers in a questionable car accident. They shared dreams, and now they must share trials in the unknown."/>
    <n v="750"/>
    <n v="65"/>
    <x v="1"/>
    <x v="0"/>
    <s v="USD"/>
    <n v="1406603696"/>
    <n v="1405307696"/>
    <b v="0"/>
    <n v="4"/>
    <b v="0"/>
    <s v="theater/plays"/>
    <n v="8.666666666666667E-2"/>
    <n v="16.25"/>
    <x v="8"/>
    <x v="23"/>
    <x v="1370"/>
    <d v="2014-07-29T03:14:56"/>
  </r>
  <r>
    <n v="4018"/>
    <s v="Time Please Fringe"/>
    <s v="Funding for a production of Time Please at the Brighton Fringe 2017... and beyond."/>
    <n v="1500"/>
    <n v="130"/>
    <x v="1"/>
    <x v="1"/>
    <s v="GBP"/>
    <n v="1475877108"/>
    <n v="1473285108"/>
    <b v="0"/>
    <n v="4"/>
    <b v="0"/>
    <s v="theater/plays"/>
    <n v="8.666666666666667E-2"/>
    <n v="32.5"/>
    <x v="8"/>
    <x v="23"/>
    <x v="1371"/>
    <d v="2016-10-07T21:51:48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1"/>
    <x v="0"/>
    <s v="USD"/>
    <n v="1405882287"/>
    <n v="1400698287"/>
    <b v="1"/>
    <n v="34"/>
    <b v="0"/>
    <s v="theater/plays"/>
    <n v="8.72E-2"/>
    <n v="25.647058823529413"/>
    <x v="8"/>
    <x v="23"/>
    <x v="1372"/>
    <d v="2014-07-20T18:51:27"/>
  </r>
  <r>
    <n v="1146"/>
    <s v="Sleepy PIg Barbecue: Auburn's First BBQ Food Truck"/>
    <s v="Bringing the flavor of competition BBQ to small town Auburn with the ease of a big city food truck."/>
    <n v="6000"/>
    <n v="530"/>
    <x v="1"/>
    <x v="0"/>
    <s v="USD"/>
    <n v="1399071173"/>
    <n v="1395787973"/>
    <b v="0"/>
    <n v="12"/>
    <b v="0"/>
    <s v="food/food trucks"/>
    <n v="8.8333333333333333E-2"/>
    <n v="44.166666666666664"/>
    <x v="6"/>
    <x v="11"/>
    <x v="1373"/>
    <d v="2014-05-02T22:52:53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0"/>
    <x v="0"/>
    <s v="USD"/>
    <n v="1461653700"/>
    <n v="1458665146"/>
    <b v="0"/>
    <n v="44"/>
    <b v="0"/>
    <s v="technology/wearables"/>
    <n v="8.8800000000000004E-2"/>
    <n v="30.272727272727273"/>
    <x v="1"/>
    <x v="4"/>
    <x v="1374"/>
    <d v="2016-04-26T06:55:0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1"/>
    <x v="0"/>
    <s v="USD"/>
    <n v="1428075480"/>
    <n v="1425489613"/>
    <b v="0"/>
    <n v="11"/>
    <b v="0"/>
    <s v="publishing/fiction"/>
    <n v="8.8999999999999996E-2"/>
    <n v="40.454545454545453"/>
    <x v="2"/>
    <x v="5"/>
    <x v="1375"/>
    <d v="2015-04-03T15:38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1"/>
    <x v="0"/>
    <s v="USD"/>
    <n v="1482339794"/>
    <n v="1479747794"/>
    <b v="0"/>
    <n v="6"/>
    <b v="0"/>
    <s v="theater/plays"/>
    <n v="8.8999999999999996E-2"/>
    <n v="222.5"/>
    <x v="8"/>
    <x v="23"/>
    <x v="1376"/>
    <d v="2016-12-21T17:03:14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1"/>
    <x v="0"/>
    <s v="USD"/>
    <n v="1455826460"/>
    <n v="1452716060"/>
    <b v="0"/>
    <n v="16"/>
    <b v="0"/>
    <s v="technology/wearables"/>
    <n v="8.9066666666666669E-2"/>
    <n v="41.75"/>
    <x v="1"/>
    <x v="4"/>
    <x v="1377"/>
    <d v="2016-02-18T20:14:20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1"/>
    <x v="0"/>
    <s v="USD"/>
    <n v="1373174903"/>
    <n v="1369286903"/>
    <b v="0"/>
    <n v="123"/>
    <b v="0"/>
    <s v="games/video games"/>
    <n v="8.9744444444444446E-2"/>
    <n v="65.666666666666671"/>
    <x v="5"/>
    <x v="9"/>
    <x v="1378"/>
    <d v="2013-07-07T05:28:2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1"/>
    <x v="0"/>
    <s v="USD"/>
    <n v="1414814340"/>
    <n v="1413519073"/>
    <b v="0"/>
    <n v="2"/>
    <b v="0"/>
    <s v="technology/gadgets"/>
    <n v="9.0090090090090086E-2"/>
    <n v="30"/>
    <x v="1"/>
    <x v="27"/>
    <x v="1379"/>
    <d v="2014-11-01T03:59:00"/>
  </r>
  <r>
    <n v="587"/>
    <s v="Waitresses.com"/>
    <s v="Waitresses.com is an online community devoted to servers around the world. Learn. Connect. Work. Travel. Share._x000a__x000a_Make a pledge today!"/>
    <n v="30000"/>
    <n v="2725"/>
    <x v="1"/>
    <x v="7"/>
    <s v="CAD"/>
    <n v="1429207833"/>
    <n v="1426615833"/>
    <b v="0"/>
    <n v="7"/>
    <b v="0"/>
    <s v="technology/web"/>
    <n v="9.0833333333333335E-2"/>
    <n v="389.28571428571428"/>
    <x v="1"/>
    <x v="3"/>
    <x v="1380"/>
    <d v="2015-04-16T18:10:33"/>
  </r>
  <r>
    <n v="2892"/>
    <s v="Something Precious"/>
    <s v="Something Precious is the world's first musical to alert folks to the harmful effects of technology on the human spirit."/>
    <n v="5500"/>
    <n v="500"/>
    <x v="1"/>
    <x v="0"/>
    <s v="USD"/>
    <n v="1409000400"/>
    <n v="1408381704"/>
    <b v="0"/>
    <n v="17"/>
    <b v="0"/>
    <s v="theater/plays"/>
    <n v="9.0909090909090912E-2"/>
    <n v="29.411764705882351"/>
    <x v="8"/>
    <x v="23"/>
    <x v="1381"/>
    <d v="2014-08-25T21:00:00"/>
  </r>
  <r>
    <n v="1080"/>
    <s v="Skullforge: The Hunt"/>
    <s v="A fantasy action RPG which follows an elven ex-slave on a journey of magic, revenge, intrigue, and deceit."/>
    <n v="20000"/>
    <n v="1821"/>
    <x v="1"/>
    <x v="0"/>
    <s v="USD"/>
    <n v="1399778333"/>
    <n v="1397186333"/>
    <b v="0"/>
    <n v="98"/>
    <b v="0"/>
    <s v="games/video games"/>
    <n v="9.1050000000000006E-2"/>
    <n v="18.581632653061224"/>
    <x v="5"/>
    <x v="9"/>
    <x v="1382"/>
    <d v="2014-05-11T03:18:53"/>
  </r>
  <r>
    <n v="1582"/>
    <s v="Scenes from New Orleans"/>
    <s v="I create canvas prints of images from in and around New Orleans"/>
    <n v="1000"/>
    <n v="93"/>
    <x v="1"/>
    <x v="0"/>
    <s v="USD"/>
    <n v="1445894400"/>
    <n v="1440961053"/>
    <b v="0"/>
    <n v="3"/>
    <b v="0"/>
    <s v="photography/places"/>
    <n v="9.2999999999999999E-2"/>
    <n v="31"/>
    <x v="7"/>
    <x v="16"/>
    <x v="1383"/>
    <d v="2015-10-26T21:20:00"/>
  </r>
  <r>
    <n v="3728"/>
    <s v="Bare Bones Shakespeare 2015-16 Season"/>
    <s v="Bare Bones Shakespeare's first season will start with a DFW school touring show: Romeo and Juliet."/>
    <n v="20000"/>
    <n v="1862"/>
    <x v="1"/>
    <x v="0"/>
    <s v="USD"/>
    <n v="1439957176"/>
    <n v="1437365176"/>
    <b v="0"/>
    <n v="31"/>
    <b v="0"/>
    <s v="theater/plays"/>
    <n v="9.3100000000000002E-2"/>
    <n v="60.064516129032256"/>
    <x v="8"/>
    <x v="23"/>
    <x v="1384"/>
    <d v="2015-08-19T04:06:16"/>
  </r>
  <r>
    <n v="1693"/>
    <s v="Debut Studio EP // Sam Hibbard"/>
    <s v="Creating and playing music is what i love. I long to produce &amp; release fresh, raw and relevant songs that come straight from the heart."/>
    <n v="3000"/>
    <n v="280"/>
    <x v="2"/>
    <x v="1"/>
    <s v="GBP"/>
    <n v="1491768000"/>
    <n v="1489097112"/>
    <b v="0"/>
    <n v="8"/>
    <b v="0"/>
    <s v="music/faith"/>
    <n v="9.3333333333333338E-2"/>
    <n v="35"/>
    <x v="3"/>
    <x v="17"/>
    <x v="1385"/>
    <d v="2017-04-09T20:00:00"/>
  </r>
  <r>
    <n v="438"/>
    <s v="In Game: The Animated Series"/>
    <s v="As Smyton pushes himself to become respected, he unlocks secrets about himself and the world around him."/>
    <n v="20000"/>
    <n v="1876"/>
    <x v="1"/>
    <x v="0"/>
    <s v="USD"/>
    <n v="1447830958"/>
    <n v="1445235358"/>
    <b v="0"/>
    <n v="11"/>
    <b v="0"/>
    <s v="film &amp; video/animation"/>
    <n v="9.3799999999999994E-2"/>
    <n v="170.54545454545453"/>
    <x v="0"/>
    <x v="2"/>
    <x v="1386"/>
    <d v="2015-11-18T07:15:58"/>
  </r>
  <r>
    <n v="2906"/>
    <s v="NO HOMO at Atwater Village Theatre"/>
    <s v="The smash hit, award-winning comedy sashays onto the Los Angeles Theater Scene in a fabulous new production at Atwater Village Theatre."/>
    <n v="6000"/>
    <n v="565"/>
    <x v="1"/>
    <x v="0"/>
    <s v="USD"/>
    <n v="1438390800"/>
    <n v="1436888066"/>
    <b v="0"/>
    <n v="7"/>
    <b v="0"/>
    <s v="theater/plays"/>
    <n v="9.4166666666666662E-2"/>
    <n v="80.714285714285708"/>
    <x v="8"/>
    <x v="23"/>
    <x v="1387"/>
    <d v="2015-08-01T01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1"/>
    <x v="0"/>
    <s v="USD"/>
    <n v="1412534943"/>
    <n v="1409942943"/>
    <b v="0"/>
    <n v="32"/>
    <b v="0"/>
    <s v="music/indie rock"/>
    <n v="9.4412800000000005E-2"/>
    <n v="73.760000000000005"/>
    <x v="3"/>
    <x v="7"/>
    <x v="1388"/>
    <d v="2014-10-05T18:49:03"/>
  </r>
  <r>
    <n v="432"/>
    <s v="The Zombie Next Door"/>
    <s v="A teenage zombie named Jeff and his mad scientist mother adapt to life in the town of Serendipity, where the supernatural occurs daily."/>
    <n v="6000"/>
    <n v="570"/>
    <x v="1"/>
    <x v="0"/>
    <s v="USD"/>
    <n v="1445448381"/>
    <n v="1440264381"/>
    <b v="0"/>
    <n v="8"/>
    <b v="0"/>
    <s v="film &amp; video/animation"/>
    <n v="9.5000000000000001E-2"/>
    <n v="71.25"/>
    <x v="0"/>
    <x v="2"/>
    <x v="1389"/>
    <d v="2015-10-21T17:26:21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1"/>
    <x v="0"/>
    <s v="USD"/>
    <n v="1255381140"/>
    <n v="1250630968"/>
    <b v="0"/>
    <n v="26"/>
    <b v="0"/>
    <s v="film &amp; video/animation"/>
    <n v="9.5500000000000002E-2"/>
    <n v="73.461538461538467"/>
    <x v="0"/>
    <x v="2"/>
    <x v="1390"/>
    <d v="2009-10-12T20:59:00"/>
  </r>
  <r>
    <n v="2135"/>
    <s v="Tesla's Electric Mist"/>
    <s v="Point-and-click adventure: The mysterious Nikola Tesla, a time traveling device, and an experiment gone wrong in Colorado Springs"/>
    <n v="5000"/>
    <n v="478"/>
    <x v="1"/>
    <x v="0"/>
    <s v="USD"/>
    <n v="1349392033"/>
    <n v="1346800033"/>
    <b v="0"/>
    <n v="22"/>
    <b v="0"/>
    <s v="games/video games"/>
    <n v="9.5600000000000004E-2"/>
    <n v="21.727272727272727"/>
    <x v="5"/>
    <x v="9"/>
    <x v="1391"/>
    <d v="2012-10-04T23:07:13"/>
  </r>
  <r>
    <n v="132"/>
    <s v="The Message (Canceled)"/>
    <s v="An anime inspired sci-fi action short set in Tokyo, Japan by VFX veterans, Gerald Abraham, Kim Tran and sound engineer, Jeremy Corby."/>
    <n v="80000"/>
    <n v="7655"/>
    <x v="0"/>
    <x v="0"/>
    <s v="USD"/>
    <n v="1415392207"/>
    <n v="1411500607"/>
    <b v="0"/>
    <n v="81"/>
    <b v="0"/>
    <s v="film &amp; video/science fiction"/>
    <n v="9.5687499999999995E-2"/>
    <n v="94.506172839506178"/>
    <x v="0"/>
    <x v="0"/>
    <x v="1392"/>
    <d v="2014-11-07T20:30:07"/>
  </r>
  <r>
    <n v="943"/>
    <s v="SleepMode"/>
    <s v="A mask for home or travel that will give you the best, undisturbed sleep of your life."/>
    <n v="3000"/>
    <n v="289"/>
    <x v="1"/>
    <x v="0"/>
    <s v="USD"/>
    <n v="1480438905"/>
    <n v="1477843305"/>
    <b v="0"/>
    <n v="12"/>
    <b v="0"/>
    <s v="technology/wearables"/>
    <n v="9.633333333333334E-2"/>
    <n v="24.083333333333332"/>
    <x v="1"/>
    <x v="4"/>
    <x v="1393"/>
    <d v="2016-11-29T17:01:45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1"/>
    <x v="0"/>
    <s v="USD"/>
    <n v="1459181895"/>
    <n v="1456593495"/>
    <b v="0"/>
    <n v="9"/>
    <b v="0"/>
    <s v="music/faith"/>
    <n v="9.74E-2"/>
    <n v="54.111111111111114"/>
    <x v="3"/>
    <x v="17"/>
    <x v="1394"/>
    <d v="2016-03-28T16:18:15"/>
  </r>
  <r>
    <n v="3986"/>
    <s v="Hippolytos - Polish Tour"/>
    <s v="After a successful run at London's Cockpit Theatre, we are invited to perform in Gardzienice OPT and at Teatr Polski in Warsaw, Poland."/>
    <n v="5000"/>
    <n v="488"/>
    <x v="1"/>
    <x v="1"/>
    <s v="GBP"/>
    <n v="1462539840"/>
    <n v="1460034594"/>
    <b v="0"/>
    <n v="13"/>
    <b v="0"/>
    <s v="theater/plays"/>
    <n v="9.7600000000000006E-2"/>
    <n v="37.53846153846154"/>
    <x v="8"/>
    <x v="23"/>
    <x v="1395"/>
    <d v="2016-05-06T13:04:00"/>
  </r>
  <r>
    <n v="2517"/>
    <s v="The Canteen"/>
    <s v="KICK START US! Chef-driven dining experience offering a multi-course tasteful and playful menu that hems in familiar seasonal comfort."/>
    <n v="18000"/>
    <n v="1767"/>
    <x v="1"/>
    <x v="7"/>
    <s v="CAD"/>
    <n v="1426788930"/>
    <n v="1424200530"/>
    <b v="0"/>
    <n v="33"/>
    <b v="0"/>
    <s v="food/restaurants"/>
    <n v="9.8166666666666666E-2"/>
    <n v="53.545454545454547"/>
    <x v="6"/>
    <x v="20"/>
    <x v="1396"/>
    <d v="2015-03-19T18:15:3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0"/>
    <x v="0"/>
    <s v="USD"/>
    <n v="1476371552"/>
    <n v="1473779552"/>
    <b v="0"/>
    <n v="90"/>
    <b v="0"/>
    <s v="technology/wearables"/>
    <n v="9.8400000000000001E-2"/>
    <n v="54.666666666666664"/>
    <x v="1"/>
    <x v="4"/>
    <x v="1397"/>
    <d v="2016-10-13T15:12:32"/>
  </r>
  <r>
    <n v="1434"/>
    <s v="Translation of 'SOCIALCAPITALISM' (2014)"/>
    <s v="Interest from abroad to publish my book SOCIALCAPITALISM. Need translation to English master. Help appreciated."/>
    <n v="82000"/>
    <n v="8190"/>
    <x v="1"/>
    <x v="2"/>
    <s v="DKK"/>
    <n v="1433775600"/>
    <n v="1431973478"/>
    <b v="0"/>
    <n v="11"/>
    <b v="0"/>
    <s v="publishing/translations"/>
    <n v="9.987804878048781E-2"/>
    <n v="744.5454545454545"/>
    <x v="2"/>
    <x v="13"/>
    <x v="1398"/>
    <d v="2015-06-08T15:00:00"/>
  </r>
  <r>
    <n v="893"/>
    <s v="The Big Band Theory Music Festival"/>
    <s v="The Philly music scene is full of amazing talent. This annual music festival is to celebrate those gems within that scene!"/>
    <n v="2000"/>
    <n v="200"/>
    <x v="1"/>
    <x v="0"/>
    <s v="USD"/>
    <n v="1427920363"/>
    <n v="1425331963"/>
    <b v="0"/>
    <n v="5"/>
    <b v="0"/>
    <s v="music/indie rock"/>
    <n v="0.1"/>
    <n v="40"/>
    <x v="3"/>
    <x v="7"/>
    <x v="1399"/>
    <d v="2015-04-01T20:32:43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1"/>
    <x v="0"/>
    <s v="USD"/>
    <n v="1268636340"/>
    <n v="1263982307"/>
    <b v="0"/>
    <n v="5"/>
    <b v="0"/>
    <s v="games/video games"/>
    <n v="0.1"/>
    <n v="10"/>
    <x v="5"/>
    <x v="9"/>
    <x v="1400"/>
    <d v="2010-03-15T06:59:0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1"/>
    <x v="0"/>
    <s v="USD"/>
    <n v="1439828159"/>
    <n v="1437236159"/>
    <b v="0"/>
    <n v="1"/>
    <b v="0"/>
    <s v="theater/plays"/>
    <n v="0.1"/>
    <n v="100"/>
    <x v="8"/>
    <x v="23"/>
    <x v="1401"/>
    <d v="2015-08-17T16:15:59"/>
  </r>
  <r>
    <n v="3745"/>
    <s v="Tyke Theatre Web Show"/>
    <s v="Tyke wants to expand her puppet theater show to weekly online web shows and is looking for backers."/>
    <n v="100"/>
    <n v="10"/>
    <x v="1"/>
    <x v="0"/>
    <s v="USD"/>
    <n v="1407689102"/>
    <n v="1405097102"/>
    <b v="0"/>
    <n v="1"/>
    <b v="0"/>
    <s v="theater/plays"/>
    <n v="0.1"/>
    <n v="10"/>
    <x v="8"/>
    <x v="23"/>
    <x v="1402"/>
    <d v="2014-08-10T16:45:02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1"/>
    <x v="0"/>
    <s v="USD"/>
    <n v="1448863449"/>
    <n v="1446267849"/>
    <b v="0"/>
    <n v="7"/>
    <b v="0"/>
    <s v="theater/plays"/>
    <n v="0.1"/>
    <n v="142.85714285714286"/>
    <x v="8"/>
    <x v="23"/>
    <x v="1403"/>
    <d v="2015-11-30T06:04:09"/>
  </r>
  <r>
    <n v="3925"/>
    <s v="Help Save High School Theater"/>
    <s v="Help Save High School Theater Program_x000a_Your donations will be used to purchase props, build sets, and costumes."/>
    <n v="150"/>
    <n v="15"/>
    <x v="1"/>
    <x v="0"/>
    <s v="USD"/>
    <n v="1406753639"/>
    <n v="1404161639"/>
    <b v="0"/>
    <n v="3"/>
    <b v="0"/>
    <s v="theater/plays"/>
    <n v="0.1"/>
    <n v="5"/>
    <x v="8"/>
    <x v="23"/>
    <x v="1404"/>
    <d v="2014-07-30T20:53:59"/>
  </r>
  <r>
    <n v="4103"/>
    <s v="Weather Men"/>
    <s v="Weather Men is a play, written by Nathan Black.  A comedy/drama that explores the question of 'why people stay together?'"/>
    <n v="1000"/>
    <n v="100"/>
    <x v="1"/>
    <x v="0"/>
    <s v="USD"/>
    <n v="1440613920"/>
    <n v="1435953566"/>
    <b v="0"/>
    <n v="6"/>
    <b v="0"/>
    <s v="theater/plays"/>
    <n v="0.1"/>
    <n v="16.666666666666668"/>
    <x v="8"/>
    <x v="23"/>
    <x v="1405"/>
    <d v="2015-08-26T18:32:00"/>
  </r>
  <r>
    <n v="667"/>
    <s v="Ubivade - Vibrating navigation belt"/>
    <s v="The first navigation system, usable by each means of transport, that will take you wherever you want without thinking about the route."/>
    <n v="50000"/>
    <n v="5010"/>
    <x v="1"/>
    <x v="10"/>
    <s v="EUR"/>
    <n v="1477731463"/>
    <n v="1474275463"/>
    <b v="0"/>
    <n v="28"/>
    <b v="0"/>
    <s v="technology/wearables"/>
    <n v="0.1002"/>
    <n v="178.92857142857142"/>
    <x v="1"/>
    <x v="4"/>
    <x v="1406"/>
    <d v="2016-10-29T08:57:43"/>
  </r>
  <r>
    <n v="4003"/>
    <s v="MAMA BA-B: The Stage Play"/>
    <s v="&quot;MAMA'Z BA-B&quot; is the story of Marcus Williams who struggles to find a place for himself as a young black male."/>
    <n v="2000"/>
    <n v="201"/>
    <x v="1"/>
    <x v="0"/>
    <s v="USD"/>
    <n v="1424009147"/>
    <n v="1421417147"/>
    <b v="0"/>
    <n v="2"/>
    <b v="0"/>
    <s v="theater/plays"/>
    <n v="0.10050000000000001"/>
    <n v="100.5"/>
    <x v="8"/>
    <x v="23"/>
    <x v="1407"/>
    <d v="2015-02-15T14:05:47"/>
  </r>
  <r>
    <n v="1150"/>
    <s v="Chef Po's Food Truck"/>
    <s v="Bringing delicious authentic and fusion Taiwanese Food to the West Coast."/>
    <n v="2500"/>
    <n v="252"/>
    <x v="1"/>
    <x v="0"/>
    <s v="USD"/>
    <n v="1452293675"/>
    <n v="1447109675"/>
    <b v="0"/>
    <n v="6"/>
    <b v="0"/>
    <s v="food/food trucks"/>
    <n v="0.1008"/>
    <n v="42"/>
    <x v="6"/>
    <x v="11"/>
    <x v="1408"/>
    <d v="2016-01-08T22:54:35"/>
  </r>
  <r>
    <n v="1725"/>
    <s v="Unveiled Debut Album"/>
    <s v="Christian band signed to VECA Records to release their debut album in Spring 2015.  This ministry is relying on faith-based donations."/>
    <n v="5500"/>
    <n v="560"/>
    <x v="1"/>
    <x v="0"/>
    <s v="USD"/>
    <n v="1408922049"/>
    <n v="1406330049"/>
    <b v="0"/>
    <n v="9"/>
    <b v="0"/>
    <s v="music/faith"/>
    <n v="0.10181818181818182"/>
    <n v="62.222222222222221"/>
    <x v="3"/>
    <x v="17"/>
    <x v="1409"/>
    <d v="2014-08-24T23:14:09"/>
  </r>
  <r>
    <n v="716"/>
    <s v="Pathfinder - Wearable Navigation for the Blind"/>
    <s v="Translate sight into touch with a wrist-mounted wearable. A revolution for visually impaired people everywhere."/>
    <n v="7000"/>
    <n v="715"/>
    <x v="1"/>
    <x v="0"/>
    <s v="USD"/>
    <n v="1417392000"/>
    <n v="1414511307"/>
    <b v="0"/>
    <n v="16"/>
    <b v="0"/>
    <s v="technology/wearables"/>
    <n v="0.10214285714285715"/>
    <n v="44.6875"/>
    <x v="1"/>
    <x v="4"/>
    <x v="1410"/>
    <d v="2014-12-01T00:00:00"/>
  </r>
  <r>
    <n v="1870"/>
    <s v="C.O.V.D.--A brand new board app game"/>
    <s v="Conflict of Van Helsing &amp; Dracula (C.O.V.D.) is a board game available as an App based on the story: Dracula. Can you survive?"/>
    <n v="3500"/>
    <n v="361"/>
    <x v="1"/>
    <x v="0"/>
    <s v="USD"/>
    <n v="1454213820"/>
    <n v="1451723535"/>
    <b v="0"/>
    <n v="11"/>
    <b v="0"/>
    <s v="games/mobile games"/>
    <n v="0.10314285714285715"/>
    <n v="32.81818181818182"/>
    <x v="5"/>
    <x v="10"/>
    <x v="1411"/>
    <d v="2016-01-31T04:17:00"/>
  </r>
  <r>
    <n v="2770"/>
    <s v="The Story Of Circle And Square"/>
    <s v="A story about two friends who part ways because they are different, then reunite after learning they both are made of atoms."/>
    <n v="20000"/>
    <n v="2082.25"/>
    <x v="1"/>
    <x v="0"/>
    <s v="USD"/>
    <n v="1395158130"/>
    <n v="1392569730"/>
    <b v="0"/>
    <n v="33"/>
    <b v="0"/>
    <s v="publishing/children's books"/>
    <n v="0.1041125"/>
    <n v="63.098484848484851"/>
    <x v="2"/>
    <x v="22"/>
    <x v="1412"/>
    <d v="2014-03-18T15:55:30"/>
  </r>
  <r>
    <n v="2124"/>
    <s v="AZAMAR"/>
    <s v="AZAMAR is a Role Playing Game world involving fantasy and high magic, based on the popular OpenD6 OGL using the Cinema6 RPG Framework."/>
    <n v="1100"/>
    <n v="115"/>
    <x v="1"/>
    <x v="0"/>
    <s v="USD"/>
    <n v="1291093200"/>
    <n v="1286930435"/>
    <b v="0"/>
    <n v="5"/>
    <b v="0"/>
    <s v="games/video games"/>
    <n v="0.10454545454545454"/>
    <n v="23"/>
    <x v="5"/>
    <x v="9"/>
    <x v="1413"/>
    <d v="2010-11-30T05:00:00"/>
  </r>
  <r>
    <n v="197"/>
    <s v="Cole - A Short Film."/>
    <s v="â€œAfter a terrifying ordeal, a young woman is left in a depressive state and abandoned to cope with a distressing account of revengeâ€"/>
    <n v="2500"/>
    <n v="262"/>
    <x v="1"/>
    <x v="1"/>
    <s v="GBP"/>
    <n v="1487365200"/>
    <n v="1483734100"/>
    <b v="0"/>
    <n v="8"/>
    <b v="0"/>
    <s v="film &amp; video/drama"/>
    <n v="0.1048"/>
    <n v="32.75"/>
    <x v="0"/>
    <x v="1"/>
    <x v="1414"/>
    <d v="2017-02-17T21:00:00"/>
  </r>
  <r>
    <n v="2756"/>
    <s v="The Most Basic of Truths"/>
    <s v="We all pray to the same God no matter what name we might refer to Him as.  Our children deserve to know this basic truth."/>
    <n v="10000"/>
    <n v="1048"/>
    <x v="1"/>
    <x v="0"/>
    <s v="USD"/>
    <n v="1389476201"/>
    <n v="1386884201"/>
    <b v="0"/>
    <n v="33"/>
    <b v="0"/>
    <s v="publishing/children's books"/>
    <n v="0.1048"/>
    <n v="31.757575757575758"/>
    <x v="2"/>
    <x v="22"/>
    <x v="1415"/>
    <d v="2014-01-11T21:36:41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0"/>
    <x v="0"/>
    <s v="USD"/>
    <n v="1409924340"/>
    <n v="1405181320"/>
    <b v="0"/>
    <n v="7"/>
    <b v="0"/>
    <s v="publishing/translations"/>
    <n v="0.105"/>
    <n v="225"/>
    <x v="2"/>
    <x v="13"/>
    <x v="1416"/>
    <d v="2014-09-05T13:39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1"/>
    <x v="0"/>
    <s v="USD"/>
    <n v="1409585434"/>
    <n v="1406907034"/>
    <b v="0"/>
    <n v="2"/>
    <b v="0"/>
    <s v="music/faith"/>
    <n v="0.105"/>
    <n v="525"/>
    <x v="3"/>
    <x v="17"/>
    <x v="1417"/>
    <d v="2014-09-01T15:30:34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0"/>
    <x v="3"/>
    <s v="AUD"/>
    <n v="1415481203"/>
    <n v="1412885603"/>
    <b v="1"/>
    <n v="23"/>
    <b v="0"/>
    <s v="technology/space exploration"/>
    <n v="0.105"/>
    <n v="91.304347826086953"/>
    <x v="1"/>
    <x v="21"/>
    <x v="1418"/>
    <d v="2014-11-08T21:13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1"/>
    <x v="3"/>
    <s v="AUD"/>
    <n v="1468658866"/>
    <n v="1464943666"/>
    <b v="0"/>
    <n v="2"/>
    <b v="0"/>
    <s v="publishing/children's books"/>
    <n v="0.105"/>
    <n v="52.5"/>
    <x v="2"/>
    <x v="22"/>
    <x v="1419"/>
    <d v="2016-07-16T08:47:46"/>
  </r>
  <r>
    <n v="3146"/>
    <s v="SoÃ±Ã© una ciudad amurallada"/>
    <s v="Somos... Podemos... Amamos... Nuestra muralla, nuestra utopÃ­a. Que el amor sea el lÃ­mite"/>
    <n v="50000"/>
    <n v="5250"/>
    <x v="2"/>
    <x v="12"/>
    <s v="MXN"/>
    <n v="1492356166"/>
    <n v="1488471766"/>
    <b v="0"/>
    <n v="12"/>
    <b v="0"/>
    <s v="theater/plays"/>
    <n v="0.105"/>
    <n v="437.5"/>
    <x v="8"/>
    <x v="23"/>
    <x v="1420"/>
    <d v="2017-04-16T15:22:46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0"/>
    <x v="1"/>
    <s v="GBP"/>
    <n v="1445431533"/>
    <n v="1442839533"/>
    <b v="0"/>
    <n v="27"/>
    <b v="0"/>
    <s v="technology/web"/>
    <n v="0.1052"/>
    <n v="97.407407407407405"/>
    <x v="1"/>
    <x v="3"/>
    <x v="1421"/>
    <d v="2015-10-21T12:45:33"/>
  </r>
  <r>
    <n v="2705"/>
    <s v="Fischer Theatre Marquee"/>
    <s v="Help light the lights at the historic Fischer Theatre in Danville, IL."/>
    <n v="16500"/>
    <n v="1739"/>
    <x v="2"/>
    <x v="0"/>
    <s v="USD"/>
    <n v="1490389158"/>
    <n v="1486504758"/>
    <b v="0"/>
    <n v="8"/>
    <b v="0"/>
    <s v="theater/spaces"/>
    <n v="0.10539393939393939"/>
    <n v="217.375"/>
    <x v="8"/>
    <x v="24"/>
    <x v="1422"/>
    <d v="2017-03-24T20:59:18"/>
  </r>
  <r>
    <n v="3968"/>
    <s v="Scarlet Letters (a play with songs)"/>
    <s v="&quot;On the breast of her gown, in fine red cloth, appeared the letter A.&quot; But what about the rest of the alphabet?"/>
    <n v="5000"/>
    <n v="527"/>
    <x v="1"/>
    <x v="0"/>
    <s v="USD"/>
    <n v="1463945673"/>
    <n v="1458761673"/>
    <b v="0"/>
    <n v="11"/>
    <b v="0"/>
    <s v="theater/plays"/>
    <n v="0.10539999999999999"/>
    <n v="47.909090909090907"/>
    <x v="8"/>
    <x v="23"/>
    <x v="1423"/>
    <d v="2016-05-22T19:34:33"/>
  </r>
  <r>
    <n v="2581"/>
    <s v="A Flying Sausage Food Truck"/>
    <s v="Creating a Food Truck to bring gourmet sausage sliders to Jacksonville, FL for breakfast, lunch, and special events."/>
    <n v="5000"/>
    <n v="530"/>
    <x v="1"/>
    <x v="0"/>
    <s v="USD"/>
    <n v="1447689898"/>
    <n v="1445094298"/>
    <b v="0"/>
    <n v="11"/>
    <b v="0"/>
    <s v="food/food trucks"/>
    <n v="0.106"/>
    <n v="48.18181818181818"/>
    <x v="6"/>
    <x v="11"/>
    <x v="1424"/>
    <d v="2015-11-16T16:04:58"/>
  </r>
  <r>
    <n v="3896"/>
    <s v="Yorick and Company"/>
    <s v="Yorick and Co. is a comedy about a struggling theatre company whose mysterious benefactor starts haunting the show!"/>
    <n v="1600"/>
    <n v="170"/>
    <x v="1"/>
    <x v="0"/>
    <s v="USD"/>
    <n v="1402979778"/>
    <n v="1401770178"/>
    <b v="0"/>
    <n v="4"/>
    <b v="0"/>
    <s v="theater/plays"/>
    <n v="0.10625"/>
    <n v="42.5"/>
    <x v="8"/>
    <x v="23"/>
    <x v="1425"/>
    <d v="2014-06-17T04:36:18"/>
  </r>
  <r>
    <n v="3978"/>
    <s v="For Colored Girl Play Production"/>
    <s v="Staged play within the communities of eastern ( Kinston Wilson Wilmington ) North Carolina ! Funds will allow a child to attend! THX"/>
    <n v="2000"/>
    <n v="214"/>
    <x v="1"/>
    <x v="0"/>
    <s v="USD"/>
    <n v="1422717953"/>
    <n v="1417533953"/>
    <b v="0"/>
    <n v="8"/>
    <b v="0"/>
    <s v="theater/plays"/>
    <n v="0.107"/>
    <n v="26.75"/>
    <x v="8"/>
    <x v="23"/>
    <x v="1426"/>
    <d v="2015-01-31T15:25:53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1"/>
    <x v="0"/>
    <s v="USD"/>
    <n v="1433298676"/>
    <n v="1429410676"/>
    <b v="0"/>
    <n v="118"/>
    <b v="0"/>
    <s v="food/food trucks"/>
    <n v="0.107325"/>
    <n v="72.762711864406782"/>
    <x v="6"/>
    <x v="11"/>
    <x v="1427"/>
    <d v="2015-06-03T02:31:16"/>
  </r>
  <r>
    <n v="1334"/>
    <s v="My TUSK â„¢ (Telephone Utility Support Kit!) (Canceled)"/>
    <s v="A wearable device that allows you to dock and operate your phone hands-free anywhere and everywhere!"/>
    <n v="133000"/>
    <n v="14303"/>
    <x v="0"/>
    <x v="0"/>
    <s v="USD"/>
    <n v="1457721287"/>
    <n v="1455129287"/>
    <b v="0"/>
    <n v="276"/>
    <b v="0"/>
    <s v="technology/wearables"/>
    <n v="0.10754135338345865"/>
    <n v="51.822463768115945"/>
    <x v="1"/>
    <x v="4"/>
    <x v="1428"/>
    <d v="2016-03-11T18:34:47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0"/>
    <x v="0"/>
    <s v="USD"/>
    <n v="1433043623"/>
    <n v="1429155623"/>
    <b v="0"/>
    <n v="28"/>
    <b v="0"/>
    <s v="film &amp; video/science fiction"/>
    <n v="0.10775"/>
    <n v="46.178571428571431"/>
    <x v="0"/>
    <x v="0"/>
    <x v="1429"/>
    <d v="2015-05-31T03:40:23"/>
  </r>
  <r>
    <n v="4088"/>
    <s v="Community Theatre Project-Children's Show (Arthur)"/>
    <s v="Young persons theatre company working in deprived area seeking funding for children's theatrical production."/>
    <n v="2000"/>
    <n v="216"/>
    <x v="1"/>
    <x v="1"/>
    <s v="GBP"/>
    <n v="1421403960"/>
    <n v="1418827324"/>
    <b v="0"/>
    <n v="3"/>
    <b v="0"/>
    <s v="theater/plays"/>
    <n v="0.108"/>
    <n v="72"/>
    <x v="8"/>
    <x v="23"/>
    <x v="1430"/>
    <d v="2015-01-16T10:26:00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0"/>
    <x v="0"/>
    <s v="USD"/>
    <n v="1283392800"/>
    <n v="1281317691"/>
    <b v="0"/>
    <n v="4"/>
    <b v="0"/>
    <s v="publishing/art books"/>
    <n v="0.10806536636794939"/>
    <n v="51.25"/>
    <x v="2"/>
    <x v="15"/>
    <x v="1431"/>
    <d v="2010-09-02T02:00:0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1"/>
    <x v="0"/>
    <s v="USD"/>
    <n v="1480525200"/>
    <n v="1477781724"/>
    <b v="0"/>
    <n v="6"/>
    <b v="0"/>
    <s v="theater/plays"/>
    <n v="0.10833333333333334"/>
    <n v="108.33333333333333"/>
    <x v="8"/>
    <x v="23"/>
    <x v="1432"/>
    <d v="2016-11-30T17:00:00"/>
  </r>
  <r>
    <n v="1809"/>
    <s v="Hamilton: A Different Perspective"/>
    <s v="A stunning photo book highlighting the visual diversity of the City of Hamilton and showcasing it in a new light."/>
    <n v="3500"/>
    <n v="380"/>
    <x v="1"/>
    <x v="7"/>
    <s v="CAD"/>
    <n v="1425246439"/>
    <n v="1422222439"/>
    <b v="1"/>
    <n v="9"/>
    <b v="0"/>
    <s v="photography/photobooks"/>
    <n v="0.10857142857142857"/>
    <n v="42.222222222222221"/>
    <x v="7"/>
    <x v="18"/>
    <x v="1433"/>
    <d v="2015-03-01T21:47:19"/>
  </r>
  <r>
    <n v="928"/>
    <s v="In a Jazzy Motown"/>
    <s v="A real Motown Backup singer on 22 gold and platinum albums headlines her own Jazz CD of Motown songs."/>
    <n v="14500"/>
    <n v="1575"/>
    <x v="1"/>
    <x v="0"/>
    <s v="USD"/>
    <n v="1353196800"/>
    <n v="1348864913"/>
    <b v="0"/>
    <n v="28"/>
    <b v="0"/>
    <s v="music/jazz"/>
    <n v="0.10862068965517241"/>
    <n v="56.25"/>
    <x v="3"/>
    <x v="6"/>
    <x v="1434"/>
    <d v="2012-11-18T00:00:00"/>
  </r>
  <r>
    <n v="2376"/>
    <s v="Phone Tags: lost and found stickers (Canceled)"/>
    <s v="Tough, pre-manufactured lost and found stickers that forward messages to the owners email and cellphone."/>
    <n v="3000"/>
    <n v="326.33"/>
    <x v="0"/>
    <x v="0"/>
    <s v="USD"/>
    <n v="1449785566"/>
    <n v="1447193566"/>
    <b v="0"/>
    <n v="4"/>
    <b v="0"/>
    <s v="technology/web"/>
    <n v="0.10877666666666666"/>
    <n v="81.582499999999996"/>
    <x v="1"/>
    <x v="3"/>
    <x v="1435"/>
    <d v="2015-12-10T22:12:46"/>
  </r>
  <r>
    <n v="924"/>
    <s v="Africa Brass Master Class for youth"/>
    <s v="Cultural and jazz instructional classes for youth at Preservation Hall. Preserving traditional New Orleans jazz and it's African roots."/>
    <n v="3000"/>
    <n v="327"/>
    <x v="1"/>
    <x v="0"/>
    <s v="USD"/>
    <n v="1360795069"/>
    <n v="1358203069"/>
    <b v="0"/>
    <n v="15"/>
    <b v="0"/>
    <s v="music/jazz"/>
    <n v="0.109"/>
    <n v="21.8"/>
    <x v="3"/>
    <x v="6"/>
    <x v="1436"/>
    <d v="2013-02-13T22:37:49"/>
  </r>
  <r>
    <n v="1735"/>
    <s v="Leo's RainSong Artist program"/>
    <s v="RainSong is letting my buy a discounted guitar. I will use this to offer my talents to the ministry programs I'm a part of."/>
    <n v="1000"/>
    <n v="110"/>
    <x v="1"/>
    <x v="0"/>
    <s v="USD"/>
    <n v="1470598345"/>
    <n v="1468006345"/>
    <b v="0"/>
    <n v="2"/>
    <b v="0"/>
    <s v="music/faith"/>
    <n v="0.11"/>
    <n v="55"/>
    <x v="3"/>
    <x v="17"/>
    <x v="1437"/>
    <d v="2016-08-07T19:32:25"/>
  </r>
  <r>
    <n v="3934"/>
    <s v="&quot;A Measure of Normalcy&quot;"/>
    <s v="Lost youth and lost souls struggle to find meaning amid dingy basements, vanishing malls, and a bleak Midwestern summer."/>
    <n v="5000"/>
    <n v="550"/>
    <x v="1"/>
    <x v="0"/>
    <s v="USD"/>
    <n v="1443704400"/>
    <n v="1439827639"/>
    <b v="0"/>
    <n v="12"/>
    <b v="0"/>
    <s v="theater/plays"/>
    <n v="0.11"/>
    <n v="45.833333333333336"/>
    <x v="8"/>
    <x v="23"/>
    <x v="1438"/>
    <d v="2015-10-01T13:00:00"/>
  </r>
  <r>
    <n v="1807"/>
    <s v="Anywhere but Here"/>
    <s v="I want to explore alternative cultures and lifestyles in America."/>
    <n v="5000"/>
    <n v="553"/>
    <x v="1"/>
    <x v="0"/>
    <s v="USD"/>
    <n v="1411868313"/>
    <n v="1409276313"/>
    <b v="1"/>
    <n v="8"/>
    <b v="0"/>
    <s v="photography/photobooks"/>
    <n v="0.1106"/>
    <n v="69.125"/>
    <x v="7"/>
    <x v="18"/>
    <x v="1439"/>
    <d v="2014-09-28T01:38:33"/>
  </r>
  <r>
    <n v="1794"/>
    <s v="Venus as Men"/>
    <s v="&quot;Venus as Menâ€ is a book about beauty of masculine nude. Is a reflection about men as a sensitive and sensual being and gender equity."/>
    <n v="9000"/>
    <n v="997"/>
    <x v="1"/>
    <x v="0"/>
    <s v="USD"/>
    <n v="1423660422"/>
    <n v="1420636422"/>
    <b v="1"/>
    <n v="18"/>
    <b v="0"/>
    <s v="photography/photobooks"/>
    <n v="0.11077777777777778"/>
    <n v="55.388888888888886"/>
    <x v="7"/>
    <x v="18"/>
    <x v="1440"/>
    <d v="2015-02-11T13:13:42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1"/>
    <x v="0"/>
    <s v="USD"/>
    <n v="1279738800"/>
    <n v="1275599812"/>
    <b v="0"/>
    <n v="5"/>
    <b v="0"/>
    <s v="games/video games"/>
    <n v="0.1125"/>
    <n v="45"/>
    <x v="5"/>
    <x v="9"/>
    <x v="1441"/>
    <d v="2010-07-21T19:00:00"/>
  </r>
  <r>
    <n v="3731"/>
    <s v="The Rabbit on the Moon"/>
    <s v="A long distance wrong number leads to love, but with Emily flying in to finally meet, Nick somehow forgot to mention he's blind."/>
    <n v="5500"/>
    <n v="620"/>
    <x v="1"/>
    <x v="0"/>
    <s v="USD"/>
    <n v="1420860180"/>
    <n v="1418234646"/>
    <b v="0"/>
    <n v="12"/>
    <b v="0"/>
    <s v="theater/plays"/>
    <n v="0.11272727272727273"/>
    <n v="51.666666666666664"/>
    <x v="8"/>
    <x v="23"/>
    <x v="1442"/>
    <d v="2015-01-10T03:23:00"/>
  </r>
  <r>
    <n v="3064"/>
    <s v="Kickstart the Crossroads Community"/>
    <s v="An epicenter for connection, creation and expression of the community."/>
    <n v="75000"/>
    <n v="8471"/>
    <x v="1"/>
    <x v="0"/>
    <s v="USD"/>
    <n v="1448175540"/>
    <n v="1445483246"/>
    <b v="0"/>
    <n v="72"/>
    <b v="0"/>
    <s v="theater/spaces"/>
    <n v="0.11294666666666667"/>
    <n v="117.65277777777777"/>
    <x v="8"/>
    <x v="24"/>
    <x v="1443"/>
    <d v="2015-11-22T06:59:00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1"/>
    <x v="0"/>
    <s v="USD"/>
    <n v="1428641940"/>
    <n v="1426792563"/>
    <b v="0"/>
    <n v="17"/>
    <b v="0"/>
    <s v="technology/wearables"/>
    <n v="0.11328275684711328"/>
    <n v="51.823529411764703"/>
    <x v="1"/>
    <x v="4"/>
    <x v="1444"/>
    <d v="2015-04-10T04:59:0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1"/>
    <x v="0"/>
    <s v="USD"/>
    <n v="1419017880"/>
    <n v="1416419916"/>
    <b v="1"/>
    <n v="84"/>
    <b v="0"/>
    <s v="technology/makerspaces"/>
    <n v="0.11344"/>
    <n v="33.761904761904759"/>
    <x v="1"/>
    <x v="26"/>
    <x v="1445"/>
    <d v="2014-12-19T19:38:00"/>
  </r>
  <r>
    <n v="1308"/>
    <s v="Boost Band: Wristband Phone Charger (Canceled)"/>
    <s v="Boost Band, a wristband that charges any device"/>
    <n v="10000"/>
    <n v="1136"/>
    <x v="0"/>
    <x v="0"/>
    <s v="USD"/>
    <n v="1475937812"/>
    <n v="1472481812"/>
    <b v="0"/>
    <n v="38"/>
    <b v="0"/>
    <s v="technology/wearables"/>
    <n v="0.11360000000000001"/>
    <n v="29.894736842105264"/>
    <x v="1"/>
    <x v="4"/>
    <x v="1446"/>
    <d v="2016-10-08T14:43:32"/>
  </r>
  <r>
    <n v="4037"/>
    <s v="The Pelican, by August Strindberg"/>
    <s v="The Pelican is a haunted play by one of Swedenâ€™s most renowned playwrights, August Strindberg, about a mother's tragic deceit."/>
    <n v="700"/>
    <n v="80"/>
    <x v="1"/>
    <x v="0"/>
    <s v="USD"/>
    <n v="1464099900"/>
    <n v="1462585315"/>
    <b v="0"/>
    <n v="2"/>
    <b v="0"/>
    <s v="theater/plays"/>
    <n v="0.11428571428571428"/>
    <n v="40"/>
    <x v="8"/>
    <x v="23"/>
    <x v="1447"/>
    <d v="2016-05-24T14:25:0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1"/>
    <x v="1"/>
    <s v="GBP"/>
    <n v="1488271860"/>
    <n v="1484484219"/>
    <b v="0"/>
    <n v="5"/>
    <b v="0"/>
    <s v="theater/plays"/>
    <n v="0.11428571428571428"/>
    <n v="80"/>
    <x v="8"/>
    <x v="23"/>
    <x v="1448"/>
    <d v="2017-02-28T08:51:00"/>
  </r>
  <r>
    <n v="2656"/>
    <s v="MoonWatcher: A 24/7 Live Video of the Moon for Everyone (Canceled)"/>
    <s v="MoonWatcher will be bringing the Moon closer to all of us."/>
    <n v="150000"/>
    <n v="17155"/>
    <x v="0"/>
    <x v="0"/>
    <s v="USD"/>
    <n v="1489345200"/>
    <n v="1485966688"/>
    <b v="0"/>
    <n v="152"/>
    <b v="0"/>
    <s v="technology/space exploration"/>
    <n v="0.11436666666666667"/>
    <n v="112.86184210526316"/>
    <x v="1"/>
    <x v="21"/>
    <x v="1449"/>
    <d v="2017-03-12T19:00:00"/>
  </r>
  <r>
    <n v="3197"/>
    <s v="Mirror, mirror on the wall"/>
    <s v="This years most important stage project for young artists in our region. www.ungespor.no"/>
    <n v="10000"/>
    <n v="1145"/>
    <x v="1"/>
    <x v="13"/>
    <s v="NOK"/>
    <n v="1423050618"/>
    <n v="1420458618"/>
    <b v="0"/>
    <n v="4"/>
    <b v="0"/>
    <s v="theater/musical"/>
    <n v="0.1145"/>
    <n v="286.25"/>
    <x v="8"/>
    <x v="25"/>
    <x v="1450"/>
    <d v="2015-02-04T11:50:18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1"/>
    <x v="0"/>
    <s v="USD"/>
    <n v="1324232504"/>
    <n v="1320776504"/>
    <b v="0"/>
    <n v="14"/>
    <b v="0"/>
    <s v="publishing/children's books"/>
    <n v="0.11458333333333333"/>
    <n v="39.285714285714285"/>
    <x v="2"/>
    <x v="22"/>
    <x v="1451"/>
    <d v="2011-12-18T18:21:44"/>
  </r>
  <r>
    <n v="1307"/>
    <s v="VR Card - Customized Virtual Reality Viewer (Canceled)"/>
    <s v="Get VR to Everyone with Mailable, Ready to Use Viewers"/>
    <n v="50000"/>
    <n v="5757"/>
    <x v="0"/>
    <x v="0"/>
    <s v="USD"/>
    <n v="1455710679"/>
    <n v="1453118679"/>
    <b v="0"/>
    <n v="45"/>
    <b v="0"/>
    <s v="technology/wearables"/>
    <n v="0.11514000000000001"/>
    <n v="127.93333333333334"/>
    <x v="1"/>
    <x v="4"/>
    <x v="1452"/>
    <d v="2016-02-17T12:04:39"/>
  </r>
  <r>
    <n v="2653"/>
    <s v="Dream Rocket Project (Canceled)"/>
    <s v="DREAM BIG. Explore the universe through STEAM education. (Science, Technology, Engineering, Art, Mathematics)"/>
    <n v="51000"/>
    <n v="5876"/>
    <x v="0"/>
    <x v="0"/>
    <s v="USD"/>
    <n v="1402632000"/>
    <n v="1399909127"/>
    <b v="0"/>
    <n v="70"/>
    <b v="0"/>
    <s v="technology/space exploration"/>
    <n v="0.1152156862745098"/>
    <n v="83.942857142857136"/>
    <x v="1"/>
    <x v="21"/>
    <x v="1453"/>
    <d v="2014-06-13T04:00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1"/>
    <x v="1"/>
    <s v="GBP"/>
    <n v="1434063600"/>
    <n v="1430405903"/>
    <b v="0"/>
    <n v="7"/>
    <b v="0"/>
    <s v="theater/plays"/>
    <n v="0.11533333333333333"/>
    <n v="24.714285714285715"/>
    <x v="8"/>
    <x v="23"/>
    <x v="1454"/>
    <d v="2015-06-11T23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1"/>
    <x v="0"/>
    <s v="USD"/>
    <n v="1430851680"/>
    <n v="1428340931"/>
    <b v="0"/>
    <n v="6"/>
    <b v="0"/>
    <s v="theater/spaces"/>
    <n v="0.11579206701157921"/>
    <n v="78.333333333333329"/>
    <x v="8"/>
    <x v="24"/>
    <x v="1455"/>
    <d v="2015-05-05T18:48:0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0"/>
    <x v="0"/>
    <s v="USD"/>
    <n v="1329864374"/>
    <n v="1328049974"/>
    <b v="0"/>
    <n v="6"/>
    <b v="0"/>
    <s v="music/world music"/>
    <n v="0.11600000000000001"/>
    <n v="19.333333333333332"/>
    <x v="3"/>
    <x v="12"/>
    <x v="1456"/>
    <d v="2012-02-21T22:46:14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1"/>
    <x v="3"/>
    <s v="AUD"/>
    <n v="1476095783"/>
    <n v="1474886183"/>
    <b v="0"/>
    <n v="6"/>
    <b v="0"/>
    <s v="publishing/children's books"/>
    <n v="0.11700000000000001"/>
    <n v="39"/>
    <x v="2"/>
    <x v="22"/>
    <x v="1457"/>
    <d v="2016-10-10T10:36:23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2"/>
    <x v="0"/>
    <s v="USD"/>
    <n v="1491786000"/>
    <n v="1488847514"/>
    <b v="0"/>
    <n v="23"/>
    <b v="0"/>
    <s v="music/faith"/>
    <n v="0.11708333333333333"/>
    <n v="61.086956521739133"/>
    <x v="3"/>
    <x v="17"/>
    <x v="1458"/>
    <d v="2017-04-10T01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1"/>
    <x v="1"/>
    <s v="GBP"/>
    <n v="1424474056"/>
    <n v="1420586056"/>
    <b v="0"/>
    <n v="24"/>
    <b v="0"/>
    <s v="theater/musical"/>
    <n v="0.1174"/>
    <n v="24.458333333333332"/>
    <x v="8"/>
    <x v="25"/>
    <x v="1459"/>
    <d v="2015-02-20T23:14:16"/>
  </r>
  <r>
    <n v="1180"/>
    <s v="Hogzilla S.O.W. (Squeals On Wheels) A Veteran Owned Company"/>
    <s v="We would like to start a military-themed food truck to serve the Battle Creek/Kalamazoo area."/>
    <n v="50000"/>
    <n v="5875"/>
    <x v="1"/>
    <x v="0"/>
    <s v="USD"/>
    <n v="1403983314"/>
    <n v="1400786514"/>
    <b v="0"/>
    <n v="85"/>
    <b v="0"/>
    <s v="food/food trucks"/>
    <n v="0.11749999999999999"/>
    <n v="69.117647058823536"/>
    <x v="6"/>
    <x v="11"/>
    <x v="1460"/>
    <d v="2014-06-28T19:21:54"/>
  </r>
  <r>
    <n v="2129"/>
    <s v="Pretty Kitty Fuzzy"/>
    <s v="PKF is a Cat-Tastic 2D side-scrolling shooter! Stand up to all the big meanies with the power of positivity and save the universe!"/>
    <n v="2000"/>
    <n v="236"/>
    <x v="1"/>
    <x v="0"/>
    <s v="USD"/>
    <n v="1457570100"/>
    <n v="1454978100"/>
    <b v="0"/>
    <n v="12"/>
    <b v="0"/>
    <s v="games/video games"/>
    <n v="0.11799999999999999"/>
    <n v="19.666666666666668"/>
    <x v="5"/>
    <x v="9"/>
    <x v="1461"/>
    <d v="2016-03-10T00:35:00"/>
  </r>
  <r>
    <n v="869"/>
    <s v="Live DVD Concert by Twice As Good"/>
    <s v="The band Twice As Good wants to create and distribute a DVD of their live concert performance. This amazing band needs to be seen!"/>
    <n v="8800"/>
    <n v="1040"/>
    <x v="1"/>
    <x v="0"/>
    <s v="USD"/>
    <n v="1365448657"/>
    <n v="1362860257"/>
    <b v="0"/>
    <n v="3"/>
    <b v="0"/>
    <s v="music/jazz"/>
    <n v="0.11818181818181818"/>
    <n v="346.66666666666669"/>
    <x v="3"/>
    <x v="6"/>
    <x v="1462"/>
    <d v="2013-04-08T19:17:37"/>
  </r>
  <r>
    <n v="471"/>
    <s v="Red Origins"/>
    <s v="Three kids try to stop Mazi Mbe's plan to restore Africa to its original state where Tricksters &amp; Spirits ruled_x000a_and Juju was law."/>
    <n v="55000"/>
    <n v="6541"/>
    <x v="1"/>
    <x v="0"/>
    <s v="USD"/>
    <n v="1397924379"/>
    <n v="1394039979"/>
    <b v="0"/>
    <n v="170"/>
    <b v="0"/>
    <s v="film &amp; video/animation"/>
    <n v="0.11892727272727273"/>
    <n v="38.476470588235294"/>
    <x v="0"/>
    <x v="2"/>
    <x v="1463"/>
    <d v="2014-04-19T16:19:39"/>
  </r>
  <r>
    <n v="217"/>
    <s v="Bitch"/>
    <s v="A roadmovie by paw"/>
    <n v="100000"/>
    <n v="11943"/>
    <x v="1"/>
    <x v="8"/>
    <s v="SEK"/>
    <n v="1419780149"/>
    <n v="1417101749"/>
    <b v="0"/>
    <n v="38"/>
    <b v="0"/>
    <s v="film &amp; video/drama"/>
    <n v="0.11942999999999999"/>
    <n v="314.28947368421052"/>
    <x v="0"/>
    <x v="1"/>
    <x v="1464"/>
    <d v="2014-12-28T15:22:29"/>
  </r>
  <r>
    <n v="3066"/>
    <s v="Gold Coast Wake Park"/>
    <s v="Our mission is to offer an innovative family watersports attraction that is fun, safe, economical and a leader in its field."/>
    <n v="350000"/>
    <n v="41950"/>
    <x v="1"/>
    <x v="3"/>
    <s v="AUD"/>
    <n v="1468128537"/>
    <n v="1465536537"/>
    <b v="0"/>
    <n v="15"/>
    <b v="0"/>
    <s v="theater/spaces"/>
    <n v="0.11985714285714286"/>
    <n v="2796.6666666666665"/>
    <x v="8"/>
    <x v="24"/>
    <x v="1465"/>
    <d v="2016-07-10T05:28:57"/>
  </r>
  <r>
    <n v="948"/>
    <s v="Led Shirt - WiFi Controlled"/>
    <s v="T-Shirt with Led panel controlled by Android app over WiFi. _x000a_Multiple shirts, games, text, video effects support,"/>
    <n v="4000"/>
    <n v="480"/>
    <x v="1"/>
    <x v="4"/>
    <s v="EUR"/>
    <n v="1457812364"/>
    <n v="1455220364"/>
    <b v="0"/>
    <n v="8"/>
    <b v="0"/>
    <s v="technology/wearables"/>
    <n v="0.12"/>
    <n v="60"/>
    <x v="1"/>
    <x v="4"/>
    <x v="1466"/>
    <d v="2016-03-12T19:52:44"/>
  </r>
  <r>
    <n v="3101"/>
    <s v="Mots Ã‰crits"/>
    <s v="LabellisÃ© 14-18, Mots Ã‰crits est un projet itinÃ©rant de lectures Ã  voix haute par des amateurs, mises en espace par une comÃ©dienne."/>
    <n v="2500"/>
    <n v="300"/>
    <x v="1"/>
    <x v="9"/>
    <s v="EUR"/>
    <n v="1437033360"/>
    <n v="1434445937"/>
    <b v="0"/>
    <n v="12"/>
    <b v="0"/>
    <s v="theater/spaces"/>
    <n v="0.12"/>
    <n v="25"/>
    <x v="8"/>
    <x v="24"/>
    <x v="1467"/>
    <d v="2015-07-16T07:56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1"/>
    <x v="1"/>
    <s v="GBP"/>
    <n v="1428622271"/>
    <n v="1426203071"/>
    <b v="0"/>
    <n v="17"/>
    <b v="0"/>
    <s v="theater/plays"/>
    <n v="0.12034782608695652"/>
    <n v="81.411764705882348"/>
    <x v="8"/>
    <x v="23"/>
    <x v="1468"/>
    <d v="2015-04-09T23:31:11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1"/>
    <x v="0"/>
    <s v="USD"/>
    <n v="1413573010"/>
    <n v="1408389010"/>
    <b v="0"/>
    <n v="4"/>
    <b v="0"/>
    <s v="theater/plays"/>
    <n v="0.12039999999999999"/>
    <n v="75.25"/>
    <x v="8"/>
    <x v="23"/>
    <x v="1469"/>
    <d v="2014-10-17T19:10:10"/>
  </r>
  <r>
    <n v="2595"/>
    <s v="Food Truck for Little Fox Bakery"/>
    <s v="Looking to put the best baked goods in Bowling Green on wheels"/>
    <n v="15000"/>
    <n v="1825"/>
    <x v="1"/>
    <x v="0"/>
    <s v="USD"/>
    <n v="1487915500"/>
    <n v="1485323500"/>
    <b v="0"/>
    <n v="19"/>
    <b v="0"/>
    <s v="food/food trucks"/>
    <n v="0.12166666666666667"/>
    <n v="96.05263157894737"/>
    <x v="6"/>
    <x v="11"/>
    <x v="1470"/>
    <d v="2017-02-24T05:51:40"/>
  </r>
  <r>
    <n v="3938"/>
    <s v="Broken Alley â€”Â Year 3"/>
    <s v="We Kickstarted Broken Alley Theatre in the summer of 2013. It's been an amazing two years. This year, BATx goes bigger than ever."/>
    <n v="3255"/>
    <n v="397"/>
    <x v="1"/>
    <x v="0"/>
    <s v="USD"/>
    <n v="1435441454"/>
    <n v="1432763054"/>
    <b v="0"/>
    <n v="5"/>
    <b v="0"/>
    <s v="theater/plays"/>
    <n v="0.12196620583717357"/>
    <n v="79.400000000000006"/>
    <x v="8"/>
    <x v="23"/>
    <x v="1471"/>
    <d v="2015-06-27T21:44:14"/>
  </r>
  <r>
    <n v="3189"/>
    <s v="Hednadotter Jubileumskonsert"/>
    <s v="Det Ã¤r tio Ã¥r sedan sist! Musikalen Hednadotter med sÃ¥ngarna frÃ¥n orginaluppsÃ¤ttningen sjunger musikalen i Konsertform."/>
    <n v="55000"/>
    <n v="6780"/>
    <x v="1"/>
    <x v="8"/>
    <s v="SEK"/>
    <n v="1432455532"/>
    <n v="1429863532"/>
    <b v="0"/>
    <n v="19"/>
    <b v="0"/>
    <s v="theater/musical"/>
    <n v="0.12327272727272727"/>
    <n v="356.84210526315792"/>
    <x v="8"/>
    <x v="25"/>
    <x v="1472"/>
    <d v="2015-05-24T08:18:52"/>
  </r>
  <r>
    <n v="690"/>
    <s v="BLOXSHIELD"/>
    <s v="A radiation shield for your fitness tracker, smartwatch or other wearable smart device"/>
    <n v="20000"/>
    <n v="2468"/>
    <x v="1"/>
    <x v="0"/>
    <s v="USD"/>
    <n v="1473400800"/>
    <n v="1469718841"/>
    <b v="0"/>
    <n v="34"/>
    <b v="0"/>
    <s v="technology/wearables"/>
    <n v="0.1234"/>
    <n v="72.588235294117652"/>
    <x v="1"/>
    <x v="4"/>
    <x v="1473"/>
    <d v="2016-09-09T06:00:0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0"/>
    <x v="0"/>
    <s v="USD"/>
    <n v="1466204400"/>
    <n v="1463469062"/>
    <b v="0"/>
    <n v="25"/>
    <b v="0"/>
    <s v="technology/web"/>
    <n v="0.1245"/>
    <n v="49.8"/>
    <x v="1"/>
    <x v="3"/>
    <x v="1474"/>
    <d v="2016-06-17T23:00:0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1"/>
    <x v="1"/>
    <s v="GBP"/>
    <n v="1460313672"/>
    <n v="1457725272"/>
    <b v="0"/>
    <n v="2"/>
    <b v="0"/>
    <s v="games/video games"/>
    <n v="0.125"/>
    <n v="12.5"/>
    <x v="5"/>
    <x v="9"/>
    <x v="1475"/>
    <d v="2016-04-10T18:41:12"/>
  </r>
  <r>
    <n v="2000"/>
    <s v="Jacs+Cam 2016 calendar"/>
    <s v="What do you get when you combine 2 of the hottest alt-models in North America with one Canadian photographer? Make a CALENDAR!!!"/>
    <n v="5000"/>
    <n v="625"/>
    <x v="1"/>
    <x v="7"/>
    <s v="CAD"/>
    <n v="1452120613"/>
    <n v="1449528613"/>
    <b v="0"/>
    <n v="25"/>
    <b v="0"/>
    <s v="photography/people"/>
    <n v="0.125"/>
    <n v="25"/>
    <x v="7"/>
    <x v="19"/>
    <x v="1476"/>
    <d v="2016-01-06T22:50:13"/>
  </r>
  <r>
    <n v="3867"/>
    <s v="RUSSIAN PLAY &quot;HOW TO BE BRAVE&quot;"/>
    <s v="What do you know about Russian Culture? Our project helps the American children to find out about Russian literature."/>
    <n v="2000"/>
    <n v="251"/>
    <x v="1"/>
    <x v="0"/>
    <s v="USD"/>
    <n v="1466278339"/>
    <n v="1463686339"/>
    <b v="0"/>
    <n v="5"/>
    <b v="0"/>
    <s v="theater/plays"/>
    <n v="0.1255"/>
    <n v="50.2"/>
    <x v="8"/>
    <x v="23"/>
    <x v="1477"/>
    <d v="2016-06-18T19:32:19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1"/>
    <x v="1"/>
    <s v="GBP"/>
    <n v="1452384000"/>
    <n v="1447698300"/>
    <b v="0"/>
    <n v="23"/>
    <b v="0"/>
    <s v="technology/wearables"/>
    <n v="0.1275"/>
    <n v="110.8695652173913"/>
    <x v="1"/>
    <x v="4"/>
    <x v="1478"/>
    <d v="2016-01-10T00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1"/>
    <x v="0"/>
    <s v="USD"/>
    <n v="1421410151"/>
    <n v="1418818151"/>
    <b v="0"/>
    <n v="8"/>
    <b v="0"/>
    <s v="theater/plays"/>
    <n v="0.1275"/>
    <n v="25.5"/>
    <x v="8"/>
    <x v="23"/>
    <x v="1479"/>
    <d v="2015-01-16T12:09:11"/>
  </r>
  <r>
    <n v="2138"/>
    <s v="Tales Of Tameria - Dawning Light"/>
    <s v="A game with a mixture of a few genres from RPG, Simulation and to adventure elements."/>
    <n v="1000"/>
    <n v="128"/>
    <x v="1"/>
    <x v="1"/>
    <s v="GBP"/>
    <n v="1383959939"/>
    <n v="1381364339"/>
    <b v="0"/>
    <n v="12"/>
    <b v="0"/>
    <s v="games/video games"/>
    <n v="0.128"/>
    <n v="10.666666666666666"/>
    <x v="5"/>
    <x v="9"/>
    <x v="1480"/>
    <d v="2013-11-09T01:18:59"/>
  </r>
  <r>
    <n v="222"/>
    <s v="SICKNESS 2014 Build Killian's Bike"/>
    <s v="Killian leader of an outlaw bike gang doesnâ€™t have a bike yet and here is your chance to help design and build his machine."/>
    <n v="1000"/>
    <n v="130"/>
    <x v="1"/>
    <x v="0"/>
    <s v="USD"/>
    <n v="1427423940"/>
    <n v="1422383318"/>
    <b v="0"/>
    <n v="2"/>
    <b v="0"/>
    <s v="film &amp; video/drama"/>
    <n v="0.13"/>
    <n v="65"/>
    <x v="0"/>
    <x v="1"/>
    <x v="1481"/>
    <d v="2015-03-27T02:39:00"/>
  </r>
  <r>
    <n v="1576"/>
    <s v="The Obsessive Line Collection (Canceled)"/>
    <s v="For the publication of my first 3 books: an Art book, a graphic novel, and a coloring book"/>
    <n v="5000"/>
    <n v="650"/>
    <x v="0"/>
    <x v="0"/>
    <s v="USD"/>
    <n v="1435698368"/>
    <n v="1431810368"/>
    <b v="0"/>
    <n v="10"/>
    <b v="0"/>
    <s v="publishing/art books"/>
    <n v="0.13"/>
    <n v="65"/>
    <x v="2"/>
    <x v="15"/>
    <x v="1482"/>
    <d v="2015-06-30T21:06:08"/>
  </r>
  <r>
    <n v="3928"/>
    <s v="CHARM by Philip Dawkins"/>
    <s v="&quot;Charm&quot; class is in session! Mama Darleena, a transgender African-American woman, shares rules for etiquette with her LGBTQ students."/>
    <n v="5000"/>
    <n v="651"/>
    <x v="1"/>
    <x v="0"/>
    <s v="USD"/>
    <n v="1444971540"/>
    <n v="1442593427"/>
    <b v="0"/>
    <n v="7"/>
    <b v="0"/>
    <s v="theater/plays"/>
    <n v="0.13020000000000001"/>
    <n v="93"/>
    <x v="8"/>
    <x v="23"/>
    <x v="1483"/>
    <d v="2015-10-16T04:59:00"/>
  </r>
  <r>
    <n v="3880"/>
    <s v="Thoroughly Modern Millie (Canceled)"/>
    <s v="With Russell Grant as Mrs Meers, this classic musical taps into London's Theatro Technis 1-25 October 2014 for its UK fringe premiere!"/>
    <n v="7500"/>
    <n v="980"/>
    <x v="0"/>
    <x v="1"/>
    <s v="GBP"/>
    <n v="1406761200"/>
    <n v="1403724820"/>
    <b v="0"/>
    <n v="17"/>
    <b v="0"/>
    <s v="theater/musical"/>
    <n v="0.13066666666666665"/>
    <n v="57.647058823529413"/>
    <x v="8"/>
    <x v="25"/>
    <x v="1484"/>
    <d v="2014-07-30T23:00:00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0"/>
    <x v="0"/>
    <s v="USD"/>
    <n v="1466346646"/>
    <n v="1463754646"/>
    <b v="0"/>
    <n v="101"/>
    <b v="0"/>
    <s v="technology/wearables"/>
    <n v="0.1313"/>
    <n v="65"/>
    <x v="1"/>
    <x v="4"/>
    <x v="1485"/>
    <d v="2016-06-19T14:30:46"/>
  </r>
  <r>
    <n v="987"/>
    <s v="Kidswatcher"/>
    <s v="Always know where your precious children are. Let them explore the world freely and in a secure way by using the Kidswatcher."/>
    <n v="50000"/>
    <n v="6610"/>
    <x v="1"/>
    <x v="4"/>
    <s v="EUR"/>
    <n v="1403507050"/>
    <n v="1400051050"/>
    <b v="0"/>
    <n v="41"/>
    <b v="0"/>
    <s v="technology/wearables"/>
    <n v="0.13220000000000001"/>
    <n v="161.21951219512195"/>
    <x v="1"/>
    <x v="4"/>
    <x v="1486"/>
    <d v="2014-06-23T07:04:1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1"/>
    <x v="1"/>
    <s v="GBP"/>
    <n v="1467531536"/>
    <n v="1464939536"/>
    <b v="0"/>
    <n v="23"/>
    <b v="0"/>
    <s v="photography/photobooks"/>
    <n v="0.13307692307692306"/>
    <n v="37.608695652173914"/>
    <x v="7"/>
    <x v="18"/>
    <x v="1487"/>
    <d v="2016-07-03T07:38:56"/>
  </r>
  <r>
    <n v="944"/>
    <s v="RoamingTails, The Connected Pet Tag"/>
    <s v="Find your pet when it's missing, digitally store pet-related information, and locate pet friend establishments and services."/>
    <n v="50000"/>
    <n v="6663"/>
    <x v="1"/>
    <x v="0"/>
    <s v="USD"/>
    <n v="1460988000"/>
    <n v="1458050450"/>
    <b v="0"/>
    <n v="96"/>
    <b v="0"/>
    <s v="technology/wearables"/>
    <n v="0.13325999999999999"/>
    <n v="69.40625"/>
    <x v="1"/>
    <x v="4"/>
    <x v="1488"/>
    <d v="2016-04-18T14:00:00"/>
  </r>
  <r>
    <n v="3735"/>
    <s v="Women Beware Women"/>
    <s v="Young Actor's taking on a Jacobean tragedy. Family, betrayal, love, lust, sex and death."/>
    <n v="150"/>
    <n v="20"/>
    <x v="1"/>
    <x v="1"/>
    <s v="GBP"/>
    <n v="1432831089"/>
    <n v="1430239089"/>
    <b v="0"/>
    <n v="2"/>
    <b v="0"/>
    <s v="theater/plays"/>
    <n v="0.13333333333333333"/>
    <n v="10"/>
    <x v="8"/>
    <x v="23"/>
    <x v="1489"/>
    <d v="2015-05-28T16:38:09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0"/>
    <x v="0"/>
    <s v="USD"/>
    <n v="1404241200"/>
    <n v="1401354597"/>
    <b v="0"/>
    <n v="5"/>
    <b v="0"/>
    <s v="film &amp; video/science fiction"/>
    <n v="0.13433333333333333"/>
    <n v="80.599999999999994"/>
    <x v="0"/>
    <x v="0"/>
    <x v="1490"/>
    <d v="2014-07-01T19:00:0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1"/>
    <x v="1"/>
    <s v="GBP"/>
    <n v="1463050034"/>
    <n v="1460458034"/>
    <b v="0"/>
    <n v="7"/>
    <b v="0"/>
    <s v="photography/nature"/>
    <n v="0.13466666666666666"/>
    <n v="14.428571428571429"/>
    <x v="7"/>
    <x v="14"/>
    <x v="1491"/>
    <d v="2016-05-12T10:47:14"/>
  </r>
  <r>
    <n v="1777"/>
    <s v="All along the Control Tower"/>
    <s v="Photobook â€˜All along the Control Towerâ€™ by Theo and Frans Barten. Photos of more than 50 disused WW2 Control Towers in the UK."/>
    <n v="4800"/>
    <n v="651"/>
    <x v="1"/>
    <x v="4"/>
    <s v="EUR"/>
    <n v="1424421253"/>
    <n v="1421829253"/>
    <b v="1"/>
    <n v="10"/>
    <b v="0"/>
    <s v="photography/photobooks"/>
    <n v="0.135625"/>
    <n v="65.099999999999994"/>
    <x v="7"/>
    <x v="18"/>
    <x v="1492"/>
    <d v="2015-02-20T08:34:13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1"/>
    <x v="0"/>
    <s v="USD"/>
    <n v="1454572233"/>
    <n v="1449388233"/>
    <b v="1"/>
    <n v="37"/>
    <b v="0"/>
    <s v="photography/photobooks"/>
    <n v="0.136375"/>
    <n v="58.972972972972975"/>
    <x v="7"/>
    <x v="18"/>
    <x v="1493"/>
    <d v="2016-02-04T07:50:3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0"/>
    <x v="0"/>
    <s v="USD"/>
    <n v="1419384585"/>
    <n v="1416360585"/>
    <b v="0"/>
    <n v="22"/>
    <b v="0"/>
    <s v="publishing/art books"/>
    <n v="0.13639999999999999"/>
    <n v="155"/>
    <x v="2"/>
    <x v="15"/>
    <x v="1494"/>
    <d v="2014-12-24T01:29:45"/>
  </r>
  <r>
    <n v="431"/>
    <s v="Bump in the road short stop motion animation"/>
    <s v="A short stop motion animated film of a man on his way home when strange goings on start to happen on his journey."/>
    <n v="3000"/>
    <n v="415"/>
    <x v="1"/>
    <x v="1"/>
    <s v="GBP"/>
    <n v="1467752083"/>
    <n v="1465160083"/>
    <b v="0"/>
    <n v="8"/>
    <b v="0"/>
    <s v="film &amp; video/animation"/>
    <n v="0.13833333333333334"/>
    <n v="51.875"/>
    <x v="0"/>
    <x v="2"/>
    <x v="1495"/>
    <d v="2016-07-05T20:54:43"/>
  </r>
  <r>
    <n v="1801"/>
    <s v="Come, Bring, Punish"/>
    <s v="Get involved in Come, Bring, Punish, a new photo book by Ewen Spencer, documenting the European Ballroom scene and the life around it"/>
    <n v="17000"/>
    <n v="2355"/>
    <x v="1"/>
    <x v="1"/>
    <s v="GBP"/>
    <n v="1450181400"/>
    <n v="1447429868"/>
    <b v="1"/>
    <n v="37"/>
    <b v="0"/>
    <s v="photography/photobooks"/>
    <n v="0.13852941176470587"/>
    <n v="63.648648648648646"/>
    <x v="7"/>
    <x v="18"/>
    <x v="1496"/>
    <d v="2015-12-15T12:10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1"/>
    <x v="0"/>
    <s v="USD"/>
    <n v="1455251591"/>
    <n v="1452659591"/>
    <b v="0"/>
    <n v="5"/>
    <b v="0"/>
    <s v="theater/spaces"/>
    <n v="0.13900000000000001"/>
    <n v="55.6"/>
    <x v="8"/>
    <x v="24"/>
    <x v="1497"/>
    <d v="2016-02-12T04:33:11"/>
  </r>
  <r>
    <n v="513"/>
    <s v="Paradigm Spiral - The Animated Series"/>
    <s v="A sci-fi fantasy 2.5D anime styled series about some guys trying to save the world, probably..."/>
    <n v="50000"/>
    <n v="6962"/>
    <x v="1"/>
    <x v="0"/>
    <s v="USD"/>
    <n v="1471244400"/>
    <n v="1467387705"/>
    <b v="0"/>
    <n v="68"/>
    <b v="0"/>
    <s v="film &amp; video/animation"/>
    <n v="0.13924"/>
    <n v="102.38235294117646"/>
    <x v="0"/>
    <x v="2"/>
    <x v="1498"/>
    <d v="2016-08-15T07:00:00"/>
  </r>
  <r>
    <n v="125"/>
    <s v="Star Wars Fan Film (Canceled)"/>
    <s v="Due to my little sister finally having recovered from her surgery we can finally make our movie if we can get even a little help to pay"/>
    <n v="500"/>
    <n v="70"/>
    <x v="0"/>
    <x v="7"/>
    <s v="CAD"/>
    <n v="1486165880"/>
    <n v="1480981880"/>
    <b v="0"/>
    <n v="6"/>
    <b v="0"/>
    <s v="film &amp; video/science fiction"/>
    <n v="0.14000000000000001"/>
    <n v="11.666666666666666"/>
    <x v="0"/>
    <x v="0"/>
    <x v="1499"/>
    <d v="2017-02-03T23:51:20"/>
  </r>
  <r>
    <n v="4016"/>
    <s v="MENTAL Play"/>
    <s v="A new play and project exploring challenges faced by young adults struggling with mental health issues in contemporary Britain."/>
    <n v="500"/>
    <n v="70"/>
    <x v="1"/>
    <x v="1"/>
    <s v="GBP"/>
    <n v="1410987400"/>
    <n v="1408395400"/>
    <b v="0"/>
    <n v="7"/>
    <b v="0"/>
    <s v="theater/plays"/>
    <n v="0.14000000000000001"/>
    <n v="10"/>
    <x v="8"/>
    <x v="23"/>
    <x v="1500"/>
    <d v="2014-09-17T20:56:40"/>
  </r>
  <r>
    <n v="2912"/>
    <s v="Fair Play"/>
    <s v="Set in Iceland, Fair Play is a a dark comedy- a play within a play. An extravaganza, fueled by Absinthe, and touched by the Surreal."/>
    <n v="14440"/>
    <n v="2030"/>
    <x v="1"/>
    <x v="0"/>
    <s v="USD"/>
    <n v="1452827374"/>
    <n v="1450235374"/>
    <b v="0"/>
    <n v="26"/>
    <b v="0"/>
    <s v="theater/plays"/>
    <n v="0.14058171745152354"/>
    <n v="78.07692307692308"/>
    <x v="8"/>
    <x v="23"/>
    <x v="1501"/>
    <d v="2016-01-15T03:09:34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1"/>
    <x v="7"/>
    <s v="CAD"/>
    <n v="1455232937"/>
    <n v="1453936937"/>
    <b v="0"/>
    <n v="4"/>
    <b v="0"/>
    <s v="games/video games"/>
    <n v="0.14083333333333334"/>
    <n v="10.5625"/>
    <x v="5"/>
    <x v="9"/>
    <x v="1502"/>
    <d v="2016-02-11T23:22:17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0"/>
    <x v="0"/>
    <s v="USD"/>
    <n v="1310158800"/>
    <n v="1304888771"/>
    <b v="0"/>
    <n v="38"/>
    <b v="0"/>
    <s v="music/world music"/>
    <n v="0.14091666666666666"/>
    <n v="44.5"/>
    <x v="3"/>
    <x v="12"/>
    <x v="1503"/>
    <d v="2011-07-08T21:00:0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1"/>
    <x v="0"/>
    <s v="USD"/>
    <n v="1418587234"/>
    <n v="1415995234"/>
    <b v="0"/>
    <n v="7"/>
    <b v="0"/>
    <s v="theater/spaces"/>
    <n v="0.14099999999999999"/>
    <n v="20.142857142857142"/>
    <x v="8"/>
    <x v="24"/>
    <x v="1504"/>
    <d v="2014-12-14T20:00:34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1"/>
    <x v="0"/>
    <s v="USD"/>
    <n v="1414059479"/>
    <n v="1411467479"/>
    <b v="0"/>
    <n v="38"/>
    <b v="0"/>
    <s v="technology/gadgets"/>
    <n v="0.14111428571428572"/>
    <n v="129.97368421052633"/>
    <x v="1"/>
    <x v="27"/>
    <x v="1505"/>
    <d v="2014-10-23T10:17:59"/>
  </r>
  <r>
    <n v="1088"/>
    <s v="Still Alive"/>
    <s v="A fresh twist on survival games. Intense, high-stakes 30 minute rounds for up to 10 players."/>
    <n v="45000"/>
    <n v="6382.34"/>
    <x v="1"/>
    <x v="0"/>
    <s v="USD"/>
    <n v="1398366667"/>
    <n v="1395774667"/>
    <b v="0"/>
    <n v="147"/>
    <b v="0"/>
    <s v="games/video games"/>
    <n v="0.14182977777777778"/>
    <n v="43.41727891156463"/>
    <x v="5"/>
    <x v="9"/>
    <x v="1506"/>
    <d v="2014-04-24T19:11:07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1"/>
    <x v="0"/>
    <s v="USD"/>
    <n v="1362711728"/>
    <n v="1360119728"/>
    <b v="0"/>
    <n v="13"/>
    <b v="0"/>
    <s v="publishing/children's books"/>
    <n v="0.14249999999999999"/>
    <n v="43.846153846153847"/>
    <x v="2"/>
    <x v="22"/>
    <x v="1507"/>
    <d v="2013-03-08T03:02:08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1"/>
    <x v="0"/>
    <s v="USD"/>
    <n v="1460608780"/>
    <n v="1455428380"/>
    <b v="0"/>
    <n v="4"/>
    <b v="0"/>
    <s v="theater/plays"/>
    <n v="0.14249999999999999"/>
    <n v="71.25"/>
    <x v="8"/>
    <x v="23"/>
    <x v="1508"/>
    <d v="2016-04-14T04:39:40"/>
  </r>
  <r>
    <n v="2768"/>
    <s v="It's Okay To Wait"/>
    <s v="â€œItâ€™s Okay to Waitâ€ is the story of a father who sits down with his adolescent daughter to have â€œthe talkâ€ about sex."/>
    <n v="7000"/>
    <n v="1002"/>
    <x v="1"/>
    <x v="0"/>
    <s v="USD"/>
    <n v="1333028723"/>
    <n v="1330440323"/>
    <b v="0"/>
    <n v="34"/>
    <b v="0"/>
    <s v="publishing/children's books"/>
    <n v="0.14314285714285716"/>
    <n v="29.470588235294116"/>
    <x v="2"/>
    <x v="22"/>
    <x v="1509"/>
    <d v="2012-03-29T13:45:23"/>
  </r>
  <r>
    <n v="1132"/>
    <s v="One"/>
    <s v="One is a simple mobile game about exploring the connections between all living things. Featuring hand-painted art."/>
    <n v="10000"/>
    <n v="1438"/>
    <x v="1"/>
    <x v="7"/>
    <s v="CAD"/>
    <n v="1483238771"/>
    <n v="1480646771"/>
    <b v="0"/>
    <n v="13"/>
    <b v="0"/>
    <s v="games/mobile games"/>
    <n v="0.14380000000000001"/>
    <n v="110.61538461538461"/>
    <x v="5"/>
    <x v="10"/>
    <x v="1510"/>
    <d v="2017-01-01T02:46:11"/>
  </r>
  <r>
    <n v="932"/>
    <s v="Mandy Harvey Christmas Album"/>
    <s v="Help me to create my 3rd album, a Christmas CD with 16 Holiday/Original favorites!"/>
    <n v="9500"/>
    <n v="1381"/>
    <x v="1"/>
    <x v="0"/>
    <s v="USD"/>
    <n v="1363990545"/>
    <n v="1360106145"/>
    <b v="0"/>
    <n v="30"/>
    <b v="0"/>
    <s v="music/jazz"/>
    <n v="0.14536842105263159"/>
    <n v="46.033333333333331"/>
    <x v="3"/>
    <x v="6"/>
    <x v="1511"/>
    <d v="2013-03-22T22:15:45"/>
  </r>
  <r>
    <n v="2359"/>
    <s v="crowd-funded public genome sequencing (Canceled)"/>
    <s v="I want to crowdfund the sequencing of my own genome to make it publicly available with crowd-sourced interpretation."/>
    <n v="7500"/>
    <n v="1101"/>
    <x v="0"/>
    <x v="0"/>
    <s v="USD"/>
    <n v="1438616124"/>
    <n v="1433432124"/>
    <b v="0"/>
    <n v="3"/>
    <b v="0"/>
    <s v="technology/web"/>
    <n v="0.14680000000000001"/>
    <n v="367"/>
    <x v="1"/>
    <x v="3"/>
    <x v="1512"/>
    <d v="2015-08-03T15:35:24"/>
  </r>
  <r>
    <n v="966"/>
    <s v="ICE SHIRT; Running, Multi-Sport, Cycling, Athletic Wear"/>
    <s v="ICE SHIRT; running, multi-sport, cycling, &amp; athletic wear shirts that hold melting ice to cool you on hot days."/>
    <n v="12000"/>
    <n v="1776"/>
    <x v="1"/>
    <x v="0"/>
    <s v="USD"/>
    <n v="1475766932"/>
    <n v="1473174932"/>
    <b v="0"/>
    <n v="30"/>
    <b v="0"/>
    <s v="technology/wearables"/>
    <n v="0.14799999999999999"/>
    <n v="59.2"/>
    <x v="1"/>
    <x v="4"/>
    <x v="1513"/>
    <d v="2016-10-06T15:15:32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1"/>
    <x v="0"/>
    <s v="USD"/>
    <n v="1415583695"/>
    <n v="1410396095"/>
    <b v="0"/>
    <n v="36"/>
    <b v="0"/>
    <s v="food/food trucks"/>
    <n v="0.14825133372851215"/>
    <n v="69.472222222222229"/>
    <x v="6"/>
    <x v="11"/>
    <x v="1514"/>
    <d v="2014-11-10T01:41:35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1"/>
    <x v="0"/>
    <s v="USD"/>
    <n v="1420095540"/>
    <n v="1417558804"/>
    <b v="0"/>
    <n v="26"/>
    <b v="0"/>
    <s v="technology/wearables"/>
    <n v="0.14849999999999999"/>
    <n v="34.269230769230766"/>
    <x v="1"/>
    <x v="4"/>
    <x v="1515"/>
    <d v="2015-01-01T06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1"/>
    <x v="0"/>
    <s v="USD"/>
    <n v="1417387322"/>
    <n v="1413495722"/>
    <b v="0"/>
    <n v="31"/>
    <b v="0"/>
    <s v="technology/wearables"/>
    <n v="0.14860000000000001"/>
    <n v="47.935483870967744"/>
    <x v="1"/>
    <x v="4"/>
    <x v="1516"/>
    <d v="2014-11-30T22:42:02"/>
  </r>
  <r>
    <n v="714"/>
    <s v="Prep Packs Survival Belt"/>
    <s v="The Prep Packs Survival Belt allows you to carry all of the essentials for outdoor survival inside your belt buckle"/>
    <n v="15000"/>
    <n v="2249"/>
    <x v="1"/>
    <x v="0"/>
    <s v="USD"/>
    <n v="1488308082"/>
    <n v="1483124082"/>
    <b v="0"/>
    <n v="28"/>
    <b v="0"/>
    <s v="technology/wearables"/>
    <n v="0.14993333333333334"/>
    <n v="80.321428571428569"/>
    <x v="1"/>
    <x v="4"/>
    <x v="1517"/>
    <d v="2017-02-28T18:54:4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1"/>
    <x v="0"/>
    <s v="USD"/>
    <n v="1400301165"/>
    <n v="1397709165"/>
    <b v="0"/>
    <n v="9"/>
    <b v="0"/>
    <s v="theater/plays"/>
    <n v="0.15"/>
    <n v="83.333333333333329"/>
    <x v="8"/>
    <x v="23"/>
    <x v="1518"/>
    <d v="2014-05-17T04:32:45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0"/>
    <x v="0"/>
    <s v="USD"/>
    <n v="1404360478"/>
    <n v="1401768478"/>
    <b v="0"/>
    <n v="10"/>
    <b v="0"/>
    <s v="theater/musical"/>
    <n v="0.15"/>
    <n v="150"/>
    <x v="8"/>
    <x v="25"/>
    <x v="1519"/>
    <d v="2014-07-03T04:07:58"/>
  </r>
  <r>
    <n v="3076"/>
    <s v="10,000 Hours"/>
    <s v="Helping female comedians get in their 10,000 Hours of practice!"/>
    <n v="10000"/>
    <n v="1506"/>
    <x v="1"/>
    <x v="0"/>
    <s v="USD"/>
    <n v="1444405123"/>
    <n v="1439221123"/>
    <b v="0"/>
    <n v="50"/>
    <b v="0"/>
    <s v="theater/spaces"/>
    <n v="0.15060000000000001"/>
    <n v="30.12"/>
    <x v="8"/>
    <x v="24"/>
    <x v="1520"/>
    <d v="2015-10-09T15:38:43"/>
  </r>
  <r>
    <n v="1319"/>
    <s v="Pixel Shades by R A V E Z (Canceled)"/>
    <s v="Stand out at festivals, get people talking and support our latest campaign to augment your style with the latest LED technology."/>
    <n v="5800"/>
    <n v="876"/>
    <x v="0"/>
    <x v="1"/>
    <s v="GBP"/>
    <n v="1405094400"/>
    <n v="1403810965"/>
    <b v="0"/>
    <n v="9"/>
    <b v="0"/>
    <s v="technology/wearables"/>
    <n v="0.15103448275862069"/>
    <n v="97.333333333333329"/>
    <x v="1"/>
    <x v="4"/>
    <x v="1521"/>
    <d v="2014-07-11T16:00:00"/>
  </r>
  <r>
    <n v="207"/>
    <s v="M39 - Action film / Drama"/>
    <s v="To avoid bankruptcy, Vincent, a passionate young entrepreneur embarks  on an illicit affair in order to save his dream business."/>
    <n v="14000"/>
    <n v="2130"/>
    <x v="1"/>
    <x v="7"/>
    <s v="CAD"/>
    <n v="1420346638"/>
    <n v="1417754638"/>
    <b v="0"/>
    <n v="13"/>
    <b v="0"/>
    <s v="film &amp; video/drama"/>
    <n v="0.15214285714285714"/>
    <n v="163.84615384615384"/>
    <x v="0"/>
    <x v="1"/>
    <x v="1522"/>
    <d v="2015-01-04T04:43:5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1"/>
    <x v="0"/>
    <s v="USD"/>
    <n v="1413816975"/>
    <n v="1411224975"/>
    <b v="0"/>
    <n v="13"/>
    <b v="0"/>
    <s v="theater/spaces"/>
    <n v="0.15225"/>
    <n v="140.53846153846155"/>
    <x v="8"/>
    <x v="24"/>
    <x v="1523"/>
    <d v="2014-10-20T14:56:15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1"/>
    <x v="0"/>
    <s v="USD"/>
    <n v="1403823722"/>
    <n v="1401231722"/>
    <b v="0"/>
    <n v="40"/>
    <b v="0"/>
    <s v="theater/plays"/>
    <n v="0.15266666666666667"/>
    <n v="57.25"/>
    <x v="8"/>
    <x v="23"/>
    <x v="1524"/>
    <d v="2014-06-26T23:02:02"/>
  </r>
  <r>
    <n v="3907"/>
    <s v="Burqa&amp;Rifle: A Drama: Two Women, Two Cultues, Two Histories"/>
    <s v="Burqa&amp;Rifle dramatizes the  encounter between two women -- a vigilante and a convert to Islam."/>
    <n v="1000"/>
    <n v="153"/>
    <x v="1"/>
    <x v="0"/>
    <s v="USD"/>
    <n v="1414354080"/>
    <n v="1411587606"/>
    <b v="0"/>
    <n v="4"/>
    <b v="0"/>
    <s v="theater/plays"/>
    <n v="0.153"/>
    <n v="38.25"/>
    <x v="8"/>
    <x v="23"/>
    <x v="1525"/>
    <d v="2014-10-26T20:08:00"/>
  </r>
  <r>
    <n v="1318"/>
    <s v="Lucky Tag: A Smart Dog Wearable That Cares (Canceled)"/>
    <s v="Your Dog's Best Friend._x000a_Revolutionize the way you care about your pups and brings you peace of mind."/>
    <n v="40000"/>
    <n v="6130"/>
    <x v="0"/>
    <x v="0"/>
    <s v="USD"/>
    <n v="1420938172"/>
    <n v="1418346172"/>
    <b v="0"/>
    <n v="135"/>
    <b v="0"/>
    <s v="technology/wearables"/>
    <n v="0.15325"/>
    <n v="45.407407407407405"/>
    <x v="1"/>
    <x v="4"/>
    <x v="1526"/>
    <d v="2015-01-11T01:02:52"/>
  </r>
  <r>
    <n v="1787"/>
    <s v="Alpamayo to Yerupaja"/>
    <s v="Raising awareness to the effects of global warming through photographs of the high mountains of Peru."/>
    <n v="10000"/>
    <n v="1533"/>
    <x v="1"/>
    <x v="0"/>
    <s v="USD"/>
    <n v="1428158637"/>
    <n v="1425570237"/>
    <b v="1"/>
    <n v="24"/>
    <b v="0"/>
    <s v="photography/photobooks"/>
    <n v="0.15329999999999999"/>
    <n v="63.875"/>
    <x v="7"/>
    <x v="18"/>
    <x v="1527"/>
    <d v="2015-04-04T14:43:57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1"/>
    <x v="0"/>
    <s v="USD"/>
    <n v="1411005600"/>
    <n v="1408141245"/>
    <b v="0"/>
    <n v="29"/>
    <b v="0"/>
    <s v="technology/wearables"/>
    <n v="0.15390000000000001"/>
    <n v="530.68965517241384"/>
    <x v="1"/>
    <x v="4"/>
    <x v="1528"/>
    <d v="2014-09-18T02:00:00"/>
  </r>
  <r>
    <n v="3732"/>
    <s v="Elektra Bekent - Afstudeervoorstelling"/>
    <s v="Mijn solo voorstelling gaat over Elektra (Sophokles) en hoe zij als jongere alles beleeft en meemaakt!"/>
    <n v="850"/>
    <n v="131"/>
    <x v="1"/>
    <x v="4"/>
    <s v="EUR"/>
    <n v="1422100800"/>
    <n v="1416932133"/>
    <b v="0"/>
    <n v="4"/>
    <b v="0"/>
    <s v="theater/plays"/>
    <n v="0.15411764705882353"/>
    <n v="32.75"/>
    <x v="8"/>
    <x v="23"/>
    <x v="1529"/>
    <d v="2015-01-24T12:00:00"/>
  </r>
  <r>
    <n v="679"/>
    <s v="Monolith Posture Coach"/>
    <s v="World's first bio-feedback posture device for your entire back. Trains back, neck, thoracic &amp; ab segments by using only 30 min/day."/>
    <n v="57000"/>
    <n v="8827"/>
    <x v="1"/>
    <x v="0"/>
    <s v="USD"/>
    <n v="1472920909"/>
    <n v="1467736909"/>
    <b v="0"/>
    <n v="94"/>
    <b v="0"/>
    <s v="technology/wearables"/>
    <n v="0.15485964912280703"/>
    <n v="93.90425531914893"/>
    <x v="1"/>
    <x v="4"/>
    <x v="1530"/>
    <d v="2016-09-03T16:41:49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1"/>
    <x v="0"/>
    <s v="USD"/>
    <n v="1456062489"/>
    <n v="1453211289"/>
    <b v="1"/>
    <n v="76"/>
    <b v="0"/>
    <s v="photography/photobooks"/>
    <n v="0.15491428571428573"/>
    <n v="71.34210526315789"/>
    <x v="7"/>
    <x v="18"/>
    <x v="1531"/>
    <d v="2016-02-21T13:48:09"/>
  </r>
  <r>
    <n v="1310"/>
    <s v="k5-jkt.by kiger (Canceled)"/>
    <s v="An essential hoodie that holds all sized smart phones and keep your headphone wires tangle free."/>
    <n v="20000"/>
    <n v="3100"/>
    <x v="0"/>
    <x v="0"/>
    <s v="USD"/>
    <n v="1471622450"/>
    <n v="1467734450"/>
    <b v="0"/>
    <n v="24"/>
    <b v="0"/>
    <s v="technology/wearables"/>
    <n v="0.155"/>
    <n v="129.16666666666666"/>
    <x v="1"/>
    <x v="4"/>
    <x v="1532"/>
    <d v="2016-08-19T16:00:50"/>
  </r>
  <r>
    <n v="162"/>
    <s v="See It My Way"/>
    <s v="This film follows a young man who has had only a troubled family life. He turns to all the wrong things and life falls apart."/>
    <n v="2800"/>
    <n v="435"/>
    <x v="1"/>
    <x v="0"/>
    <s v="USD"/>
    <n v="1408232520"/>
    <n v="1405393356"/>
    <b v="0"/>
    <n v="10"/>
    <b v="0"/>
    <s v="film &amp; video/drama"/>
    <n v="0.15535714285714286"/>
    <n v="43.5"/>
    <x v="0"/>
    <x v="1"/>
    <x v="1533"/>
    <d v="2014-08-16T23:42:00"/>
  </r>
  <r>
    <n v="1772"/>
    <s v="White Mountain"/>
    <s v="A photobook and a short documentary film telling the story of Holocaust in Northwestern Lithuania"/>
    <n v="5500"/>
    <n v="858"/>
    <x v="1"/>
    <x v="1"/>
    <s v="GBP"/>
    <n v="1404666836"/>
    <n v="1399482836"/>
    <b v="1"/>
    <n v="19"/>
    <b v="0"/>
    <s v="photography/photobooks"/>
    <n v="0.156"/>
    <n v="45.157894736842103"/>
    <x v="7"/>
    <x v="18"/>
    <x v="1534"/>
    <d v="2014-07-06T17:13:56"/>
  </r>
  <r>
    <n v="3131"/>
    <s v="SNAKE EYES"/>
    <s v="A Staged Reading of &quot;Snake Eyes,&quot; a new play by Alex Rafala"/>
    <n v="4100"/>
    <n v="645"/>
    <x v="2"/>
    <x v="0"/>
    <s v="USD"/>
    <n v="1491656045"/>
    <n v="1489067645"/>
    <b v="0"/>
    <n v="12"/>
    <b v="0"/>
    <s v="theater/plays"/>
    <n v="0.15731707317073171"/>
    <n v="53.75"/>
    <x v="8"/>
    <x v="23"/>
    <x v="1535"/>
    <d v="2017-04-08T12:54:05"/>
  </r>
  <r>
    <n v="4081"/>
    <s v="AU Theatre Wing (Pygmalion Sound and Lighting Fees)"/>
    <s v="AUTheatreWing is a student theatre association fostering the development of the dramatic arts at our university."/>
    <n v="2224"/>
    <n v="350"/>
    <x v="1"/>
    <x v="0"/>
    <s v="USD"/>
    <n v="1425819425"/>
    <n v="1423231025"/>
    <b v="0"/>
    <n v="12"/>
    <b v="0"/>
    <s v="theater/plays"/>
    <n v="0.15737410071942445"/>
    <n v="29.166666666666668"/>
    <x v="8"/>
    <x v="23"/>
    <x v="1536"/>
    <d v="2015-03-08T12:57:05"/>
  </r>
  <r>
    <n v="3933"/>
    <s v="Three for 5: A King's Story"/>
    <s v="Presenting the complete three part of writer/director Ty Foard's &quot;A King's Story&quot; ...a dramatic artistic one director play festival"/>
    <n v="7000"/>
    <n v="1102"/>
    <x v="1"/>
    <x v="0"/>
    <s v="USD"/>
    <n v="1468716180"/>
    <n v="1466205262"/>
    <b v="0"/>
    <n v="12"/>
    <b v="0"/>
    <s v="theater/plays"/>
    <n v="0.15742857142857142"/>
    <n v="91.833333333333329"/>
    <x v="8"/>
    <x v="23"/>
    <x v="1537"/>
    <d v="2016-07-17T00:43:00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1"/>
    <x v="3"/>
    <s v="AUD"/>
    <n v="1423623221"/>
    <n v="1421031221"/>
    <b v="0"/>
    <n v="32"/>
    <b v="0"/>
    <s v="theater/plays"/>
    <n v="0.15770000000000001"/>
    <n v="49.28125"/>
    <x v="8"/>
    <x v="23"/>
    <x v="1538"/>
    <d v="2015-02-11T02:53:41"/>
  </r>
  <r>
    <n v="3091"/>
    <s v="Bustduck Theatre"/>
    <s v="Roanoke, Virginia's first long-form improv theatre company. Producing improv and scripted theatre, with a dynamic training program."/>
    <n v="5000"/>
    <n v="796"/>
    <x v="1"/>
    <x v="0"/>
    <s v="USD"/>
    <n v="1471214743"/>
    <n v="1468622743"/>
    <b v="0"/>
    <n v="9"/>
    <b v="0"/>
    <s v="theater/spaces"/>
    <n v="0.15920000000000001"/>
    <n v="88.444444444444443"/>
    <x v="8"/>
    <x v="24"/>
    <x v="1539"/>
    <d v="2016-08-14T22:45:43"/>
  </r>
  <r>
    <n v="187"/>
    <s v="The Imbalanced Heart of a Symmetric Mind (film)"/>
    <s v="A young man suffering from a severe case of OCD embarks on a road trip to find peace of mind."/>
    <n v="5000"/>
    <n v="800"/>
    <x v="1"/>
    <x v="0"/>
    <s v="USD"/>
    <n v="1437461940"/>
    <n v="1435383457"/>
    <b v="0"/>
    <n v="5"/>
    <b v="0"/>
    <s v="film &amp; video/drama"/>
    <n v="0.16"/>
    <n v="160"/>
    <x v="0"/>
    <x v="1"/>
    <x v="1540"/>
    <d v="2015-07-21T06:59:00"/>
  </r>
  <r>
    <n v="4030"/>
    <s v="The Martin and Lewis Tribute Show"/>
    <s v="The world's best and only tribute to Dean Martin and Jerry Lewis_x000a_ bringing back the Music, Laughter and the Love."/>
    <n v="2500"/>
    <n v="400"/>
    <x v="1"/>
    <x v="0"/>
    <s v="USD"/>
    <n v="1454525340"/>
    <n v="1452008599"/>
    <b v="0"/>
    <n v="6"/>
    <b v="0"/>
    <s v="theater/plays"/>
    <n v="0.16"/>
    <n v="66.666666666666671"/>
    <x v="8"/>
    <x v="23"/>
    <x v="1541"/>
    <d v="2016-02-03T18:49:00"/>
  </r>
  <r>
    <n v="1003"/>
    <s v="Fashion loves Technology: Lamour, the connected heating shoe (Canceled)"/>
    <s v="Connected, heating, premium quality and comfortable leather sneakers - hand-crafted in France."/>
    <n v="20000"/>
    <n v="3211"/>
    <x v="0"/>
    <x v="9"/>
    <s v="EUR"/>
    <n v="1489680061"/>
    <n v="1487091661"/>
    <b v="0"/>
    <n v="15"/>
    <b v="0"/>
    <s v="technology/wearables"/>
    <n v="0.16055"/>
    <n v="214.06666666666666"/>
    <x v="1"/>
    <x v="4"/>
    <x v="1542"/>
    <d v="2017-03-16T16:01:01"/>
  </r>
  <r>
    <n v="3847"/>
    <s v="Madame X"/>
    <s v="The production of the original play &quot;Madame X&quot; by Amanda Davison. Inspired by the painting by John Singer Sargent."/>
    <n v="10500"/>
    <n v="1697"/>
    <x v="1"/>
    <x v="0"/>
    <s v="USD"/>
    <n v="1437283391"/>
    <n v="1433395391"/>
    <b v="1"/>
    <n v="9"/>
    <b v="0"/>
    <s v="theater/plays"/>
    <n v="0.16161904761904761"/>
    <n v="188.55555555555554"/>
    <x v="8"/>
    <x v="23"/>
    <x v="1543"/>
    <d v="2015-07-19T05:23:11"/>
  </r>
  <r>
    <n v="205"/>
    <s v="KISS ME GOODBYE - A REFRESHING VOICE IN INDIE FILMMAKING"/>
    <s v="A martyr faces execution at the hands of the State, while enduring the horrors and alienation of a new world order."/>
    <n v="8000"/>
    <n v="1300"/>
    <x v="1"/>
    <x v="0"/>
    <s v="USD"/>
    <n v="1444144222"/>
    <n v="1441120222"/>
    <b v="0"/>
    <n v="17"/>
    <b v="0"/>
    <s v="film &amp; video/drama"/>
    <n v="0.16250000000000001"/>
    <n v="76.470588235294116"/>
    <x v="0"/>
    <x v="1"/>
    <x v="1544"/>
    <d v="2015-10-06T15:10:22"/>
  </r>
  <r>
    <n v="3854"/>
    <s v="The Case Of Soghomon Tehlirian"/>
    <s v="A play dedicated to the 100th anniversary of the Armenian Genocide."/>
    <n v="11000"/>
    <n v="1788"/>
    <x v="1"/>
    <x v="0"/>
    <s v="USD"/>
    <n v="1431206058"/>
    <n v="1428614058"/>
    <b v="0"/>
    <n v="20"/>
    <b v="0"/>
    <s v="theater/plays"/>
    <n v="0.16254545454545455"/>
    <n v="89.4"/>
    <x v="8"/>
    <x v="23"/>
    <x v="1545"/>
    <d v="2015-05-09T21:14:18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1"/>
    <x v="0"/>
    <s v="USD"/>
    <n v="1445196989"/>
    <n v="1442604989"/>
    <b v="1"/>
    <n v="43"/>
    <b v="0"/>
    <s v="theater/plays"/>
    <n v="0.16376923076923078"/>
    <n v="49.511627906976742"/>
    <x v="8"/>
    <x v="23"/>
    <x v="1546"/>
    <d v="2015-10-18T19:36:29"/>
  </r>
  <r>
    <n v="3644"/>
    <s v="SHS presents Rodgers and Hammerstein's Cinderella"/>
    <s v="We are the Saugerties High School drama club. Please help us create our musical to keep theater alive!"/>
    <n v="5000"/>
    <n v="821"/>
    <x v="1"/>
    <x v="0"/>
    <s v="USD"/>
    <n v="1457413140"/>
    <n v="1454996887"/>
    <b v="0"/>
    <n v="12"/>
    <b v="0"/>
    <s v="theater/musical"/>
    <n v="0.16420000000000001"/>
    <n v="68.416666666666671"/>
    <x v="8"/>
    <x v="25"/>
    <x v="1547"/>
    <d v="2016-03-08T04:59:00"/>
  </r>
  <r>
    <n v="4070"/>
    <s v="Southern Utah University: V-Day 2015"/>
    <s v="V-Day Southern Utah University 2015 and Second Studio Players presents: The Vagina Monologues"/>
    <n v="1000"/>
    <n v="165"/>
    <x v="1"/>
    <x v="0"/>
    <s v="USD"/>
    <n v="1425178800"/>
    <n v="1422374420"/>
    <b v="0"/>
    <n v="6"/>
    <b v="0"/>
    <s v="theater/plays"/>
    <n v="0.16500000000000001"/>
    <n v="27.5"/>
    <x v="8"/>
    <x v="23"/>
    <x v="1548"/>
    <d v="2015-03-01T03:00:0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1"/>
    <x v="0"/>
    <s v="USD"/>
    <n v="1409514709"/>
    <n v="1406058798"/>
    <b v="0"/>
    <n v="14"/>
    <b v="0"/>
    <s v="theater/plays"/>
    <n v="0.16514285714285715"/>
    <n v="82.571428571428569"/>
    <x v="8"/>
    <x v="23"/>
    <x v="1549"/>
    <d v="2014-08-31T19:51:49"/>
  </r>
  <r>
    <n v="3996"/>
    <s v="Anansi the Spider - An African Folktale"/>
    <s v="The African tale of Anansi the Spider is that of a trickster who often uses cleverness and harmless jokes to get what he wants."/>
    <n v="3000"/>
    <n v="497"/>
    <x v="1"/>
    <x v="0"/>
    <s v="USD"/>
    <n v="1416499440"/>
    <n v="1415341464"/>
    <b v="0"/>
    <n v="17"/>
    <b v="0"/>
    <s v="theater/plays"/>
    <n v="0.16566666666666666"/>
    <n v="29.235294117647058"/>
    <x v="8"/>
    <x v="23"/>
    <x v="1550"/>
    <d v="2014-11-20T16:04:00"/>
  </r>
  <r>
    <n v="4020"/>
    <s v="Those That Fly"/>
    <s v="Having lived her whole life in the midst of a civil war, 11 year old Leyla dreams of being a pilot so she may fly her family to safety."/>
    <n v="600"/>
    <n v="100"/>
    <x v="1"/>
    <x v="0"/>
    <s v="USD"/>
    <n v="1427168099"/>
    <n v="1424579699"/>
    <b v="0"/>
    <n v="3"/>
    <b v="0"/>
    <s v="theater/plays"/>
    <n v="0.16666666666666666"/>
    <n v="33.333333333333336"/>
    <x v="8"/>
    <x v="23"/>
    <x v="1551"/>
    <d v="2015-03-24T03:34:59"/>
  </r>
  <r>
    <n v="2956"/>
    <s v="A Happy Home for Hagan's House of Horrors (Canceled)"/>
    <s v="Family-owned and community-operated haunted Halloween attraction in Bladensburg, OH, needs your help to grow bigger!"/>
    <n v="7900"/>
    <n v="1322"/>
    <x v="0"/>
    <x v="0"/>
    <s v="USD"/>
    <n v="1462402850"/>
    <n v="1459810850"/>
    <b v="0"/>
    <n v="20"/>
    <b v="0"/>
    <s v="theater/spaces"/>
    <n v="0.16734177215189874"/>
    <n v="66.099999999999994"/>
    <x v="8"/>
    <x v="24"/>
    <x v="1552"/>
    <d v="2016-05-04T23:00:50"/>
  </r>
  <r>
    <n v="989"/>
    <s v="Power Rope"/>
    <s v="The most useful phone charger you will ever buy"/>
    <n v="10000"/>
    <n v="1677"/>
    <x v="1"/>
    <x v="0"/>
    <s v="USD"/>
    <n v="1475101495"/>
    <n v="1472509495"/>
    <b v="0"/>
    <n v="32"/>
    <b v="0"/>
    <s v="technology/wearables"/>
    <n v="0.16769999999999999"/>
    <n v="52.40625"/>
    <x v="1"/>
    <x v="4"/>
    <x v="1553"/>
    <d v="2016-09-28T22:24:55"/>
  </r>
  <r>
    <n v="3890"/>
    <s v="Something Wicked This Way Comes"/>
    <s v="Will Power Troupe is the only US group invited to perform in London's Shakespeare Festival. We need your help to bring the USA to UK!"/>
    <n v="15000"/>
    <n v="2524"/>
    <x v="1"/>
    <x v="0"/>
    <s v="USD"/>
    <n v="1439662344"/>
    <n v="1434478344"/>
    <b v="0"/>
    <n v="8"/>
    <b v="0"/>
    <s v="theater/plays"/>
    <n v="0.16826666666666668"/>
    <n v="315.5"/>
    <x v="8"/>
    <x v="23"/>
    <x v="1554"/>
    <d v="2015-08-15T18:12:24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1"/>
    <x v="1"/>
    <s v="GBP"/>
    <n v="1459368658"/>
    <n v="1454188258"/>
    <b v="0"/>
    <n v="12"/>
    <b v="0"/>
    <s v="food/food trucks"/>
    <n v="0.16833333333333333"/>
    <n v="16.833333333333332"/>
    <x v="6"/>
    <x v="11"/>
    <x v="1555"/>
    <d v="2016-03-30T20:10:58"/>
  </r>
  <r>
    <n v="1990"/>
    <s v="The Virgin of the Path"/>
    <s v="An art nude photography book that includes traditional black and white sepia nudes as well as experimiental color nudes."/>
    <n v="3000"/>
    <n v="509"/>
    <x v="1"/>
    <x v="0"/>
    <s v="USD"/>
    <n v="1455338532"/>
    <n v="1454042532"/>
    <b v="0"/>
    <n v="5"/>
    <b v="0"/>
    <s v="photography/people"/>
    <n v="0.16966666666666666"/>
    <n v="101.8"/>
    <x v="7"/>
    <x v="19"/>
    <x v="1556"/>
    <d v="2016-02-13T04:42:12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1"/>
    <x v="1"/>
    <s v="GBP"/>
    <n v="1475848800"/>
    <n v="1474027501"/>
    <b v="0"/>
    <n v="42"/>
    <b v="0"/>
    <s v="theater/spaces"/>
    <n v="0.17150000000000001"/>
    <n v="40.833333333333336"/>
    <x v="8"/>
    <x v="24"/>
    <x v="1557"/>
    <d v="2016-10-07T14:00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1"/>
    <x v="0"/>
    <s v="USD"/>
    <n v="1439251926"/>
    <n v="1435363926"/>
    <b v="0"/>
    <n v="14"/>
    <b v="0"/>
    <s v="technology/wearables"/>
    <n v="0.17155555555555554"/>
    <n v="110.28571428571429"/>
    <x v="1"/>
    <x v="4"/>
    <x v="1558"/>
    <d v="2015-08-11T00:12:06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0"/>
    <x v="0"/>
    <s v="USD"/>
    <n v="1439644920"/>
    <n v="1436793939"/>
    <b v="0"/>
    <n v="39"/>
    <b v="0"/>
    <s v="technology/web"/>
    <n v="0.17380000000000001"/>
    <n v="111.41025641025641"/>
    <x v="1"/>
    <x v="3"/>
    <x v="1559"/>
    <d v="2015-08-15T13:22:00"/>
  </r>
  <r>
    <n v="2677"/>
    <s v="Tinkr Tech - mobile makerspace"/>
    <s v="A mobile tech lab with cutting edge maker tools that travels to schools to offer free creative workshops for school age kids."/>
    <n v="19500"/>
    <n v="3415"/>
    <x v="1"/>
    <x v="0"/>
    <s v="USD"/>
    <n v="1404348143"/>
    <n v="1401756143"/>
    <b v="0"/>
    <n v="27"/>
    <b v="0"/>
    <s v="technology/makerspaces"/>
    <n v="0.17512820512820512"/>
    <n v="126.48148148148148"/>
    <x v="1"/>
    <x v="26"/>
    <x v="1560"/>
    <d v="2014-07-03T00:42:2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1"/>
    <x v="11"/>
    <s v="NZD"/>
    <n v="1420750683"/>
    <n v="1418158683"/>
    <b v="0"/>
    <n v="10"/>
    <b v="0"/>
    <s v="theater/plays"/>
    <n v="0.17599999999999999"/>
    <n v="44"/>
    <x v="8"/>
    <x v="23"/>
    <x v="1561"/>
    <d v="2015-01-08T20:58:03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1"/>
    <x v="1"/>
    <s v="GBP"/>
    <n v="1403192031"/>
    <n v="1400600031"/>
    <b v="0"/>
    <n v="21"/>
    <b v="0"/>
    <s v="theater/plays"/>
    <n v="0.1762"/>
    <n v="41.952380952380949"/>
    <x v="8"/>
    <x v="23"/>
    <x v="1562"/>
    <d v="2014-06-19T15:33:51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1"/>
    <x v="0"/>
    <s v="USD"/>
    <n v="1408831718"/>
    <n v="1406239718"/>
    <b v="0"/>
    <n v="5"/>
    <b v="0"/>
    <s v="film &amp; video/animation"/>
    <n v="0.17624999999999999"/>
    <n v="28.2"/>
    <x v="0"/>
    <x v="2"/>
    <x v="1563"/>
    <d v="2014-08-23T22:08:38"/>
  </r>
  <r>
    <n v="219"/>
    <s v="True Colors"/>
    <s v="An hour-long pilot about a group of suburban LGBT teens coming of age in the early 90's."/>
    <n v="50000"/>
    <n v="8815"/>
    <x v="1"/>
    <x v="0"/>
    <s v="USD"/>
    <n v="1459493940"/>
    <n v="1456732225"/>
    <b v="0"/>
    <n v="76"/>
    <b v="0"/>
    <s v="film &amp; video/drama"/>
    <n v="0.17630000000000001"/>
    <n v="115.98684210526316"/>
    <x v="0"/>
    <x v="1"/>
    <x v="1564"/>
    <d v="2016-04-01T06:59:00"/>
  </r>
  <r>
    <n v="4048"/>
    <s v="Speechless"/>
    <s v="The unspoken story of growing up disabled with cerebral palsy and no speech. This inclusive company fights ignorance using dark humour."/>
    <n v="17000"/>
    <n v="3001"/>
    <x v="1"/>
    <x v="1"/>
    <s v="GBP"/>
    <n v="1460373187"/>
    <n v="1457352787"/>
    <b v="0"/>
    <n v="91"/>
    <b v="0"/>
    <s v="theater/plays"/>
    <n v="0.17652941176470588"/>
    <n v="32.978021978021978"/>
    <x v="8"/>
    <x v="23"/>
    <x v="1565"/>
    <d v="2016-04-11T11:13:07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1"/>
    <x v="0"/>
    <s v="USD"/>
    <n v="1407858710"/>
    <n v="1405266710"/>
    <b v="0"/>
    <n v="13"/>
    <b v="0"/>
    <s v="theater/plays"/>
    <n v="0.17666666666666667"/>
    <n v="81.538461538461533"/>
    <x v="8"/>
    <x v="23"/>
    <x v="1566"/>
    <d v="2014-08-12T15:51:50"/>
  </r>
  <r>
    <n v="2905"/>
    <s v="DIANA's &quot;Late: A Cowboy Song&quot; by Sarah Ruhl"/>
    <s v="Philly-based feminist theatre's inaugural production about a woman's friendship with an awesome lady cowboy."/>
    <n v="3500"/>
    <n v="622"/>
    <x v="1"/>
    <x v="0"/>
    <s v="USD"/>
    <n v="1473211313"/>
    <n v="1472001713"/>
    <b v="0"/>
    <n v="17"/>
    <b v="0"/>
    <s v="theater/plays"/>
    <n v="0.17771428571428571"/>
    <n v="36.588235294117645"/>
    <x v="8"/>
    <x v="23"/>
    <x v="1567"/>
    <d v="2016-09-07T01:21:53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0"/>
    <x v="0"/>
    <s v="USD"/>
    <n v="1312641536"/>
    <n v="1310049536"/>
    <b v="0"/>
    <n v="3"/>
    <b v="0"/>
    <s v="music/world music"/>
    <n v="0.17799999999999999"/>
    <n v="59.333333333333336"/>
    <x v="3"/>
    <x v="12"/>
    <x v="1568"/>
    <d v="2011-08-06T14:38:56"/>
  </r>
  <r>
    <n v="967"/>
    <s v="Better Beanie"/>
    <s v="Better Beanie is the new therapeutic wearable designed to assist you while keeping your hands free."/>
    <n v="20000"/>
    <n v="3562"/>
    <x v="1"/>
    <x v="0"/>
    <s v="USD"/>
    <n v="1461301574"/>
    <n v="1456121174"/>
    <b v="0"/>
    <n v="81"/>
    <b v="0"/>
    <s v="technology/wearables"/>
    <n v="0.17810000000000001"/>
    <n v="43.97530864197531"/>
    <x v="1"/>
    <x v="4"/>
    <x v="1569"/>
    <d v="2016-04-22T05:06:14"/>
  </r>
  <r>
    <n v="3740"/>
    <s v="dasGROUP Theatre: Savage in Limbo"/>
    <s v="Savage in Limbo is the pilot production of dasGROUP Theatre; a Dallas-based production company with an eye for grit &amp; love of theatre."/>
    <n v="2000"/>
    <n v="358"/>
    <x v="1"/>
    <x v="0"/>
    <s v="USD"/>
    <n v="1407808438"/>
    <n v="1405217355"/>
    <b v="0"/>
    <n v="14"/>
    <b v="0"/>
    <s v="theater/plays"/>
    <n v="0.17899999999999999"/>
    <n v="25.571428571428573"/>
    <x v="8"/>
    <x v="23"/>
    <x v="1570"/>
    <d v="2014-08-12T01:53:58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1"/>
    <x v="0"/>
    <s v="USD"/>
    <n v="1412393400"/>
    <n v="1409747154"/>
    <b v="0"/>
    <n v="29"/>
    <b v="0"/>
    <s v="games/video games"/>
    <n v="0.17933333333333334"/>
    <n v="74.206896551724142"/>
    <x v="5"/>
    <x v="9"/>
    <x v="1571"/>
    <d v="2014-10-04T03:30:00"/>
  </r>
  <r>
    <n v="3738"/>
    <s v="'GULF' - a new play by PIVOT THEATRE"/>
    <s v="A filmic, fast-paced exploration of trust, making its debut at Camden People's Theatre this July."/>
    <n v="1500"/>
    <n v="270"/>
    <x v="1"/>
    <x v="1"/>
    <s v="GBP"/>
    <n v="1405461600"/>
    <n v="1403562705"/>
    <b v="0"/>
    <n v="6"/>
    <b v="0"/>
    <s v="theater/plays"/>
    <n v="0.18"/>
    <n v="45"/>
    <x v="8"/>
    <x v="23"/>
    <x v="1572"/>
    <d v="2014-07-15T22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1"/>
    <x v="0"/>
    <s v="USD"/>
    <n v="1404570147"/>
    <n v="1401978147"/>
    <b v="0"/>
    <n v="7"/>
    <b v="0"/>
    <s v="theater/plays"/>
    <n v="0.18"/>
    <n v="64.285714285714292"/>
    <x v="8"/>
    <x v="23"/>
    <x v="1573"/>
    <d v="2014-07-05T14:22:27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1"/>
    <x v="0"/>
    <s v="USD"/>
    <n v="1385123713"/>
    <n v="1382528113"/>
    <b v="0"/>
    <n v="48"/>
    <b v="0"/>
    <s v="music/jazz"/>
    <n v="0.18142857142857144"/>
    <n v="52.916666666666664"/>
    <x v="3"/>
    <x v="6"/>
    <x v="1574"/>
    <d v="2013-11-22T12:35:13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1"/>
    <x v="0"/>
    <s v="USD"/>
    <n v="1439741591"/>
    <n v="1436285591"/>
    <b v="0"/>
    <n v="9"/>
    <b v="0"/>
    <s v="publishing/translations"/>
    <n v="0.18181818181818182"/>
    <n v="88.888888888888886"/>
    <x v="2"/>
    <x v="13"/>
    <x v="1575"/>
    <d v="2015-08-16T16:13:11"/>
  </r>
  <r>
    <n v="866"/>
    <s v="California Dreamin' Tour 2015"/>
    <s v="Drivetime heads to Cali for summer tour supported by @Smoothjazz.com &amp; @JJZPhilly  #Spaghettini #The Roxy"/>
    <n v="3500"/>
    <n v="640"/>
    <x v="1"/>
    <x v="0"/>
    <s v="USD"/>
    <n v="1425136200"/>
    <n v="1421853518"/>
    <b v="0"/>
    <n v="11"/>
    <b v="0"/>
    <s v="music/jazz"/>
    <n v="0.18285714285714286"/>
    <n v="58.18181818181818"/>
    <x v="3"/>
    <x v="6"/>
    <x v="1576"/>
    <d v="2015-02-28T15:10:00"/>
  </r>
  <r>
    <n v="1094"/>
    <s v="Sprocket Junkie"/>
    <s v="An action racing game for iOS. Set in a steampunk world, players battle their way to the finish line on customizable rocket engines!"/>
    <n v="18000"/>
    <n v="3294.01"/>
    <x v="1"/>
    <x v="0"/>
    <s v="USD"/>
    <n v="1318180033"/>
    <n v="1315588033"/>
    <b v="0"/>
    <n v="27"/>
    <b v="0"/>
    <s v="games/video games"/>
    <n v="0.18300055555555556"/>
    <n v="122.00037037037038"/>
    <x v="5"/>
    <x v="9"/>
    <x v="1577"/>
    <d v="2011-10-09T17:07:1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1"/>
    <x v="0"/>
    <s v="USD"/>
    <n v="1424635753"/>
    <n v="1422043753"/>
    <b v="0"/>
    <n v="12"/>
    <b v="0"/>
    <s v="food/restaurants"/>
    <n v="0.186"/>
    <n v="77.5"/>
    <x v="6"/>
    <x v="20"/>
    <x v="1578"/>
    <d v="2015-02-22T20:09:13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1"/>
    <x v="0"/>
    <s v="USD"/>
    <n v="1484327061"/>
    <n v="1479143061"/>
    <b v="0"/>
    <n v="12"/>
    <b v="0"/>
    <s v="technology/wearables"/>
    <n v="0.18640000000000001"/>
    <n v="155.33333333333334"/>
    <x v="1"/>
    <x v="4"/>
    <x v="1579"/>
    <d v="2017-01-13T17:04:2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0"/>
    <x v="0"/>
    <s v="USD"/>
    <n v="1470187800"/>
    <n v="1467325053"/>
    <b v="0"/>
    <n v="59"/>
    <b v="0"/>
    <s v="technology/space exploration"/>
    <n v="0.18737933333333334"/>
    <n v="95.277627118644077"/>
    <x v="1"/>
    <x v="21"/>
    <x v="1580"/>
    <d v="2016-08-03T01:30:00"/>
  </r>
  <r>
    <n v="2753"/>
    <s v="Dust Bunnies &amp; the Carpet Rat publishing push"/>
    <s v="Written by my daughter and myself, illustrated by Jack Wiens. Everything is complete except for publishing."/>
    <n v="2000"/>
    <n v="380"/>
    <x v="1"/>
    <x v="0"/>
    <s v="USD"/>
    <n v="1346017023"/>
    <n v="1343425023"/>
    <b v="0"/>
    <n v="8"/>
    <b v="0"/>
    <s v="publishing/children's books"/>
    <n v="0.19"/>
    <n v="47.5"/>
    <x v="2"/>
    <x v="22"/>
    <x v="1581"/>
    <d v="2012-08-26T21:37:03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1"/>
    <x v="0"/>
    <s v="USD"/>
    <n v="1454734740"/>
    <n v="1451684437"/>
    <b v="0"/>
    <n v="5"/>
    <b v="0"/>
    <s v="theater/plays"/>
    <n v="0.1908"/>
    <n v="381.6"/>
    <x v="8"/>
    <x v="23"/>
    <x v="1582"/>
    <d v="2016-02-06T04:59:0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1"/>
    <x v="0"/>
    <s v="USD"/>
    <n v="1435291200"/>
    <n v="1432640342"/>
    <b v="0"/>
    <n v="8"/>
    <b v="0"/>
    <s v="food/food trucks"/>
    <n v="0.19139999999999999"/>
    <n v="358.875"/>
    <x v="6"/>
    <x v="11"/>
    <x v="1583"/>
    <d v="2015-06-26T04:00:00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1"/>
    <x v="3"/>
    <s v="AUD"/>
    <n v="1430316426"/>
    <n v="1427724426"/>
    <b v="0"/>
    <n v="6"/>
    <b v="0"/>
    <s v="theater/plays"/>
    <n v="0.1925"/>
    <n v="64.166666666666671"/>
    <x v="8"/>
    <x v="23"/>
    <x v="1584"/>
    <d v="2015-04-29T14:07:06"/>
  </r>
  <r>
    <n v="480"/>
    <s v="The CafÃ©"/>
    <s v="To court his muse, an artist must first outsmart her dog.  A short animated film collaboration by Dana and Terrence Masson."/>
    <n v="40000"/>
    <n v="7764"/>
    <x v="1"/>
    <x v="0"/>
    <s v="USD"/>
    <n v="1376049615"/>
    <n v="1373457615"/>
    <b v="0"/>
    <n v="140"/>
    <b v="0"/>
    <s v="film &amp; video/animation"/>
    <n v="0.19409999999999999"/>
    <n v="55.457142857142856"/>
    <x v="0"/>
    <x v="2"/>
    <x v="1585"/>
    <d v="2013-08-09T12:00:15"/>
  </r>
  <r>
    <n v="3063"/>
    <s v="Spec Haus"/>
    <s v="Members of the local Miami music scene are putting together a venue/creative space in Kendall!"/>
    <n v="3000"/>
    <n v="587"/>
    <x v="1"/>
    <x v="0"/>
    <s v="USD"/>
    <n v="1477174138"/>
    <n v="1474150138"/>
    <b v="0"/>
    <n v="23"/>
    <b v="0"/>
    <s v="theater/spaces"/>
    <n v="0.19566666666666666"/>
    <n v="25.521739130434781"/>
    <x v="8"/>
    <x v="24"/>
    <x v="1586"/>
    <d v="2016-10-22T22:08:58"/>
  </r>
  <r>
    <n v="1764"/>
    <s v="Blood, Sweat &amp; Tears - Photobook"/>
    <s v="Individual sportspeople are masters of their own destiny. This book is a gritty behind the scenes look at boxers striving for success"/>
    <n v="11000"/>
    <n v="2156"/>
    <x v="1"/>
    <x v="1"/>
    <s v="GBP"/>
    <n v="1407065979"/>
    <n v="1404560379"/>
    <b v="1"/>
    <n v="39"/>
    <b v="0"/>
    <s v="photography/photobooks"/>
    <n v="0.19600000000000001"/>
    <n v="55.282051282051285"/>
    <x v="7"/>
    <x v="18"/>
    <x v="1587"/>
    <d v="2014-08-03T11:39:39"/>
  </r>
  <r>
    <n v="3803"/>
    <s v="Benjamin Button the Musical Concept Album"/>
    <s v="A fully orchestrated concept album of Benjamin Button the Musical!"/>
    <n v="12000"/>
    <n v="2358"/>
    <x v="1"/>
    <x v="0"/>
    <s v="USD"/>
    <n v="1457133568"/>
    <n v="1454541568"/>
    <b v="0"/>
    <n v="40"/>
    <b v="0"/>
    <s v="theater/musical"/>
    <n v="0.19650000000000001"/>
    <n v="58.95"/>
    <x v="8"/>
    <x v="25"/>
    <x v="1588"/>
    <d v="2016-03-04T23:19:28"/>
  </r>
  <r>
    <n v="2857"/>
    <s v="Los Tradicionales"/>
    <s v="Somos una compaÃ±Ã­a de teatro independiente. Y en el 2017 queremos arrancar con el montaje de 3 obras._x000a_3 elencos, 3 espacios."/>
    <n v="38000"/>
    <n v="7500"/>
    <x v="1"/>
    <x v="12"/>
    <s v="MXN"/>
    <n v="1487613600"/>
    <n v="1482444295"/>
    <b v="0"/>
    <n v="15"/>
    <b v="0"/>
    <s v="theater/plays"/>
    <n v="0.19736842105263158"/>
    <n v="500"/>
    <x v="8"/>
    <x v="23"/>
    <x v="1589"/>
    <d v="2017-02-20T18:00:00"/>
  </r>
  <r>
    <n v="1335"/>
    <s v="UB Fit (Canceled)"/>
    <s v="Dial up your performance with UB Fit: 1st wearable resistance technology that allows you to tone muscles while doing a cardio workout"/>
    <n v="25000"/>
    <n v="4940"/>
    <x v="0"/>
    <x v="0"/>
    <s v="USD"/>
    <n v="1449354502"/>
    <n v="1446762502"/>
    <b v="0"/>
    <n v="16"/>
    <b v="0"/>
    <s v="technology/wearables"/>
    <n v="0.1976"/>
    <n v="308.75"/>
    <x v="1"/>
    <x v="4"/>
    <x v="1590"/>
    <d v="2015-12-05T22:28:22"/>
  </r>
  <r>
    <n v="3107"/>
    <s v="Creating Cabaret"/>
    <s v="When opportunity knocks, we answer!  Help expand the ravishingly talented troupe into a new and exciting market and venue!"/>
    <n v="40000"/>
    <n v="7905"/>
    <x v="1"/>
    <x v="0"/>
    <s v="USD"/>
    <n v="1431372751"/>
    <n v="1430767951"/>
    <b v="0"/>
    <n v="29"/>
    <b v="0"/>
    <s v="theater/spaces"/>
    <n v="0.197625"/>
    <n v="272.58620689655174"/>
    <x v="8"/>
    <x v="24"/>
    <x v="1591"/>
    <d v="2015-05-11T19:32:31"/>
  </r>
  <r>
    <n v="179"/>
    <s v="Sustain: A Film About Survival"/>
    <s v="A feature-length film about how three people survive in a diseased world."/>
    <n v="1000"/>
    <n v="200"/>
    <x v="1"/>
    <x v="0"/>
    <s v="USD"/>
    <n v="1457056555"/>
    <n v="1454464555"/>
    <b v="0"/>
    <n v="2"/>
    <b v="0"/>
    <s v="film &amp; video/drama"/>
    <n v="0.2"/>
    <n v="100"/>
    <x v="0"/>
    <x v="1"/>
    <x v="1592"/>
    <d v="2016-03-04T01:55:55"/>
  </r>
  <r>
    <n v="3632"/>
    <s v="Some Enchanted Evening UK TOUR"/>
    <s v="A professional musical revue. First performed in 2013 as a short tour, to be embarking on a full length tour across the UK in 2015!"/>
    <n v="500"/>
    <n v="100"/>
    <x v="1"/>
    <x v="1"/>
    <s v="GBP"/>
    <n v="1416781749"/>
    <n v="1415053749"/>
    <b v="0"/>
    <n v="1"/>
    <b v="0"/>
    <s v="theater/musical"/>
    <n v="0.2"/>
    <n v="100"/>
    <x v="8"/>
    <x v="25"/>
    <x v="1593"/>
    <d v="2014-11-23T22:2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1"/>
    <x v="1"/>
    <s v="GBP"/>
    <n v="1436297180"/>
    <n v="1431113180"/>
    <b v="0"/>
    <n v="5"/>
    <b v="0"/>
    <s v="theater/plays"/>
    <n v="0.2"/>
    <n v="34"/>
    <x v="8"/>
    <x v="23"/>
    <x v="1594"/>
    <d v="2015-07-07T19:26:20"/>
  </r>
  <r>
    <n v="3991"/>
    <s v="NTACTheatre - North Texas Actor's Collaborative Theatre"/>
    <s v="North Texas first actor-driven theatre company needs your help"/>
    <n v="500"/>
    <n v="100"/>
    <x v="1"/>
    <x v="0"/>
    <s v="USD"/>
    <n v="1433086082"/>
    <n v="1430494082"/>
    <b v="0"/>
    <n v="1"/>
    <b v="0"/>
    <s v="theater/plays"/>
    <n v="0.2"/>
    <n v="100"/>
    <x v="8"/>
    <x v="23"/>
    <x v="1595"/>
    <d v="2015-05-31T15:28:02"/>
  </r>
  <r>
    <n v="1880"/>
    <s v="Sim Betting Football"/>
    <s v="Sim Betting Football is the only football (soccer) betting simulation  game."/>
    <n v="5000"/>
    <n v="1004"/>
    <x v="1"/>
    <x v="1"/>
    <s v="GBP"/>
    <n v="1459341380"/>
    <n v="1456839380"/>
    <b v="0"/>
    <n v="24"/>
    <b v="0"/>
    <s v="games/mobile games"/>
    <n v="0.20080000000000001"/>
    <n v="41.833333333333336"/>
    <x v="5"/>
    <x v="10"/>
    <x v="1596"/>
    <d v="2016-03-30T12:36:2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1"/>
    <x v="1"/>
    <s v="GBP"/>
    <n v="1468752468"/>
    <n v="1467024468"/>
    <b v="0"/>
    <n v="8"/>
    <b v="0"/>
    <s v="theater/plays"/>
    <n v="0.20125000000000001"/>
    <n v="100.625"/>
    <x v="8"/>
    <x v="23"/>
    <x v="1597"/>
    <d v="2016-07-17T10:47:48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1"/>
    <x v="0"/>
    <s v="USD"/>
    <n v="1315341550"/>
    <n v="1312490350"/>
    <b v="0"/>
    <n v="14"/>
    <b v="0"/>
    <s v="music/indie rock"/>
    <n v="0.20133333333333334"/>
    <n v="21.571428571428573"/>
    <x v="3"/>
    <x v="7"/>
    <x v="1598"/>
    <d v="2011-09-06T20:39:10"/>
  </r>
  <r>
    <n v="2867"/>
    <s v="A Midsummer Night's Dream"/>
    <s v="This production is being put together by Wilson's newest professional theater company, the Wyldepine Players in conjunction w/ Taiplab"/>
    <n v="2500"/>
    <n v="504"/>
    <x v="1"/>
    <x v="0"/>
    <s v="USD"/>
    <n v="1467604800"/>
    <n v="1465533672"/>
    <b v="0"/>
    <n v="10"/>
    <b v="0"/>
    <s v="theater/plays"/>
    <n v="0.2016"/>
    <n v="50.4"/>
    <x v="8"/>
    <x v="23"/>
    <x v="1599"/>
    <d v="2016-07-04T04:00:00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2"/>
    <x v="0"/>
    <s v="USD"/>
    <n v="1491781648"/>
    <n v="1489193248"/>
    <b v="0"/>
    <n v="22"/>
    <b v="0"/>
    <s v="music/faith"/>
    <n v="0.20208000000000001"/>
    <n v="114.81818181818181"/>
    <x v="3"/>
    <x v="17"/>
    <x v="1600"/>
    <d v="2017-04-09T23:47:28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1"/>
    <x v="0"/>
    <s v="USD"/>
    <n v="1413417600"/>
    <n v="1410750855"/>
    <b v="1"/>
    <n v="108"/>
    <b v="0"/>
    <s v="photography/photobooks"/>
    <n v="0.20220833333333332"/>
    <n v="44.935185185185183"/>
    <x v="7"/>
    <x v="18"/>
    <x v="1601"/>
    <d v="2014-10-16T00:00:00"/>
  </r>
  <r>
    <n v="1424"/>
    <s v="Subway Mantras"/>
    <s v="A short book of practical mantras that can be used every day of the week. Mantras are cogwheels of universal engines."/>
    <n v="7500"/>
    <n v="1527"/>
    <x v="1"/>
    <x v="0"/>
    <s v="USD"/>
    <n v="1479233602"/>
    <n v="1478106802"/>
    <b v="0"/>
    <n v="14"/>
    <b v="0"/>
    <s v="publishing/translations"/>
    <n v="0.2036"/>
    <n v="109.07142857142857"/>
    <x v="2"/>
    <x v="13"/>
    <x v="1602"/>
    <d v="2016-11-15T18:13:22"/>
  </r>
  <r>
    <n v="2942"/>
    <s v="Penmar Community Arts Society"/>
    <s v="YOUR community theatre:  provide a facility that is usable for presentation of movies, live music, live theatre and community events"/>
    <n v="200000"/>
    <n v="40850"/>
    <x v="1"/>
    <x v="7"/>
    <s v="CAD"/>
    <n v="1450297080"/>
    <n v="1448565459"/>
    <b v="0"/>
    <n v="202"/>
    <b v="0"/>
    <s v="theater/spaces"/>
    <n v="0.20424999999999999"/>
    <n v="202.22772277227722"/>
    <x v="8"/>
    <x v="24"/>
    <x v="1603"/>
    <d v="2015-12-16T20:18:00"/>
  </r>
  <r>
    <n v="1800"/>
    <s v="The Sikh Project Book"/>
    <s v="Shot over 3 years in the U.K &amp; U.S, and featured in press worldwide, we need your help to back the highly anticipated Sikh Project book"/>
    <n v="46260"/>
    <n v="9460"/>
    <x v="1"/>
    <x v="1"/>
    <s v="GBP"/>
    <n v="1476109970"/>
    <n v="1473517970"/>
    <b v="1"/>
    <n v="113"/>
    <b v="0"/>
    <s v="photography/photobooks"/>
    <n v="0.20449632511889321"/>
    <n v="83.716814159292042"/>
    <x v="7"/>
    <x v="18"/>
    <x v="1604"/>
    <d v="2016-10-10T14:32:50"/>
  </r>
  <r>
    <n v="1594"/>
    <s v="Scenes and Things from New Orleans"/>
    <s v="I photograph my love of New Orleans, create canvases and share those memories with you."/>
    <n v="1000"/>
    <n v="205"/>
    <x v="1"/>
    <x v="0"/>
    <s v="USD"/>
    <n v="1463329260"/>
    <n v="1458147982"/>
    <b v="0"/>
    <n v="10"/>
    <b v="0"/>
    <s v="photography/places"/>
    <n v="0.20499999999999999"/>
    <n v="20.5"/>
    <x v="7"/>
    <x v="16"/>
    <x v="1605"/>
    <d v="2016-05-15T16:21:00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1"/>
    <x v="0"/>
    <s v="USD"/>
    <n v="1404623330"/>
    <n v="1401685730"/>
    <b v="0"/>
    <n v="25"/>
    <b v="0"/>
    <s v="food/food trucks"/>
    <n v="0.20705000000000001"/>
    <n v="82.82"/>
    <x v="6"/>
    <x v="11"/>
    <x v="1606"/>
    <d v="2014-07-06T05:08:50"/>
  </r>
  <r>
    <n v="2324"/>
    <s v="Pies not Lies"/>
    <s v="A city centre shop selling great locally made food with room to chat and learn about eachother."/>
    <n v="7500"/>
    <n v="1555"/>
    <x v="2"/>
    <x v="1"/>
    <s v="GBP"/>
    <n v="1490559285"/>
    <n v="1487970885"/>
    <b v="0"/>
    <n v="61"/>
    <b v="0"/>
    <s v="food/small batch"/>
    <n v="0.20733333333333334"/>
    <n v="25.491803278688526"/>
    <x v="6"/>
    <x v="28"/>
    <x v="1607"/>
    <d v="2017-03-26T20:14:45"/>
  </r>
  <r>
    <n v="2896"/>
    <s v="&quot;Miracle on 34th Street&quot; - We believe. Do you believe in us?"/>
    <s v="&quot;Miracle on 34th Street&quot; is about faith and believing in others. _x000a_We believe. Do you?"/>
    <n v="3000"/>
    <n v="625"/>
    <x v="1"/>
    <x v="0"/>
    <s v="USD"/>
    <n v="1481522400"/>
    <n v="1480283321"/>
    <b v="0"/>
    <n v="12"/>
    <b v="0"/>
    <s v="theater/plays"/>
    <n v="0.20833333333333334"/>
    <n v="52.083333333333336"/>
    <x v="8"/>
    <x v="23"/>
    <x v="1608"/>
    <d v="2016-12-12T06:00:00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2"/>
    <x v="0"/>
    <s v="USD"/>
    <n v="1491277121"/>
    <n v="1489376321"/>
    <b v="0"/>
    <n v="7"/>
    <b v="0"/>
    <s v="theater/plays"/>
    <n v="0.20849420849420849"/>
    <n v="23.142857142857142"/>
    <x v="8"/>
    <x v="23"/>
    <x v="1609"/>
    <d v="2017-04-04T03:38:41"/>
  </r>
  <r>
    <n v="2655"/>
    <s v="Balloons (Canceled)"/>
    <s v="Thank you for your support!"/>
    <n v="15000"/>
    <n v="3155"/>
    <x v="0"/>
    <x v="0"/>
    <s v="USD"/>
    <n v="1455048000"/>
    <n v="1452631647"/>
    <b v="0"/>
    <n v="43"/>
    <b v="0"/>
    <s v="technology/space exploration"/>
    <n v="0.21033333333333334"/>
    <n v="73.372093023255815"/>
    <x v="1"/>
    <x v="21"/>
    <x v="1610"/>
    <d v="2016-02-09T20:00:00"/>
  </r>
  <r>
    <n v="922"/>
    <s v="THE JOEY MORANT PROJECT:   JAZZIFIED R'nB"/>
    <s v="Our goal is to help educate the world about jazz and its components; how it relates to love, romance, and success."/>
    <n v="27000"/>
    <n v="5680"/>
    <x v="1"/>
    <x v="0"/>
    <s v="USD"/>
    <n v="1412167393"/>
    <n v="1409143393"/>
    <b v="0"/>
    <n v="30"/>
    <b v="0"/>
    <s v="music/jazz"/>
    <n v="0.21037037037037037"/>
    <n v="189.33333333333334"/>
    <x v="3"/>
    <x v="6"/>
    <x v="1611"/>
    <d v="2014-10-01T12:43:13"/>
  </r>
  <r>
    <n v="181"/>
    <s v="Immemorial"/>
    <s v="Christina has been suffering with flash backs and some very disturbing nightmares and realises that it is more than just nightmares."/>
    <n v="3423"/>
    <n v="722"/>
    <x v="1"/>
    <x v="1"/>
    <s v="GBP"/>
    <n v="1434995295"/>
    <n v="1432403295"/>
    <b v="0"/>
    <n v="4"/>
    <b v="0"/>
    <s v="film &amp; video/drama"/>
    <n v="0.21092608822670172"/>
    <n v="180.5"/>
    <x v="0"/>
    <x v="1"/>
    <x v="1612"/>
    <d v="2015-06-22T17:48:15"/>
  </r>
  <r>
    <n v="3972"/>
    <s v="Valkyrie Theatre Company"/>
    <s v="We're a horror based theatre company in Oklahoma City beginning our first season of shows."/>
    <n v="1000"/>
    <n v="211"/>
    <x v="1"/>
    <x v="0"/>
    <s v="USD"/>
    <n v="1423186634"/>
    <n v="1418002634"/>
    <b v="0"/>
    <n v="8"/>
    <b v="0"/>
    <s v="theater/plays"/>
    <n v="0.21099999999999999"/>
    <n v="26.375"/>
    <x v="8"/>
    <x v="23"/>
    <x v="1613"/>
    <d v="2015-02-06T01:37:14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1"/>
    <x v="0"/>
    <s v="USD"/>
    <n v="1417377481"/>
    <n v="1412189881"/>
    <b v="0"/>
    <n v="7"/>
    <b v="0"/>
    <s v="photography/people"/>
    <n v="0.21146666666666666"/>
    <n v="453.14285714285717"/>
    <x v="7"/>
    <x v="19"/>
    <x v="1614"/>
    <d v="2014-11-30T19:58:01"/>
  </r>
  <r>
    <n v="1566"/>
    <s v="DeVito Art Skull Island Kongstarter (Canceled)"/>
    <s v="Joe DeVito's first Art Book and original King Kong novellas available in both Limited and Deluxe Editions."/>
    <n v="30000"/>
    <n v="6375"/>
    <x v="0"/>
    <x v="0"/>
    <s v="USD"/>
    <n v="1469656800"/>
    <n v="1467151204"/>
    <b v="0"/>
    <n v="59"/>
    <b v="0"/>
    <s v="publishing/art books"/>
    <n v="0.21249999999999999"/>
    <n v="108.05084745762711"/>
    <x v="2"/>
    <x v="15"/>
    <x v="1615"/>
    <d v="2016-07-27T22:00:00"/>
  </r>
  <r>
    <n v="1737"/>
    <s v="Healing"/>
    <s v="An instrumental project in which all songs are incorporated around the healing power of our God. Used for times of prayer &amp; devotion"/>
    <n v="4000"/>
    <n v="850"/>
    <x v="1"/>
    <x v="0"/>
    <s v="USD"/>
    <n v="1437432392"/>
    <n v="1434840392"/>
    <b v="0"/>
    <n v="15"/>
    <b v="0"/>
    <s v="music/faith"/>
    <n v="0.21249999999999999"/>
    <n v="56.666666666666664"/>
    <x v="3"/>
    <x v="17"/>
    <x v="1616"/>
    <d v="2015-07-20T22:46:32"/>
  </r>
  <r>
    <n v="3843"/>
    <s v="Vengeance Can Wait"/>
    <s v="Vengeance Can Wait navigates Japanese sub-culture as it charts a dark, twisted and touching, â€œdifferentâ€ kind of love story."/>
    <n v="5000"/>
    <n v="1065"/>
    <x v="1"/>
    <x v="0"/>
    <s v="USD"/>
    <n v="1401587064"/>
    <n v="1399427064"/>
    <b v="1"/>
    <n v="19"/>
    <b v="0"/>
    <s v="theater/plays"/>
    <n v="0.21299999999999999"/>
    <n v="56.05263157894737"/>
    <x v="8"/>
    <x v="23"/>
    <x v="1617"/>
    <d v="2014-06-01T01:44:24"/>
  </r>
  <r>
    <n v="1771"/>
    <s v="&quot;Drakes Folly&quot;"/>
    <s v="Photographic book on the historic oil region of Pennsylvania where Edwin Drake drilled the well that started the modern oil industry."/>
    <n v="4200"/>
    <n v="895"/>
    <x v="1"/>
    <x v="1"/>
    <s v="GBP"/>
    <n v="1414107040"/>
    <n v="1411515040"/>
    <b v="1"/>
    <n v="25"/>
    <b v="0"/>
    <s v="photography/photobooks"/>
    <n v="0.21309523809523809"/>
    <n v="35.799999999999997"/>
    <x v="7"/>
    <x v="18"/>
    <x v="1618"/>
    <d v="2014-10-23T23:30:4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0"/>
    <x v="0"/>
    <s v="USD"/>
    <n v="1443675540"/>
    <n v="1441022120"/>
    <b v="0"/>
    <n v="121"/>
    <b v="0"/>
    <s v="technology/web"/>
    <n v="0.21363333333333334"/>
    <n v="105.93388429752066"/>
    <x v="1"/>
    <x v="3"/>
    <x v="1619"/>
    <d v="2015-10-01T04:59:00"/>
  </r>
  <r>
    <n v="4104"/>
    <s v="PETER PAN - a new play by Ebony Rattle"/>
    <s v="PETER PAN, written by Ebony Rattle, is a new retelling of the classic play by J.M. Barrie about a boy who refused to grow up."/>
    <n v="3000"/>
    <n v="641"/>
    <x v="1"/>
    <x v="3"/>
    <s v="AUD"/>
    <n v="1477550434"/>
    <n v="1474958434"/>
    <b v="0"/>
    <n v="14"/>
    <b v="0"/>
    <s v="theater/plays"/>
    <n v="0.21366666666666667"/>
    <n v="45.785714285714285"/>
    <x v="8"/>
    <x v="23"/>
    <x v="1620"/>
    <d v="2016-10-27T06:40:34"/>
  </r>
  <r>
    <n v="3737"/>
    <s v="Measure For Measure"/>
    <s v="The ASU Theatre and Shakespeare Club presents Measure For Measure directed by Jordyn Ochser."/>
    <n v="700"/>
    <n v="150"/>
    <x v="1"/>
    <x v="0"/>
    <s v="USD"/>
    <n v="1447311540"/>
    <n v="1445358903"/>
    <b v="0"/>
    <n v="4"/>
    <b v="0"/>
    <s v="theater/plays"/>
    <n v="0.21428571428571427"/>
    <n v="37.5"/>
    <x v="8"/>
    <x v="23"/>
    <x v="1621"/>
    <d v="2015-11-12T06:59:00"/>
  </r>
  <r>
    <n v="669"/>
    <s v="Christian DiLusso Watches"/>
    <s v="Beautiful automatic watches, made for every moment._x000a_Sports, business, casual.....it fits every moment of your life."/>
    <n v="200000"/>
    <n v="43015"/>
    <x v="1"/>
    <x v="8"/>
    <s v="SEK"/>
    <n v="1467817258"/>
    <n v="1465225258"/>
    <b v="0"/>
    <n v="28"/>
    <b v="0"/>
    <s v="technology/wearables"/>
    <n v="0.21507499999999999"/>
    <n v="1536.25"/>
    <x v="1"/>
    <x v="4"/>
    <x v="1622"/>
    <d v="2016-07-06T15:00:58"/>
  </r>
  <r>
    <n v="3893"/>
    <s v="MY PRIVATE REVOLUTION"/>
    <s v="An inspiring story of a young girl's journey from childhood to adulthood told through monologue, dialogue, poetry and music and dance."/>
    <n v="50000"/>
    <n v="10775"/>
    <x v="1"/>
    <x v="0"/>
    <s v="USD"/>
    <n v="1404194400"/>
    <n v="1400600840"/>
    <b v="0"/>
    <n v="84"/>
    <b v="0"/>
    <s v="theater/plays"/>
    <n v="0.2155"/>
    <n v="128.27380952380952"/>
    <x v="8"/>
    <x v="23"/>
    <x v="1623"/>
    <d v="2014-07-01T06:00:00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1"/>
    <x v="0"/>
    <s v="USD"/>
    <n v="1348849134"/>
    <n v="1344961134"/>
    <b v="0"/>
    <n v="39"/>
    <b v="0"/>
    <s v="film &amp; video/animation"/>
    <n v="0.21575"/>
    <n v="110.64102564102564"/>
    <x v="0"/>
    <x v="2"/>
    <x v="1624"/>
    <d v="2012-09-28T16:18:54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1"/>
    <x v="0"/>
    <s v="USD"/>
    <n v="1420088340"/>
    <n v="1417410964"/>
    <b v="0"/>
    <n v="215"/>
    <b v="0"/>
    <s v="technology/wearables"/>
    <n v="0.21628"/>
    <n v="50.29767441860465"/>
    <x v="1"/>
    <x v="4"/>
    <x v="1625"/>
    <d v="2015-01-01T04:59:00"/>
  </r>
  <r>
    <n v="4083"/>
    <s v="Defendant Maurice Chevalier"/>
    <s v="Condemned to death for Collaboration with the Nazis, popular French Singer &amp; Entertainer Maurice Chevalier tells his side of the story"/>
    <n v="3500"/>
    <n v="759"/>
    <x v="1"/>
    <x v="0"/>
    <s v="USD"/>
    <n v="1452795416"/>
    <n v="1450203416"/>
    <b v="0"/>
    <n v="6"/>
    <b v="0"/>
    <s v="theater/plays"/>
    <n v="0.21685714285714286"/>
    <n v="126.5"/>
    <x v="8"/>
    <x v="23"/>
    <x v="1626"/>
    <d v="2016-01-14T18:16:56"/>
  </r>
  <r>
    <n v="1683"/>
    <s v="Manman doudou tÃ©moignage d'une mÃ¨re Album"/>
    <s v="Rendre tÃ©moignage de ce que Dieu fait chaque jour pour moi et venir en  aide  aux autres, c'est  mon but."/>
    <n v="3500"/>
    <n v="760"/>
    <x v="2"/>
    <x v="9"/>
    <s v="EUR"/>
    <n v="1491590738"/>
    <n v="1489517138"/>
    <b v="0"/>
    <n v="10"/>
    <b v="0"/>
    <s v="music/faith"/>
    <n v="0.21714285714285714"/>
    <n v="76"/>
    <x v="3"/>
    <x v="17"/>
    <x v="1627"/>
    <d v="2017-04-07T18:45:38"/>
  </r>
  <r>
    <n v="2917"/>
    <s v="Elevation Twelfth Night"/>
    <s v="Cross dressing, cross gartering, crossed swords. Cross a bridge and come see this fantastically fun rendition of Twelfth Night"/>
    <n v="2000"/>
    <n v="437"/>
    <x v="1"/>
    <x v="0"/>
    <s v="USD"/>
    <n v="1442381847"/>
    <n v="1440826647"/>
    <b v="0"/>
    <n v="9"/>
    <b v="0"/>
    <s v="theater/plays"/>
    <n v="0.2185"/>
    <n v="48.555555555555557"/>
    <x v="8"/>
    <x v="23"/>
    <x v="1628"/>
    <d v="2015-09-16T05:37:27"/>
  </r>
  <r>
    <n v="2745"/>
    <s v="SERENDIPITY'S Pumpkin Pie Surprise"/>
    <s v="A spunky little girl, driven by a love of pumpkin pie, overcomes her fears and serendipitiously discovers what she'll be for Halloween"/>
    <n v="8000"/>
    <n v="1751"/>
    <x v="1"/>
    <x v="0"/>
    <s v="USD"/>
    <n v="1342309368"/>
    <n v="1337125368"/>
    <b v="0"/>
    <n v="49"/>
    <b v="0"/>
    <s v="publishing/children's books"/>
    <n v="0.21887499999999999"/>
    <n v="35.734693877551024"/>
    <x v="2"/>
    <x v="22"/>
    <x v="1629"/>
    <d v="2012-07-14T23:42:48"/>
  </r>
  <r>
    <n v="485"/>
    <s v="The Lighthouse and the Lock cartoon - funny stuff for kids."/>
    <s v="Last few days to make this toon a reality! 5 funny toons for YOU! See the pilot episode here!"/>
    <n v="37956"/>
    <n v="8315.01"/>
    <x v="1"/>
    <x v="1"/>
    <s v="GBP"/>
    <n v="1368792499"/>
    <n v="1366200499"/>
    <b v="0"/>
    <n v="125"/>
    <b v="0"/>
    <s v="film &amp; video/animation"/>
    <n v="0.21906971229845085"/>
    <n v="66.520080000000007"/>
    <x v="0"/>
    <x v="2"/>
    <x v="1630"/>
    <d v="2013-05-17T12:08:19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1"/>
    <x v="1"/>
    <s v="GBP"/>
    <n v="1399809052"/>
    <n v="1397217052"/>
    <b v="1"/>
    <n v="23"/>
    <b v="0"/>
    <s v="theater/plays"/>
    <n v="0.21940000000000001"/>
    <n v="47.695652173913047"/>
    <x v="8"/>
    <x v="23"/>
    <x v="1631"/>
    <d v="2014-05-11T11:50:52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1"/>
    <x v="1"/>
    <s v="GBP"/>
    <n v="1416081600"/>
    <n v="1413477228"/>
    <b v="0"/>
    <n v="2"/>
    <b v="0"/>
    <s v="theater/plays"/>
    <n v="0.22"/>
    <n v="55"/>
    <x v="8"/>
    <x v="23"/>
    <x v="1632"/>
    <d v="2014-11-15T20:00:00"/>
  </r>
  <r>
    <n v="1796"/>
    <s v="Kenema"/>
    <s v="Kenema is a stunning portrait photography book by British Photographer, Peter Dibdin, capturing community life in Kenema, Sierra Leone."/>
    <n v="19000"/>
    <n v="4190"/>
    <x v="1"/>
    <x v="1"/>
    <s v="GBP"/>
    <n v="1469356366"/>
    <n v="1464172366"/>
    <b v="1"/>
    <n v="86"/>
    <b v="0"/>
    <s v="photography/photobooks"/>
    <n v="0.22052631578947368"/>
    <n v="48.720930232558139"/>
    <x v="7"/>
    <x v="18"/>
    <x v="1633"/>
    <d v="2016-07-24T10:32:46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1"/>
    <x v="1"/>
    <s v="GBP"/>
    <n v="1410616600"/>
    <n v="1405432600"/>
    <b v="0"/>
    <n v="369"/>
    <b v="0"/>
    <s v="technology/wearables"/>
    <n v="0.22092500000000001"/>
    <n v="23.948509485094849"/>
    <x v="1"/>
    <x v="4"/>
    <x v="1634"/>
    <d v="2014-09-13T13:56:4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1"/>
    <x v="1"/>
    <s v="GBP"/>
    <n v="1448492400"/>
    <n v="1446506080"/>
    <b v="0"/>
    <n v="6"/>
    <b v="0"/>
    <s v="theater/plays"/>
    <n v="0.22142857142857142"/>
    <n v="129.16666666666666"/>
    <x v="8"/>
    <x v="23"/>
    <x v="1635"/>
    <d v="2015-11-25T23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1"/>
    <x v="1"/>
    <s v="GBP"/>
    <n v="1488546319"/>
    <n v="1483362319"/>
    <b v="0"/>
    <n v="5"/>
    <b v="0"/>
    <s v="music/jazz"/>
    <n v="0.22363636363636363"/>
    <n v="24.6"/>
    <x v="3"/>
    <x v="6"/>
    <x v="1636"/>
    <d v="2017-03-03T13:05:19"/>
  </r>
  <r>
    <n v="169"/>
    <s v="Family"/>
    <s v="Family is a short film about a father and son and two brothers who were separated by the Korean war and finally reunite after 60 years."/>
    <n v="2500"/>
    <n v="560"/>
    <x v="1"/>
    <x v="1"/>
    <s v="GBP"/>
    <n v="1413634059"/>
    <n v="1411042059"/>
    <b v="0"/>
    <n v="10"/>
    <b v="0"/>
    <s v="film &amp; video/drama"/>
    <n v="0.224"/>
    <n v="56"/>
    <x v="0"/>
    <x v="1"/>
    <x v="1637"/>
    <d v="2014-10-18T12:07:39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0"/>
    <x v="0"/>
    <s v="USD"/>
    <n v="1467432000"/>
    <n v="1464763109"/>
    <b v="0"/>
    <n v="50"/>
    <b v="0"/>
    <s v="technology/wearables"/>
    <n v="0.22494285714285714"/>
    <n v="157.46"/>
    <x v="1"/>
    <x v="4"/>
    <x v="1638"/>
    <d v="2016-07-02T04:00:00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2"/>
    <x v="1"/>
    <s v="GBP"/>
    <n v="1490631419"/>
    <n v="1488820619"/>
    <b v="0"/>
    <n v="12"/>
    <b v="0"/>
    <s v="theater/plays"/>
    <n v="0.22500000000000001"/>
    <n v="18.75"/>
    <x v="8"/>
    <x v="23"/>
    <x v="1639"/>
    <d v="2017-03-27T16:16:59"/>
  </r>
  <r>
    <n v="2405"/>
    <s v="JoyShtick Food Truck"/>
    <s v="We are the first gaming-themed food truck, bringing gourmet pub fare to the Jacksonville area."/>
    <n v="5000"/>
    <n v="1126"/>
    <x v="1"/>
    <x v="0"/>
    <s v="USD"/>
    <n v="1472911375"/>
    <n v="1471096975"/>
    <b v="0"/>
    <n v="20"/>
    <b v="0"/>
    <s v="food/food trucks"/>
    <n v="0.22520000000000001"/>
    <n v="56.3"/>
    <x v="6"/>
    <x v="11"/>
    <x v="1640"/>
    <d v="2016-09-03T14:02:55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1"/>
    <x v="7"/>
    <s v="CAD"/>
    <n v="1401595140"/>
    <n v="1398980941"/>
    <b v="0"/>
    <n v="17"/>
    <b v="0"/>
    <s v="theater/spaces"/>
    <n v="0.22750000000000001"/>
    <n v="53.529411764705884"/>
    <x v="8"/>
    <x v="24"/>
    <x v="1641"/>
    <d v="2014-06-01T03:59:00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0"/>
    <x v="0"/>
    <s v="USD"/>
    <n v="1448125935"/>
    <n v="1444666335"/>
    <b v="0"/>
    <n v="355"/>
    <b v="0"/>
    <s v="technology/wearables"/>
    <n v="0.22878799999999999"/>
    <n v="161.11830985915492"/>
    <x v="1"/>
    <x v="4"/>
    <x v="1642"/>
    <d v="2015-11-21T17:12:1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1"/>
    <x v="0"/>
    <s v="USD"/>
    <n v="1354699421"/>
    <n v="1352107421"/>
    <b v="0"/>
    <n v="70"/>
    <b v="0"/>
    <s v="film &amp; video/animation"/>
    <n v="0.22881426547787684"/>
    <n v="39.228571428571428"/>
    <x v="0"/>
    <x v="2"/>
    <x v="1643"/>
    <d v="2012-12-05T09:23:41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0"/>
    <x v="0"/>
    <s v="USD"/>
    <n v="1404909296"/>
    <n v="1402317296"/>
    <b v="0"/>
    <n v="35"/>
    <b v="0"/>
    <s v="publishing/art books"/>
    <n v="0.2291"/>
    <n v="65.457142857142856"/>
    <x v="2"/>
    <x v="15"/>
    <x v="1644"/>
    <d v="2014-07-09T12:34:56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1"/>
    <x v="1"/>
    <s v="GBP"/>
    <n v="1428333345"/>
    <n v="1425744945"/>
    <b v="0"/>
    <n v="7"/>
    <b v="0"/>
    <s v="technology/web"/>
    <n v="0.23"/>
    <n v="16.428571428571427"/>
    <x v="1"/>
    <x v="3"/>
    <x v="1645"/>
    <d v="2015-04-06T15:15:45"/>
  </r>
  <r>
    <n v="150"/>
    <s v="Star Trek First Frontier (Canceled)"/>
    <s v="The untold story of Captain Robert April and the first launching of the starship U.S.S. Enterprise,  NCC-1701"/>
    <n v="130000"/>
    <n v="30112"/>
    <x v="0"/>
    <x v="0"/>
    <s v="USD"/>
    <n v="1432612382"/>
    <n v="1427428382"/>
    <b v="0"/>
    <n v="67"/>
    <b v="0"/>
    <s v="film &amp; video/science fiction"/>
    <n v="0.23163076923076922"/>
    <n v="449.43283582089555"/>
    <x v="0"/>
    <x v="0"/>
    <x v="1646"/>
    <d v="2015-05-26T03:53:02"/>
  </r>
  <r>
    <n v="2880"/>
    <s v="BELIEF on the Isle of Skye"/>
    <s v="BELIEF leaves res &amp; crosses nations, swims the Atlantic, landing on Isle where Salish meets Gaelic, where humanity transcends barriers"/>
    <n v="12000"/>
    <n v="2800"/>
    <x v="1"/>
    <x v="0"/>
    <s v="USD"/>
    <n v="1440090300"/>
    <n v="1436305452"/>
    <b v="0"/>
    <n v="29"/>
    <b v="0"/>
    <s v="theater/plays"/>
    <n v="0.23333333333333334"/>
    <n v="96.551724137931032"/>
    <x v="8"/>
    <x v="23"/>
    <x v="1647"/>
    <d v="2015-08-20T17:05:00"/>
  </r>
  <r>
    <n v="3089"/>
    <s v="The ClubHouse: A Community-Focused Sports &amp; Culture Space"/>
    <s v="A community space in Somerville, MA to celebrate the beautiful intersection of sports and creativity."/>
    <n v="25000"/>
    <n v="5854"/>
    <x v="1"/>
    <x v="0"/>
    <s v="USD"/>
    <n v="1468029540"/>
    <n v="1465304483"/>
    <b v="0"/>
    <n v="45"/>
    <b v="0"/>
    <s v="theater/spaces"/>
    <n v="0.23416000000000001"/>
    <n v="130.0888888888889"/>
    <x v="8"/>
    <x v="24"/>
    <x v="1648"/>
    <d v="2016-07-09T01:59:00"/>
  </r>
  <r>
    <n v="2596"/>
    <s v="The Chef Express Food Truck"/>
    <s v="I'm bringing passion, talent, and most importantly some amazing gourmet food to the streets of Lethbridge and southern Alberta."/>
    <n v="35000"/>
    <n v="8256"/>
    <x v="1"/>
    <x v="7"/>
    <s v="CAD"/>
    <n v="1407427009"/>
    <n v="1404835009"/>
    <b v="0"/>
    <n v="27"/>
    <b v="0"/>
    <s v="food/food trucks"/>
    <n v="0.23588571428571428"/>
    <n v="305.77777777777777"/>
    <x v="6"/>
    <x v="11"/>
    <x v="1649"/>
    <d v="2014-08-07T15:56:49"/>
  </r>
  <r>
    <n v="3051"/>
    <s v="Jon Udry's ABC Tour"/>
    <s v="The ABC tour: 26 comedy-juggling shows in 26 different venues - chosen by YOU - each beginning with a different letter of the alphabet."/>
    <n v="3500"/>
    <n v="827"/>
    <x v="1"/>
    <x v="1"/>
    <s v="GBP"/>
    <n v="1486547945"/>
    <n v="1483955945"/>
    <b v="1"/>
    <n v="35"/>
    <b v="0"/>
    <s v="theater/spaces"/>
    <n v="0.23628571428571429"/>
    <n v="23.62857142857143"/>
    <x v="8"/>
    <x v="24"/>
    <x v="1650"/>
    <d v="2017-02-08T09:59:05"/>
  </r>
  <r>
    <n v="1783"/>
    <s v="Hues of my Vision"/>
    <s v="My Buddy Spirit and I, Ara, camping full time camera on hand for a bit over nine years. &quot;Hue of my Vision&quot; is our Photo Book."/>
    <n v="40000"/>
    <n v="9477"/>
    <x v="1"/>
    <x v="0"/>
    <s v="USD"/>
    <n v="1432248478"/>
    <n v="1429656478"/>
    <b v="1"/>
    <n v="185"/>
    <b v="0"/>
    <s v="photography/photobooks"/>
    <n v="0.236925"/>
    <n v="51.227027027027027"/>
    <x v="7"/>
    <x v="18"/>
    <x v="1651"/>
    <d v="2015-05-21T22:47:58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1"/>
    <x v="0"/>
    <s v="USD"/>
    <n v="1259643540"/>
    <n v="1254450706"/>
    <b v="0"/>
    <n v="11"/>
    <b v="0"/>
    <s v="music/jazz"/>
    <n v="0.2402"/>
    <n v="109.18181818181819"/>
    <x v="3"/>
    <x v="6"/>
    <x v="1652"/>
    <d v="2009-12-01T04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1"/>
    <x v="0"/>
    <s v="USD"/>
    <n v="1488783507"/>
    <n v="1486191507"/>
    <b v="0"/>
    <n v="10"/>
    <b v="0"/>
    <s v="theater/plays"/>
    <n v="0.2411764705882353"/>
    <n v="41"/>
    <x v="8"/>
    <x v="23"/>
    <x v="1653"/>
    <d v="2017-03-06T06:58:27"/>
  </r>
  <r>
    <n v="4010"/>
    <s v="The Connection Play 2014"/>
    <s v="JUNTO Productions is proud to present our first production, the premiere of The Connection, a play by Jeffrey Paul."/>
    <n v="7200"/>
    <n v="1742"/>
    <x v="1"/>
    <x v="0"/>
    <s v="USD"/>
    <n v="1414348166"/>
    <n v="1412879366"/>
    <b v="0"/>
    <n v="38"/>
    <b v="0"/>
    <s v="theater/plays"/>
    <n v="0.24194444444444443"/>
    <n v="45.842105263157897"/>
    <x v="8"/>
    <x v="23"/>
    <x v="1654"/>
    <d v="2014-10-26T18:29:2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1"/>
    <x v="0"/>
    <s v="USD"/>
    <n v="1448745741"/>
    <n v="1446150141"/>
    <b v="0"/>
    <n v="8"/>
    <b v="0"/>
    <s v="theater/plays"/>
    <n v="0.24285714285714285"/>
    <n v="53.125"/>
    <x v="8"/>
    <x v="23"/>
    <x v="1655"/>
    <d v="2015-11-28T21:22:21"/>
  </r>
  <r>
    <n v="874"/>
    <s v="New Jerry Tachoir Group Recording"/>
    <s v="Tachoir music has been described as &quot;Highly original compositions with dazzling improvisations by virtuoso musicians&quot; - The Times"/>
    <n v="3000"/>
    <n v="730"/>
    <x v="1"/>
    <x v="0"/>
    <s v="USD"/>
    <n v="1367676034"/>
    <n v="1365084034"/>
    <b v="0"/>
    <n v="21"/>
    <b v="0"/>
    <s v="music/jazz"/>
    <n v="0.24333333333333335"/>
    <n v="34.761904761904759"/>
    <x v="3"/>
    <x v="6"/>
    <x v="1656"/>
    <d v="2013-05-04T14:00:34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1"/>
    <x v="0"/>
    <s v="USD"/>
    <n v="1411930556"/>
    <n v="1409338556"/>
    <b v="0"/>
    <n v="12"/>
    <b v="0"/>
    <s v="theater/plays"/>
    <n v="0.24333333333333335"/>
    <n v="24.333333333333332"/>
    <x v="8"/>
    <x v="23"/>
    <x v="1657"/>
    <d v="2014-09-28T18:55:56"/>
  </r>
  <r>
    <n v="239"/>
    <s v="Filthy - Short Film"/>
    <s v="Lovers Clint and Eli convey their conflicting perspectives of guilt and remorse while in the desolate Australian bush."/>
    <n v="1000"/>
    <n v="250"/>
    <x v="1"/>
    <x v="3"/>
    <s v="AUD"/>
    <n v="1446984000"/>
    <n v="1445308730"/>
    <b v="0"/>
    <n v="5"/>
    <b v="0"/>
    <s v="film &amp; video/drama"/>
    <n v="0.25"/>
    <n v="50"/>
    <x v="0"/>
    <x v="1"/>
    <x v="1658"/>
    <d v="2015-11-08T12:00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1"/>
    <x v="0"/>
    <s v="USD"/>
    <n v="1443224622"/>
    <n v="1440632622"/>
    <b v="0"/>
    <n v="6"/>
    <b v="0"/>
    <s v="theater/musical"/>
    <n v="0.25"/>
    <n v="41.666666666666664"/>
    <x v="8"/>
    <x v="25"/>
    <x v="1659"/>
    <d v="2015-09-25T23:43:42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1"/>
    <x v="0"/>
    <s v="USD"/>
    <n v="1409194810"/>
    <n v="1406170810"/>
    <b v="0"/>
    <n v="114"/>
    <b v="0"/>
    <s v="theater/spaces"/>
    <n v="0.25030188679245285"/>
    <n v="58.184210526315788"/>
    <x v="8"/>
    <x v="24"/>
    <x v="1660"/>
    <d v="2014-08-28T03:00: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1"/>
    <x v="0"/>
    <s v="USD"/>
    <n v="1367444557"/>
    <n v="1364852557"/>
    <b v="0"/>
    <n v="15"/>
    <b v="0"/>
    <s v="publishing/fiction"/>
    <n v="0.25035714285714283"/>
    <n v="46.733333333333334"/>
    <x v="2"/>
    <x v="5"/>
    <x v="1661"/>
    <d v="2013-05-01T21:42:37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1"/>
    <x v="0"/>
    <s v="USD"/>
    <n v="1478926800"/>
    <n v="1476054568"/>
    <b v="0"/>
    <n v="196"/>
    <b v="0"/>
    <s v="technology/wearables"/>
    <n v="0.25087142857142858"/>
    <n v="89.59693877551021"/>
    <x v="1"/>
    <x v="4"/>
    <x v="1662"/>
    <d v="2016-11-12T05:00:00"/>
  </r>
  <r>
    <n v="210"/>
    <s v="Like Son, Like Father"/>
    <s v="A tender short film about a young man who needs advice from  someone he had no intention of ever meeting, his biological father."/>
    <n v="12000"/>
    <n v="3030"/>
    <x v="1"/>
    <x v="0"/>
    <s v="USD"/>
    <n v="1443675600"/>
    <n v="1441157592"/>
    <b v="0"/>
    <n v="33"/>
    <b v="0"/>
    <s v="film &amp; video/drama"/>
    <n v="0.2525"/>
    <n v="91.818181818181813"/>
    <x v="0"/>
    <x v="1"/>
    <x v="1663"/>
    <d v="2015-10-01T05:00:0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1"/>
    <x v="0"/>
    <s v="USD"/>
    <n v="1428732000"/>
    <n v="1426772928"/>
    <b v="0"/>
    <n v="33"/>
    <b v="0"/>
    <s v="food/food trucks"/>
    <n v="0.25259090909090909"/>
    <n v="168.39393939393941"/>
    <x v="6"/>
    <x v="11"/>
    <x v="1664"/>
    <d v="2015-04-11T06:00:00"/>
  </r>
  <r>
    <n v="1690"/>
    <s v="NewKings Album &quot;Rise Up&quot;"/>
    <s v="Our newest project! We are hard at it trying to bring music that uplifts the spirit, and tells a story of life-changing love."/>
    <n v="2500"/>
    <n v="635"/>
    <x v="2"/>
    <x v="0"/>
    <s v="USD"/>
    <n v="1491470442"/>
    <n v="1488882042"/>
    <b v="0"/>
    <n v="11"/>
    <b v="0"/>
    <s v="music/faith"/>
    <n v="0.254"/>
    <n v="57.727272727272727"/>
    <x v="3"/>
    <x v="17"/>
    <x v="1665"/>
    <d v="2017-04-06T09:20:42"/>
  </r>
  <r>
    <n v="515"/>
    <s v="A Tale of Faith - An Animated Short Film"/>
    <s v="A Tale of Faith is an animated short film based on the heartwarming tale by Rebbe Nachman of Breslov."/>
    <n v="97000"/>
    <n v="24651"/>
    <x v="1"/>
    <x v="0"/>
    <s v="USD"/>
    <n v="1451389601"/>
    <n v="1447933601"/>
    <b v="0"/>
    <n v="34"/>
    <b v="0"/>
    <s v="film &amp; video/animation"/>
    <n v="0.25413402061855672"/>
    <n v="725.02941176470586"/>
    <x v="0"/>
    <x v="2"/>
    <x v="1666"/>
    <d v="2015-12-29T11:46:41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1"/>
    <x v="0"/>
    <s v="USD"/>
    <n v="1409009306"/>
    <n v="1406417306"/>
    <b v="0"/>
    <n v="15"/>
    <b v="0"/>
    <s v="publishing/children's books"/>
    <n v="0.25545454545454543"/>
    <n v="93.666666666666671"/>
    <x v="2"/>
    <x v="22"/>
    <x v="1667"/>
    <d v="2014-08-25T23:28:26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1"/>
    <x v="10"/>
    <s v="EUR"/>
    <n v="1467106895"/>
    <n v="1463218895"/>
    <b v="0"/>
    <n v="96"/>
    <b v="0"/>
    <s v="technology/wearables"/>
    <n v="0.25584000000000001"/>
    <n v="133.25"/>
    <x v="1"/>
    <x v="4"/>
    <x v="1668"/>
    <d v="2016-06-28T09:41:35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1"/>
    <x v="1"/>
    <s v="GBP"/>
    <n v="1475398800"/>
    <n v="1472711224"/>
    <b v="0"/>
    <n v="94"/>
    <b v="0"/>
    <s v="theater/plays"/>
    <n v="0.25698702928870293"/>
    <n v="65.340319148936175"/>
    <x v="8"/>
    <x v="23"/>
    <x v="1669"/>
    <d v="2016-10-02T09:00:0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1"/>
    <x v="0"/>
    <s v="USD"/>
    <n v="1473950945"/>
    <n v="1471272545"/>
    <b v="1"/>
    <n v="24"/>
    <b v="0"/>
    <s v="photography/photobooks"/>
    <n v="0.25763636363636366"/>
    <n v="59.041666666666664"/>
    <x v="7"/>
    <x v="18"/>
    <x v="1670"/>
    <d v="2016-09-15T14:49:05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1"/>
    <x v="0"/>
    <s v="USD"/>
    <n v="1410955331"/>
    <n v="1407931331"/>
    <b v="0"/>
    <n v="129"/>
    <b v="0"/>
    <s v="technology/wearables"/>
    <n v="0.25912000000000002"/>
    <n v="150.65116279069767"/>
    <x v="1"/>
    <x v="4"/>
    <x v="1671"/>
    <d v="2014-09-17T12:02:1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0"/>
    <x v="0"/>
    <s v="USD"/>
    <n v="1469122200"/>
    <n v="1466611108"/>
    <b v="0"/>
    <n v="86"/>
    <b v="0"/>
    <s v="technology/wearables"/>
    <n v="0.25976666666666665"/>
    <n v="90.616279069767444"/>
    <x v="1"/>
    <x v="4"/>
    <x v="1672"/>
    <d v="2016-07-21T17:30:00"/>
  </r>
  <r>
    <n v="1067"/>
    <s v="Fate Fighters - The Ultimate Decision Maker"/>
    <s v="Canâ€™t make up your mind about something? Simply type in your two options and let the fighters of fate decide for you!"/>
    <n v="500"/>
    <n v="130"/>
    <x v="1"/>
    <x v="0"/>
    <s v="USD"/>
    <n v="1387657931"/>
    <n v="1385065931"/>
    <b v="0"/>
    <n v="10"/>
    <b v="0"/>
    <s v="games/video games"/>
    <n v="0.26"/>
    <n v="13"/>
    <x v="5"/>
    <x v="9"/>
    <x v="1673"/>
    <d v="2013-12-21T20:32:1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2"/>
    <x v="0"/>
    <s v="USD"/>
    <n v="1491019200"/>
    <n v="1488418990"/>
    <b v="0"/>
    <n v="79"/>
    <b v="0"/>
    <s v="music/faith"/>
    <n v="0.2606"/>
    <n v="65.974683544303801"/>
    <x v="3"/>
    <x v="17"/>
    <x v="1674"/>
    <d v="2017-04-01T04:00:00"/>
  </r>
  <r>
    <n v="200"/>
    <s v="The Crossing Shore"/>
    <s v="A film dedicated to an AAF Pilot's struggle to survive behind enemy lines during WWII."/>
    <n v="6000"/>
    <n v="1571.55"/>
    <x v="1"/>
    <x v="0"/>
    <s v="USD"/>
    <n v="1410746403"/>
    <n v="1408154403"/>
    <b v="0"/>
    <n v="18"/>
    <b v="0"/>
    <s v="film &amp; video/drama"/>
    <n v="0.26192500000000002"/>
    <n v="87.308333333333337"/>
    <x v="0"/>
    <x v="1"/>
    <x v="1675"/>
    <d v="2014-09-15T02:00:03"/>
  </r>
  <r>
    <n v="1998"/>
    <s v="Photography from Below"/>
    <s v="I am moving to Guatemala to document and report on the growing community resistance movements across Central America and Mexico"/>
    <n v="2500"/>
    <n v="655"/>
    <x v="1"/>
    <x v="0"/>
    <s v="USD"/>
    <n v="1406861438"/>
    <n v="1402973438"/>
    <b v="0"/>
    <n v="3"/>
    <b v="0"/>
    <s v="photography/people"/>
    <n v="0.26200000000000001"/>
    <n v="218.33333333333334"/>
    <x v="7"/>
    <x v="19"/>
    <x v="1676"/>
    <d v="2014-08-01T02:50:38"/>
  </r>
  <r>
    <n v="2697"/>
    <s v="Dough Heads Food Truck: waffles stuffed with sweet + savory"/>
    <s v="Stuffed waffles made from Dough. Sweet, savory, salty and then stuffed with meats, fruits, and sauces!"/>
    <n v="23000"/>
    <n v="6061"/>
    <x v="1"/>
    <x v="0"/>
    <s v="USD"/>
    <n v="1438552800"/>
    <n v="1435876423"/>
    <b v="0"/>
    <n v="52"/>
    <b v="0"/>
    <s v="food/food trucks"/>
    <n v="0.26352173913043481"/>
    <n v="116.55769230769231"/>
    <x v="6"/>
    <x v="11"/>
    <x v="1677"/>
    <d v="2015-08-02T22:00:0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1"/>
    <x v="1"/>
    <s v="GBP"/>
    <n v="1406130880"/>
    <n v="1403538880"/>
    <b v="0"/>
    <n v="21"/>
    <b v="0"/>
    <s v="technology/wearables"/>
    <n v="0.26600000000000001"/>
    <n v="291.33333333333331"/>
    <x v="1"/>
    <x v="4"/>
    <x v="1678"/>
    <d v="2014-07-23T15:54:40"/>
  </r>
  <r>
    <n v="3111"/>
    <s v="All Puppet Players Need a Home"/>
    <s v="Help All Puppet Players perform it's 2015 season in a beautiful 200 seat theater for an entire year."/>
    <n v="20000"/>
    <n v="5328"/>
    <x v="1"/>
    <x v="0"/>
    <s v="USD"/>
    <n v="1412432220"/>
    <n v="1409753820"/>
    <b v="0"/>
    <n v="76"/>
    <b v="0"/>
    <s v="theater/spaces"/>
    <n v="0.26640000000000003"/>
    <n v="70.10526315789474"/>
    <x v="8"/>
    <x v="24"/>
    <x v="1679"/>
    <d v="2014-10-04T14:17:00"/>
  </r>
  <r>
    <n v="2746"/>
    <s v="How many marbles do YOU have?"/>
    <s v="An easy fun way for children to understand the physical limitations of someone with CFIDS and Fibromyalgia using marbles and a jar."/>
    <n v="3000"/>
    <n v="801"/>
    <x v="1"/>
    <x v="0"/>
    <s v="USD"/>
    <n v="1409337911"/>
    <n v="1406745911"/>
    <b v="0"/>
    <n v="19"/>
    <b v="0"/>
    <s v="publishing/children's books"/>
    <n v="0.26700000000000002"/>
    <n v="42.157894736842103"/>
    <x v="2"/>
    <x v="22"/>
    <x v="1680"/>
    <d v="2014-08-29T18:45:11"/>
  </r>
  <r>
    <n v="4074"/>
    <s v="The Free Man - the story of Hurr"/>
    <s v="A performance to inspire people, regardless of their faith, to visualise the repentance of Hurr and the forgiveness of Imam Hussain"/>
    <n v="2750"/>
    <n v="735"/>
    <x v="1"/>
    <x v="1"/>
    <s v="GBP"/>
    <n v="1446732975"/>
    <n v="1444137375"/>
    <b v="0"/>
    <n v="21"/>
    <b v="0"/>
    <s v="theater/plays"/>
    <n v="0.26727272727272727"/>
    <n v="35"/>
    <x v="8"/>
    <x v="23"/>
    <x v="1681"/>
    <d v="2015-11-05T14:16:15"/>
  </r>
  <r>
    <n v="2920"/>
    <s v="Save 'The Stage Door'."/>
    <s v="Help save this village theatre group. Funding required for lighting, stage equipment, &amp; ongoing productions. Involves youth  &amp; adults."/>
    <n v="2500"/>
    <n v="671"/>
    <x v="1"/>
    <x v="7"/>
    <s v="CAD"/>
    <n v="1427306470"/>
    <n v="1424718070"/>
    <b v="0"/>
    <n v="13"/>
    <b v="0"/>
    <s v="theater/plays"/>
    <n v="0.26840000000000003"/>
    <n v="51.615384615384613"/>
    <x v="8"/>
    <x v="23"/>
    <x v="1682"/>
    <d v="2015-03-25T18:01:10"/>
  </r>
  <r>
    <n v="1437"/>
    <s v="THE BACHELOR KNOWS NO BORDERS"/>
    <s v="Introducing A True Story That Bridges Borders: Join Us As We Translate THE BACHELOR CHAPTERS: A THINKING WOMAN'S ROMANCE Into Spanish!"/>
    <n v="3000"/>
    <n v="807"/>
    <x v="1"/>
    <x v="0"/>
    <s v="USD"/>
    <n v="1405227540"/>
    <n v="1402058739"/>
    <b v="0"/>
    <n v="22"/>
    <b v="0"/>
    <s v="publishing/translations"/>
    <n v="0.26900000000000002"/>
    <n v="36.68181818181818"/>
    <x v="2"/>
    <x v="13"/>
    <x v="1683"/>
    <d v="2014-07-13T04:59:00"/>
  </r>
  <r>
    <n v="3865"/>
    <s v="Fellatia's-Fantastic-Fun-Time-Show"/>
    <s v="Sissy Entertainment delivers a delicious cabaret that blends comedic monologue, song, and traditional sketch comedy."/>
    <n v="2413"/>
    <n v="650"/>
    <x v="1"/>
    <x v="7"/>
    <s v="CAD"/>
    <n v="1409376600"/>
    <n v="1405957098"/>
    <b v="0"/>
    <n v="14"/>
    <b v="0"/>
    <s v="theater/plays"/>
    <n v="0.26937422295897223"/>
    <n v="46.428571428571431"/>
    <x v="8"/>
    <x v="23"/>
    <x v="1684"/>
    <d v="2014-08-30T05:30:00"/>
  </r>
  <r>
    <n v="465"/>
    <s v="&quot;Amp&quot; A Story About a Robot"/>
    <s v="&quot;Amp&quot; is a short film about a robot with needs."/>
    <n v="512"/>
    <n v="138"/>
    <x v="1"/>
    <x v="0"/>
    <s v="USD"/>
    <n v="1403837574"/>
    <n v="1402455174"/>
    <b v="0"/>
    <n v="8"/>
    <b v="0"/>
    <s v="film &amp; video/animation"/>
    <n v="0.26953125"/>
    <n v="17.25"/>
    <x v="0"/>
    <x v="2"/>
    <x v="1685"/>
    <d v="2014-06-27T02:52:54"/>
  </r>
  <r>
    <n v="3888"/>
    <s v="Popinjay Productions' The Odyssey"/>
    <s v="We are devising a vibrant new adaptation of Homer's The Odyssey featuring dynamic storytelling, stunning visuals and original music."/>
    <n v="2000"/>
    <n v="542"/>
    <x v="1"/>
    <x v="1"/>
    <s v="GBP"/>
    <n v="1488114358"/>
    <n v="1485522358"/>
    <b v="0"/>
    <n v="14"/>
    <b v="0"/>
    <s v="theater/plays"/>
    <n v="0.27100000000000002"/>
    <n v="38.714285714285715"/>
    <x v="8"/>
    <x v="23"/>
    <x v="1686"/>
    <d v="2017-02-26T13:05:58"/>
  </r>
  <r>
    <n v="2918"/>
    <s v="When Johnny Comes Marching Home"/>
    <s v="A meta-theatrical retelling of Chekhov's Three Sisters, framed with Civil War Hymns, Dance, and wild theatricality."/>
    <n v="5000"/>
    <n v="1362"/>
    <x v="1"/>
    <x v="0"/>
    <s v="USD"/>
    <n v="1446131207"/>
    <n v="1443712007"/>
    <b v="0"/>
    <n v="20"/>
    <b v="0"/>
    <s v="theater/plays"/>
    <n v="0.27239999999999998"/>
    <n v="68.099999999999994"/>
    <x v="8"/>
    <x v="23"/>
    <x v="1687"/>
    <d v="2015-10-29T15:06:4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1"/>
    <x v="9"/>
    <s v="EUR"/>
    <n v="1447600389"/>
    <n v="1444140789"/>
    <b v="0"/>
    <n v="34"/>
    <b v="0"/>
    <s v="technology/web"/>
    <n v="0.27383999999999997"/>
    <n v="402.70588235294116"/>
    <x v="1"/>
    <x v="3"/>
    <x v="1688"/>
    <d v="2015-11-15T15:13:09"/>
  </r>
  <r>
    <n v="4102"/>
    <s v="4th Wall Theatre Project"/>
    <s v="Local Community theater to get up and running in the Idaho Falls area. Something new, something different!"/>
    <n v="500"/>
    <n v="137"/>
    <x v="1"/>
    <x v="0"/>
    <s v="USD"/>
    <n v="1463343673"/>
    <n v="1460751673"/>
    <b v="0"/>
    <n v="6"/>
    <b v="0"/>
    <s v="theater/plays"/>
    <n v="0.27400000000000002"/>
    <n v="22.833333333333332"/>
    <x v="8"/>
    <x v="23"/>
    <x v="1689"/>
    <d v="2016-05-15T20:21:13"/>
  </r>
  <r>
    <n v="2673"/>
    <s v="Help us open a Makerspace for Kids"/>
    <s v="We're opening up a Pixel Academy in Manhattan and we need your help to fill it with technology and tools for New York City's kids!"/>
    <n v="40000"/>
    <n v="11032"/>
    <x v="1"/>
    <x v="0"/>
    <s v="USD"/>
    <n v="1414622700"/>
    <n v="1412081999"/>
    <b v="1"/>
    <n v="66"/>
    <b v="0"/>
    <s v="technology/makerspaces"/>
    <n v="0.27579999999999999"/>
    <n v="167.15151515151516"/>
    <x v="1"/>
    <x v="26"/>
    <x v="1690"/>
    <d v="2014-10-29T22:4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0"/>
    <x v="7"/>
    <s v="CAD"/>
    <n v="1428945472"/>
    <n v="1423765072"/>
    <b v="0"/>
    <n v="37"/>
    <b v="0"/>
    <s v="film &amp; video/science fiction"/>
    <n v="0.27600000000000002"/>
    <n v="55.945945945945944"/>
    <x v="0"/>
    <x v="0"/>
    <x v="1691"/>
    <d v="2015-04-13T17:17:52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1"/>
    <x v="0"/>
    <s v="USD"/>
    <n v="1421095672"/>
    <n v="1417207672"/>
    <b v="0"/>
    <n v="10"/>
    <b v="0"/>
    <s v="technology/wearables"/>
    <n v="0.27650000000000002"/>
    <n v="55.3"/>
    <x v="1"/>
    <x v="4"/>
    <x v="1692"/>
    <d v="2015-01-12T20:47:52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1"/>
    <x v="0"/>
    <s v="USD"/>
    <n v="1339816200"/>
    <n v="1337095997"/>
    <b v="0"/>
    <n v="4"/>
    <b v="0"/>
    <s v="publishing/children's books"/>
    <n v="0.28000000000000003"/>
    <n v="35"/>
    <x v="2"/>
    <x v="22"/>
    <x v="1693"/>
    <d v="2012-06-16T03:10:00"/>
  </r>
  <r>
    <n v="950"/>
    <s v="EZC Smartlight"/>
    <s v="Rider worn tail light brake light. Adheres to virtually any coat, jacket or vest. Stays on even when you get off."/>
    <n v="5000"/>
    <n v="1402"/>
    <x v="1"/>
    <x v="7"/>
    <s v="CAD"/>
    <n v="1453053661"/>
    <n v="1450461661"/>
    <b v="0"/>
    <n v="24"/>
    <b v="0"/>
    <s v="technology/wearables"/>
    <n v="0.28039999999999998"/>
    <n v="58.416666666666664"/>
    <x v="1"/>
    <x v="4"/>
    <x v="1694"/>
    <d v="2016-01-17T18:01:01"/>
  </r>
  <r>
    <n v="4028"/>
    <s v="The Last King of the I.D.A. (Minnesota Fringe)"/>
    <s v="The 2014 Minnesota Fringe Festival brings the World Premiere of LightBright's one-act play, The Last King of the I.D.A."/>
    <n v="2000"/>
    <n v="561"/>
    <x v="1"/>
    <x v="0"/>
    <s v="USD"/>
    <n v="1402007500"/>
    <n v="1399415500"/>
    <b v="0"/>
    <n v="11"/>
    <b v="0"/>
    <s v="theater/plays"/>
    <n v="0.28050000000000003"/>
    <n v="51"/>
    <x v="8"/>
    <x v="23"/>
    <x v="1695"/>
    <d v="2014-06-05T22:31:40"/>
  </r>
  <r>
    <n v="2157"/>
    <s v="Nin"/>
    <s v="Gamers and 90's fans unite in this small tale of epic proportions!"/>
    <n v="75000"/>
    <n v="21144"/>
    <x v="1"/>
    <x v="0"/>
    <s v="USD"/>
    <n v="1482479940"/>
    <n v="1479684783"/>
    <b v="0"/>
    <n v="57"/>
    <b v="0"/>
    <s v="games/video games"/>
    <n v="0.28192"/>
    <n v="370.94736842105266"/>
    <x v="5"/>
    <x v="9"/>
    <x v="1696"/>
    <d v="2016-12-23T07:59:00"/>
  </r>
  <r>
    <n v="2682"/>
    <s v="Toastie's Gourmet Toast"/>
    <s v="Gourmet Toast is the culinary combination, neigh, perfection of America's most under-utilized snack: Toast."/>
    <n v="6000"/>
    <n v="1698"/>
    <x v="1"/>
    <x v="0"/>
    <s v="USD"/>
    <n v="1416635940"/>
    <n v="1413838540"/>
    <b v="0"/>
    <n v="20"/>
    <b v="0"/>
    <s v="food/food trucks"/>
    <n v="0.28299999999999997"/>
    <n v="84.9"/>
    <x v="6"/>
    <x v="11"/>
    <x v="1697"/>
    <d v="2014-11-22T05:59:00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1"/>
    <x v="7"/>
    <s v="CAD"/>
    <n v="1417804229"/>
    <n v="1415212229"/>
    <b v="0"/>
    <n v="534"/>
    <b v="0"/>
    <s v="games/video games"/>
    <n v="0.28405999999999998"/>
    <n v="26.59737827715356"/>
    <x v="5"/>
    <x v="9"/>
    <x v="1698"/>
    <d v="2014-12-05T18:30:29"/>
  </r>
  <r>
    <n v="3734"/>
    <s v="Shakespeare in Sarajevo"/>
    <s v="Shakespeare's plays have an important message for the world. Bosnia needs to hear. Bring Shakespeare to Sarajevo! Fund performances!"/>
    <n v="1500"/>
    <n v="427"/>
    <x v="1"/>
    <x v="0"/>
    <s v="USD"/>
    <n v="1432589896"/>
    <n v="1427405896"/>
    <b v="0"/>
    <n v="7"/>
    <b v="0"/>
    <s v="theater/plays"/>
    <n v="0.28466666666666668"/>
    <n v="61"/>
    <x v="8"/>
    <x v="23"/>
    <x v="1699"/>
    <d v="2015-05-25T21:38:16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1"/>
    <x v="0"/>
    <s v="USD"/>
    <n v="1455210353"/>
    <n v="1451927153"/>
    <b v="0"/>
    <n v="37"/>
    <b v="0"/>
    <s v="technology/wearables"/>
    <n v="0.2848"/>
    <n v="19.243243243243242"/>
    <x v="1"/>
    <x v="4"/>
    <x v="1700"/>
    <d v="2016-02-11T17:05:53"/>
  </r>
  <r>
    <n v="2362"/>
    <s v="Help CRB obtain 501(c)(3) status! (Canceled)"/>
    <s v="The Columbus Ruby Brigade has brought monthly ruby goodness and camaraderie to all participants."/>
    <n v="420"/>
    <n v="120"/>
    <x v="0"/>
    <x v="0"/>
    <s v="USD"/>
    <n v="1418315470"/>
    <n v="1415723470"/>
    <b v="0"/>
    <n v="2"/>
    <b v="0"/>
    <s v="technology/web"/>
    <n v="0.2857142857142857"/>
    <n v="60"/>
    <x v="1"/>
    <x v="3"/>
    <x v="1701"/>
    <d v="2014-12-11T16:31:1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1"/>
    <x v="1"/>
    <s v="GBP"/>
    <n v="1469113351"/>
    <n v="1463929351"/>
    <b v="0"/>
    <n v="6"/>
    <b v="0"/>
    <s v="theater/plays"/>
    <n v="0.28666666666666668"/>
    <n v="14.333333333333334"/>
    <x v="8"/>
    <x v="23"/>
    <x v="1702"/>
    <d v="2016-07-21T15:02:31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1"/>
    <x v="1"/>
    <s v="GBP"/>
    <n v="1404149280"/>
    <n v="1400547969"/>
    <b v="0"/>
    <n v="13"/>
    <b v="0"/>
    <s v="theater/plays"/>
    <n v="0.28799999999999998"/>
    <n v="44.307692307692307"/>
    <x v="8"/>
    <x v="23"/>
    <x v="1703"/>
    <d v="2014-06-30T17:28:00"/>
  </r>
  <r>
    <n v="2127"/>
    <s v="Three Monkeys - Part 1: Into the Abyss"/>
    <s v="Three Monkeys is an audio adventure game for PC."/>
    <n v="28000"/>
    <n v="8076"/>
    <x v="1"/>
    <x v="1"/>
    <s v="GBP"/>
    <n v="1426158463"/>
    <n v="1423570063"/>
    <b v="0"/>
    <n v="236"/>
    <b v="0"/>
    <s v="games/video games"/>
    <n v="0.28842857142857142"/>
    <n v="34.220338983050844"/>
    <x v="5"/>
    <x v="9"/>
    <x v="1704"/>
    <d v="2015-03-12T11:07:43"/>
  </r>
  <r>
    <n v="1546"/>
    <s v="Hen Harrier Wildlife Sanctuary"/>
    <s v="Buy and maintain 6 acres of land in West Ireland as a Wildlife Refuge for an endangered species of native Raptor called the Hen Harrier"/>
    <n v="1000"/>
    <n v="289"/>
    <x v="1"/>
    <x v="1"/>
    <s v="GBP"/>
    <n v="1410930399"/>
    <n v="1405746399"/>
    <b v="0"/>
    <n v="11"/>
    <b v="0"/>
    <s v="photography/nature"/>
    <n v="0.28899999999999998"/>
    <n v="26.272727272727273"/>
    <x v="7"/>
    <x v="14"/>
    <x v="1705"/>
    <d v="2014-09-17T05:06:39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1"/>
    <x v="1"/>
    <s v="GBP"/>
    <n v="1459700741"/>
    <n v="1457112341"/>
    <b v="0"/>
    <n v="92"/>
    <b v="0"/>
    <s v="photography/places"/>
    <n v="0.29228571428571426"/>
    <n v="44.478260869565219"/>
    <x v="7"/>
    <x v="16"/>
    <x v="1706"/>
    <d v="2016-04-03T16:25:41"/>
  </r>
  <r>
    <n v="2742"/>
    <s v="What a Zoo!"/>
    <s v="The pachyderms at the Denver Zoo are moving. Follow along on the convoluted journey to their new home."/>
    <n v="2500"/>
    <n v="731"/>
    <x v="1"/>
    <x v="0"/>
    <s v="USD"/>
    <n v="1337102187"/>
    <n v="1335892587"/>
    <b v="0"/>
    <n v="18"/>
    <b v="0"/>
    <s v="publishing/children's books"/>
    <n v="0.29239999999999999"/>
    <n v="40.611111111111114"/>
    <x v="2"/>
    <x v="22"/>
    <x v="1707"/>
    <d v="2012-05-15T17:16:27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1"/>
    <x v="10"/>
    <s v="EUR"/>
    <n v="1466323800"/>
    <n v="1463418120"/>
    <b v="0"/>
    <n v="310"/>
    <b v="0"/>
    <s v="technology/wearables"/>
    <n v="0.29276666666666668"/>
    <n v="84.99677419354839"/>
    <x v="1"/>
    <x v="4"/>
    <x v="1708"/>
    <d v="2016-06-19T08:1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0"/>
    <x v="0"/>
    <s v="USD"/>
    <n v="1317231008"/>
    <n v="1312047008"/>
    <b v="0"/>
    <n v="24"/>
    <b v="0"/>
    <s v="music/world music"/>
    <n v="0.29299999999999998"/>
    <n v="61.041666666666664"/>
    <x v="3"/>
    <x v="12"/>
    <x v="1709"/>
    <d v="2011-09-28T17:30:08"/>
  </r>
  <r>
    <n v="1077"/>
    <s v="Legends of Callasia [Demo Available NOW!]"/>
    <s v="An epic strategy game of world conquest with simultaneous turn-based multiplayer gameplay and no hotseat waiting"/>
    <n v="25000"/>
    <n v="7344"/>
    <x v="1"/>
    <x v="0"/>
    <s v="USD"/>
    <n v="1452744011"/>
    <n v="1450152011"/>
    <b v="0"/>
    <n v="167"/>
    <b v="0"/>
    <s v="games/video games"/>
    <n v="0.29376000000000002"/>
    <n v="43.976047904191617"/>
    <x v="5"/>
    <x v="9"/>
    <x v="1710"/>
    <d v="2016-01-14T04:00:11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1"/>
    <x v="5"/>
    <s v="EUR"/>
    <n v="1471985640"/>
    <n v="1469289685"/>
    <b v="0"/>
    <n v="179"/>
    <b v="0"/>
    <s v="technology/wearables"/>
    <n v="0.2950613611721471"/>
    <n v="171.79329608938548"/>
    <x v="1"/>
    <x v="4"/>
    <x v="1711"/>
    <d v="2016-08-23T20:54:00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0"/>
    <x v="0"/>
    <s v="USD"/>
    <n v="1450331940"/>
    <n v="1447777514"/>
    <b v="0"/>
    <n v="22"/>
    <b v="0"/>
    <s v="technology/wearables"/>
    <n v="0.29602960296029601"/>
    <n v="134.54545454545453"/>
    <x v="1"/>
    <x v="4"/>
    <x v="1712"/>
    <d v="2015-12-17T05:59:00"/>
  </r>
  <r>
    <n v="3104"/>
    <s v="CQ EAP Performing Arts 'THE LOFT'"/>
    <s v="The Loft is CQEAP's latest studio. Located in Rockhampton's CBD we'll be running performing arts workshops for 5yrs to adults."/>
    <n v="4000"/>
    <n v="1185"/>
    <x v="1"/>
    <x v="3"/>
    <s v="AUD"/>
    <n v="1422928800"/>
    <n v="1420235311"/>
    <b v="0"/>
    <n v="5"/>
    <b v="0"/>
    <s v="theater/spaces"/>
    <n v="0.29625000000000001"/>
    <n v="237"/>
    <x v="8"/>
    <x v="24"/>
    <x v="1713"/>
    <d v="2015-02-03T02:00:00"/>
  </r>
  <r>
    <n v="203"/>
    <s v="TheM"/>
    <s v="We are aiming to make a Web Series based on Youth Culture and the misrepresentation of socially stereotyped people."/>
    <n v="2500"/>
    <n v="746"/>
    <x v="1"/>
    <x v="1"/>
    <s v="GBP"/>
    <n v="1422562864"/>
    <n v="1417378864"/>
    <b v="0"/>
    <n v="8"/>
    <b v="0"/>
    <s v="film &amp; video/drama"/>
    <n v="0.2984"/>
    <n v="93.25"/>
    <x v="0"/>
    <x v="1"/>
    <x v="1714"/>
    <d v="2015-01-29T20:21:04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1"/>
    <x v="0"/>
    <s v="USD"/>
    <n v="1428097739"/>
    <n v="1427492939"/>
    <b v="0"/>
    <n v="9"/>
    <b v="0"/>
    <s v="theater/musical"/>
    <n v="0.30333333333333334"/>
    <n v="50.555555555555557"/>
    <x v="8"/>
    <x v="25"/>
    <x v="1715"/>
    <d v="2015-04-03T21:48:59"/>
  </r>
  <r>
    <n v="934"/>
    <s v="Kyle Krysa debut EP Ground Effect"/>
    <s v="Ground Effect is my first solo EP project intended to help promote Fusion and creative music music in Saskatchewan and Canada."/>
    <n v="5000"/>
    <n v="1520"/>
    <x v="1"/>
    <x v="7"/>
    <s v="CAD"/>
    <n v="1399183200"/>
    <n v="1396633284"/>
    <b v="0"/>
    <n v="30"/>
    <b v="0"/>
    <s v="music/jazz"/>
    <n v="0.30399999999999999"/>
    <n v="50.666666666666664"/>
    <x v="3"/>
    <x v="6"/>
    <x v="1716"/>
    <d v="2014-05-04T06:00:0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1"/>
    <x v="0"/>
    <s v="USD"/>
    <n v="1385534514"/>
    <n v="1382938914"/>
    <b v="0"/>
    <n v="89"/>
    <b v="0"/>
    <s v="games/video games"/>
    <n v="0.30433333333333334"/>
    <n v="51.292134831460672"/>
    <x v="5"/>
    <x v="9"/>
    <x v="1717"/>
    <d v="2013-11-27T06:41:54"/>
  </r>
  <r>
    <n v="1014"/>
    <s v="CHEMION: The World's First Smart Glasses (Canceled)"/>
    <s v="CHEMION is an eyewear device that lets you show your creativity to the world."/>
    <n v="10000"/>
    <n v="3060"/>
    <x v="0"/>
    <x v="0"/>
    <s v="USD"/>
    <n v="1420070615"/>
    <n v="1415750615"/>
    <b v="0"/>
    <n v="16"/>
    <b v="0"/>
    <s v="technology/wearables"/>
    <n v="0.30599999999999999"/>
    <n v="191.25"/>
    <x v="1"/>
    <x v="4"/>
    <x v="1718"/>
    <d v="2015-01-01T00:03:35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1"/>
    <x v="0"/>
    <s v="USD"/>
    <n v="1338321305"/>
    <n v="1336506905"/>
    <b v="0"/>
    <n v="30"/>
    <b v="0"/>
    <s v="music/jazz"/>
    <n v="0.30666666666666664"/>
    <n v="21.466666666666665"/>
    <x v="3"/>
    <x v="6"/>
    <x v="1719"/>
    <d v="2012-05-29T19:55:05"/>
  </r>
  <r>
    <n v="1803"/>
    <s v="On the Verge, the book."/>
    <s v="Photographs capture fleeting experiences, where childhood is our past and adulthood is our future. In between. On the verge."/>
    <n v="17500"/>
    <n v="5390"/>
    <x v="1"/>
    <x v="0"/>
    <s v="USD"/>
    <n v="1423878182"/>
    <n v="1421199782"/>
    <b v="1"/>
    <n v="75"/>
    <b v="0"/>
    <s v="photography/photobooks"/>
    <n v="0.308"/>
    <n v="71.86666666666666"/>
    <x v="7"/>
    <x v="18"/>
    <x v="1720"/>
    <d v="2015-02-14T01:43:02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1"/>
    <x v="0"/>
    <s v="USD"/>
    <n v="1480011987"/>
    <n v="1477416387"/>
    <b v="0"/>
    <n v="37"/>
    <b v="0"/>
    <s v="technology/wearables"/>
    <n v="0.30813400000000002"/>
    <n v="124.9191891891892"/>
    <x v="1"/>
    <x v="4"/>
    <x v="1721"/>
    <d v="2016-11-24T18:26:27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1"/>
    <x v="0"/>
    <s v="USD"/>
    <n v="1380720474"/>
    <n v="1378214874"/>
    <b v="0"/>
    <n v="19"/>
    <b v="0"/>
    <s v="publishing/fiction"/>
    <n v="0.30862068965517242"/>
    <n v="47.10526315789474"/>
    <x v="2"/>
    <x v="5"/>
    <x v="1722"/>
    <d v="2013-10-02T13:27:54"/>
  </r>
  <r>
    <n v="3637"/>
    <s v="The Ballad of Downtown Jake"/>
    <s v="THE BALLAD OF DOWNTOWN JAKE is a newly created contemporary music drama that is schedule to premiere in Phoenix, AZ in March 2015."/>
    <n v="3000"/>
    <n v="926"/>
    <x v="1"/>
    <x v="0"/>
    <s v="USD"/>
    <n v="1420130935"/>
    <n v="1417538935"/>
    <b v="0"/>
    <n v="14"/>
    <b v="0"/>
    <s v="theater/musical"/>
    <n v="0.30866666666666664"/>
    <n v="66.142857142857139"/>
    <x v="8"/>
    <x v="25"/>
    <x v="1723"/>
    <d v="2015-01-01T16:48:55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1"/>
    <x v="0"/>
    <s v="USD"/>
    <n v="1323666376"/>
    <n v="1320033976"/>
    <b v="0"/>
    <n v="20"/>
    <b v="0"/>
    <s v="music/jazz"/>
    <n v="0.309"/>
    <n v="231.75"/>
    <x v="3"/>
    <x v="6"/>
    <x v="1724"/>
    <d v="2011-12-12T05:06:16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0"/>
    <x v="0"/>
    <s v="USD"/>
    <n v="1457024514"/>
    <n v="1454432514"/>
    <b v="0"/>
    <n v="122"/>
    <b v="0"/>
    <s v="technology/wearables"/>
    <n v="0.31114999999999998"/>
    <n v="102.01639344262296"/>
    <x v="1"/>
    <x v="4"/>
    <x v="1725"/>
    <d v="2016-03-03T17:01:54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2"/>
    <x v="0"/>
    <s v="USD"/>
    <n v="1491855300"/>
    <n v="1488935245"/>
    <b v="0"/>
    <n v="39"/>
    <b v="0"/>
    <s v="music/faith"/>
    <n v="0.3125"/>
    <n v="80.128205128205124"/>
    <x v="3"/>
    <x v="17"/>
    <x v="1726"/>
    <d v="2017-04-10T20:15:00"/>
  </r>
  <r>
    <n v="4040"/>
    <s v="The Last Encore Musical"/>
    <s v="This nationally published book, set in the 70â€™s, tells the untold story of singers and a friendly reunion visit turning bad."/>
    <n v="8000"/>
    <n v="2500"/>
    <x v="1"/>
    <x v="0"/>
    <s v="USD"/>
    <n v="1437188400"/>
    <n v="1432100004"/>
    <b v="0"/>
    <n v="2"/>
    <b v="0"/>
    <s v="theater/plays"/>
    <n v="0.3125"/>
    <n v="1250"/>
    <x v="8"/>
    <x v="23"/>
    <x v="1727"/>
    <d v="2015-07-18T03:00:0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1"/>
    <x v="0"/>
    <s v="USD"/>
    <n v="1433723033"/>
    <n v="1428539033"/>
    <b v="0"/>
    <n v="39"/>
    <b v="0"/>
    <s v="theater/plays"/>
    <n v="0.31546666666666667"/>
    <n v="60.666666666666664"/>
    <x v="8"/>
    <x v="23"/>
    <x v="1728"/>
    <d v="2015-06-08T00:23:5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1"/>
    <x v="0"/>
    <s v="USD"/>
    <n v="1448517816"/>
    <n v="1445922216"/>
    <b v="0"/>
    <n v="47"/>
    <b v="0"/>
    <s v="publishing/translations"/>
    <n v="0.31947058823529412"/>
    <n v="115.55319148936171"/>
    <x v="2"/>
    <x v="13"/>
    <x v="1729"/>
    <d v="2015-11-26T06:03:36"/>
  </r>
  <r>
    <n v="2861"/>
    <s v="Julius Caesar"/>
    <s v="The University of Queensland Drama Production Course is putting on an adaptation of William Shakespeares Julius Caesar"/>
    <n v="250"/>
    <n v="80"/>
    <x v="1"/>
    <x v="3"/>
    <s v="AUD"/>
    <n v="1443103848"/>
    <n v="1441894248"/>
    <b v="0"/>
    <n v="3"/>
    <b v="0"/>
    <s v="theater/plays"/>
    <n v="0.32"/>
    <n v="26.666666666666668"/>
    <x v="8"/>
    <x v="23"/>
    <x v="1730"/>
    <d v="2015-09-24T14:10:48"/>
  </r>
  <r>
    <n v="3974"/>
    <s v="The Taming of the Shrew"/>
    <s v="We are performing Shakespeare's &quot;The Taming of the Shrew&quot; in its original Elizabethan setting at the Oxford Shakespeare Festival."/>
    <n v="1000"/>
    <n v="320"/>
    <x v="1"/>
    <x v="1"/>
    <s v="GBP"/>
    <n v="1464872848"/>
    <n v="1462280848"/>
    <b v="0"/>
    <n v="11"/>
    <b v="0"/>
    <s v="theater/plays"/>
    <n v="0.32"/>
    <n v="29.09090909090909"/>
    <x v="8"/>
    <x v="23"/>
    <x v="1731"/>
    <d v="2016-06-02T13:07:2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0"/>
    <x v="0"/>
    <s v="USD"/>
    <n v="1480536919"/>
    <n v="1477509319"/>
    <b v="0"/>
    <n v="100"/>
    <b v="0"/>
    <s v="technology/wearables"/>
    <n v="0.32028000000000001"/>
    <n v="800.7"/>
    <x v="1"/>
    <x v="4"/>
    <x v="1732"/>
    <d v="2016-11-30T20:15:19"/>
  </r>
  <r>
    <n v="3958"/>
    <s v="Shakespeare with Noodles:  Henry IV"/>
    <s v="A children's theatre group constructing props out of swimming noodles to provide free Shakespeare in the parks to local communities."/>
    <n v="2000"/>
    <n v="641"/>
    <x v="1"/>
    <x v="0"/>
    <s v="USD"/>
    <n v="1406988000"/>
    <n v="1403822912"/>
    <b v="0"/>
    <n v="16"/>
    <b v="0"/>
    <s v="theater/plays"/>
    <n v="0.32050000000000001"/>
    <n v="40.0625"/>
    <x v="8"/>
    <x v="23"/>
    <x v="1733"/>
    <d v="2014-08-02T14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1"/>
    <x v="0"/>
    <s v="USD"/>
    <n v="1456002300"/>
    <n v="1454173120"/>
    <b v="0"/>
    <n v="19"/>
    <b v="0"/>
    <s v="theater/plays"/>
    <n v="0.32050000000000001"/>
    <n v="33.736842105263158"/>
    <x v="8"/>
    <x v="23"/>
    <x v="1734"/>
    <d v="2016-02-20T21:05:00"/>
  </r>
  <r>
    <n v="2885"/>
    <s v="The Wedding"/>
    <s v="An historic and proud work of Polish nationalistic literature performed on stage."/>
    <n v="400"/>
    <n v="130"/>
    <x v="1"/>
    <x v="0"/>
    <s v="USD"/>
    <n v="1426294201"/>
    <n v="1423705801"/>
    <b v="0"/>
    <n v="5"/>
    <b v="0"/>
    <s v="theater/plays"/>
    <n v="0.32500000000000001"/>
    <n v="26"/>
    <x v="8"/>
    <x v="23"/>
    <x v="1735"/>
    <d v="2015-03-14T00:50:01"/>
  </r>
  <r>
    <n v="3891"/>
    <s v="Out of the Box: A Mime Story"/>
    <s v="A comedy about a mime who dreams of becoming a stand up comedian."/>
    <n v="800"/>
    <n v="260"/>
    <x v="1"/>
    <x v="0"/>
    <s v="USD"/>
    <n v="1427086740"/>
    <n v="1424488244"/>
    <b v="0"/>
    <n v="7"/>
    <b v="0"/>
    <s v="theater/plays"/>
    <n v="0.32500000000000001"/>
    <n v="37.142857142857146"/>
    <x v="8"/>
    <x v="23"/>
    <x v="1736"/>
    <d v="2015-03-23T04:59:00"/>
  </r>
  <r>
    <n v="479"/>
    <s v="Harvard Math 55A and Stanford Math 51H Animated!"/>
    <s v="ANIMATING the most INFAMOUS Math Courses in America and TRANSLATING them for the mathematical underdog!"/>
    <n v="15000"/>
    <n v="4884"/>
    <x v="1"/>
    <x v="0"/>
    <s v="USD"/>
    <n v="1416566835"/>
    <n v="1411379235"/>
    <b v="0"/>
    <n v="55"/>
    <b v="0"/>
    <s v="film &amp; video/animation"/>
    <n v="0.3256"/>
    <n v="88.8"/>
    <x v="0"/>
    <x v="2"/>
    <x v="1737"/>
    <d v="2014-11-21T10:47:15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1"/>
    <x v="1"/>
    <s v="GBP"/>
    <n v="1439827200"/>
    <n v="1436355270"/>
    <b v="0"/>
    <n v="16"/>
    <b v="0"/>
    <s v="theater/plays"/>
    <n v="0.3256"/>
    <n v="50.875"/>
    <x v="8"/>
    <x v="23"/>
    <x v="1738"/>
    <d v="2015-08-17T16:00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1"/>
    <x v="0"/>
    <s v="USD"/>
    <n v="1451282400"/>
    <n v="1449436390"/>
    <b v="1"/>
    <n v="47"/>
    <b v="0"/>
    <s v="technology/makerspaces"/>
    <n v="0.33189999999999997"/>
    <n v="70.61702127659575"/>
    <x v="1"/>
    <x v="26"/>
    <x v="1739"/>
    <d v="2015-12-28T06:00:00"/>
  </r>
  <r>
    <n v="180"/>
    <s v="The Rest of Us Mini-Series"/>
    <s v="The Rest of Us follows a survivor of an outbreak that nearly destroyed the earth as he travels to find some form of humanity."/>
    <n v="1200"/>
    <n v="401"/>
    <x v="1"/>
    <x v="1"/>
    <s v="GBP"/>
    <n v="1428951600"/>
    <n v="1425512843"/>
    <b v="0"/>
    <n v="13"/>
    <b v="0"/>
    <s v="film &amp; video/drama"/>
    <n v="0.33416666666666667"/>
    <n v="30.846153846153847"/>
    <x v="0"/>
    <x v="1"/>
    <x v="1740"/>
    <d v="2015-04-13T19:00:00"/>
  </r>
  <r>
    <n v="1691"/>
    <s v="Sing Like You Were Meant To!"/>
    <s v="TUV Online is making highly effective vocal training available &amp; affordable to churches, worship leaders and singers around the world!"/>
    <n v="30000"/>
    <n v="10042"/>
    <x v="2"/>
    <x v="0"/>
    <s v="USD"/>
    <n v="1491181200"/>
    <n v="1488387008"/>
    <b v="0"/>
    <n v="38"/>
    <b v="0"/>
    <s v="music/faith"/>
    <n v="0.33473333333333333"/>
    <n v="264.26315789473682"/>
    <x v="3"/>
    <x v="17"/>
    <x v="1741"/>
    <d v="2017-04-03T01:00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0"/>
    <x v="0"/>
    <s v="USD"/>
    <n v="1482307140"/>
    <n v="1479218315"/>
    <b v="1"/>
    <n v="1501"/>
    <b v="0"/>
    <s v="technology/space exploration"/>
    <n v="0.33559730999999998"/>
    <n v="223.58248500999335"/>
    <x v="1"/>
    <x v="21"/>
    <x v="1742"/>
    <d v="2016-12-21T07:59:00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1"/>
    <x v="0"/>
    <s v="USD"/>
    <n v="1462112318"/>
    <n v="1459520318"/>
    <b v="0"/>
    <n v="4"/>
    <b v="0"/>
    <s v="theater/plays"/>
    <n v="0.33600000000000002"/>
    <n v="63"/>
    <x v="8"/>
    <x v="23"/>
    <x v="1743"/>
    <d v="2016-05-01T14:18:3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1"/>
    <x v="18"/>
    <s v="EUR"/>
    <n v="1456094197"/>
    <n v="1453502197"/>
    <b v="0"/>
    <n v="12"/>
    <b v="0"/>
    <s v="technology/wearables"/>
    <n v="0.33666666666666667"/>
    <n v="75.75"/>
    <x v="1"/>
    <x v="4"/>
    <x v="1744"/>
    <d v="2016-02-21T22:36:37"/>
  </r>
  <r>
    <n v="1726"/>
    <s v="&quot;Every Day&quot; CD by Amanda Joy Hall"/>
    <s v="Amanda Joy Hall's sophomore album, &quot;Every Day&quot;. Release expected July 2014"/>
    <n v="6500"/>
    <n v="2196"/>
    <x v="1"/>
    <x v="0"/>
    <s v="USD"/>
    <n v="1403906664"/>
    <n v="1401401064"/>
    <b v="0"/>
    <n v="16"/>
    <b v="0"/>
    <s v="music/faith"/>
    <n v="0.33784615384615385"/>
    <n v="137.25"/>
    <x v="3"/>
    <x v="17"/>
    <x v="1745"/>
    <d v="2014-06-27T22:04:24"/>
  </r>
  <r>
    <n v="711"/>
    <s v="Anti Snore Wearable"/>
    <s v="Our wearable and app automates the poke you normally get from your bedpartner to make you stop snoring and making you turn to the side."/>
    <n v="100000"/>
    <n v="33791"/>
    <x v="1"/>
    <x v="4"/>
    <s v="EUR"/>
    <n v="1481716868"/>
    <n v="1478257268"/>
    <b v="0"/>
    <n v="338"/>
    <b v="0"/>
    <s v="technology/wearables"/>
    <n v="0.33790999999999999"/>
    <n v="99.973372781065095"/>
    <x v="1"/>
    <x v="4"/>
    <x v="1746"/>
    <d v="2016-12-14T12:01:08"/>
  </r>
  <r>
    <n v="598"/>
    <s v="Goals not creeds"/>
    <s v="This is a project to create a crowd-funding site for Urantia Book readers worldwide."/>
    <n v="2500"/>
    <n v="850"/>
    <x v="1"/>
    <x v="0"/>
    <s v="USD"/>
    <n v="1417737781"/>
    <n v="1415145781"/>
    <b v="0"/>
    <n v="7"/>
    <b v="0"/>
    <s v="technology/web"/>
    <n v="0.34"/>
    <n v="121.42857142857143"/>
    <x v="1"/>
    <x v="3"/>
    <x v="1747"/>
    <d v="2014-12-05T00:03:01"/>
  </r>
  <r>
    <n v="1549"/>
    <s v="2016 Calendar:  Wonders of Nature"/>
    <s v="A 2016 calendar collection of landscape and wildlife photographs from award winning photographer, Steve Marler."/>
    <n v="500"/>
    <n v="170"/>
    <x v="1"/>
    <x v="0"/>
    <s v="USD"/>
    <n v="1446524159"/>
    <n v="1443928559"/>
    <b v="0"/>
    <n v="6"/>
    <b v="0"/>
    <s v="photography/nature"/>
    <n v="0.34"/>
    <n v="28.333333333333332"/>
    <x v="7"/>
    <x v="14"/>
    <x v="1748"/>
    <d v="2015-11-03T04:15:59"/>
  </r>
  <r>
    <n v="3851"/>
    <s v="Waving Goodbye"/>
    <s v="A play about the horrible choices we have to make every day. Should we take a risk, or take the road most travelled?"/>
    <n v="2500"/>
    <n v="852"/>
    <x v="1"/>
    <x v="1"/>
    <s v="GBP"/>
    <n v="1437129179"/>
    <n v="1434537179"/>
    <b v="1"/>
    <n v="24"/>
    <b v="0"/>
    <s v="theater/plays"/>
    <n v="0.34079999999999999"/>
    <n v="35.5"/>
    <x v="8"/>
    <x v="23"/>
    <x v="1749"/>
    <d v="2015-07-17T10:32:59"/>
  </r>
  <r>
    <n v="4069"/>
    <s v="The Pendulum Swings"/>
    <s v="'The Pendulum Swings' is a three-act dark comedy that sees Frank and Michael await their execution on Death Row."/>
    <n v="1250"/>
    <n v="430"/>
    <x v="1"/>
    <x v="1"/>
    <s v="GBP"/>
    <n v="1425124800"/>
    <n v="1421596356"/>
    <b v="0"/>
    <n v="13"/>
    <b v="0"/>
    <s v="theater/plays"/>
    <n v="0.34399999999999997"/>
    <n v="33.07692307692308"/>
    <x v="8"/>
    <x v="23"/>
    <x v="1750"/>
    <d v="2015-02-28T12:00:00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2"/>
    <x v="0"/>
    <s v="USD"/>
    <n v="1491416077"/>
    <n v="1488827677"/>
    <b v="1"/>
    <n v="26"/>
    <b v="0"/>
    <s v="theater/spaces"/>
    <n v="0.34410000000000002"/>
    <n v="132.34615384615384"/>
    <x v="8"/>
    <x v="24"/>
    <x v="1751"/>
    <d v="2017-04-05T18:14:37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0"/>
    <x v="0"/>
    <s v="USD"/>
    <n v="1451419200"/>
    <n v="1449000056"/>
    <b v="0"/>
    <n v="90"/>
    <b v="0"/>
    <s v="technology/wearables"/>
    <n v="0.34527999999999998"/>
    <n v="95.911111111111111"/>
    <x v="1"/>
    <x v="4"/>
    <x v="1752"/>
    <d v="2015-12-29T20:00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1"/>
    <x v="0"/>
    <s v="USD"/>
    <n v="1409813940"/>
    <n v="1407271598"/>
    <b v="0"/>
    <n v="45"/>
    <b v="0"/>
    <s v="technology/wearables"/>
    <n v="0.34625"/>
    <n v="153.88888888888889"/>
    <x v="1"/>
    <x v="4"/>
    <x v="1753"/>
    <d v="2014-09-04T06:59:0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1"/>
    <x v="0"/>
    <s v="USD"/>
    <n v="1400569140"/>
    <n v="1397854356"/>
    <b v="0"/>
    <n v="46"/>
    <b v="0"/>
    <s v="theater/plays"/>
    <n v="0.34802513464991025"/>
    <n v="84.282608695652172"/>
    <x v="8"/>
    <x v="23"/>
    <x v="1754"/>
    <d v="2014-05-20T06:59:0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1"/>
    <x v="1"/>
    <s v="GBP"/>
    <n v="1423913220"/>
    <n v="1421339077"/>
    <b v="0"/>
    <n v="4"/>
    <b v="0"/>
    <s v="theater/plays"/>
    <n v="0.35"/>
    <n v="17.5"/>
    <x v="8"/>
    <x v="23"/>
    <x v="1755"/>
    <d v="2015-02-14T11:27:0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1"/>
    <x v="0"/>
    <s v="USD"/>
    <n v="1447521404"/>
    <n v="1444061804"/>
    <b v="1"/>
    <n v="52"/>
    <b v="0"/>
    <s v="photography/photobooks"/>
    <n v="0.35174193548387095"/>
    <n v="104.84615384615384"/>
    <x v="7"/>
    <x v="18"/>
    <x v="1756"/>
    <d v="2015-11-14T17:16:44"/>
  </r>
  <r>
    <n v="3633"/>
    <s v="SMOKEY AND THE BANDIT: THE MUSICAL"/>
    <s v="SMOKEY AND THE BANDIT: THE MUSICAL_x000a_The classic film, characters and music you love, on stage, LIVE!"/>
    <n v="5000"/>
    <n v="1762"/>
    <x v="1"/>
    <x v="0"/>
    <s v="USD"/>
    <n v="1479517200"/>
    <n v="1475765867"/>
    <b v="0"/>
    <n v="31"/>
    <b v="0"/>
    <s v="theater/musical"/>
    <n v="0.35239999999999999"/>
    <n v="56.838709677419352"/>
    <x v="8"/>
    <x v="25"/>
    <x v="1757"/>
    <d v="2016-11-19T01:00:00"/>
  </r>
  <r>
    <n v="693"/>
    <s v="Prana: Wearable for Breathing and Posture"/>
    <s v="Prana is the first wearable combining breath and posture tracking to make your sitting time count."/>
    <n v="100000"/>
    <n v="35338"/>
    <x v="1"/>
    <x v="0"/>
    <s v="USD"/>
    <n v="1430421827"/>
    <n v="1427829827"/>
    <b v="0"/>
    <n v="296"/>
    <b v="0"/>
    <s v="technology/wearables"/>
    <n v="0.35338000000000003"/>
    <n v="119.38513513513513"/>
    <x v="1"/>
    <x v="4"/>
    <x v="1758"/>
    <d v="2015-04-30T19:23:4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1"/>
    <x v="0"/>
    <s v="USD"/>
    <n v="1421656200"/>
    <n v="1416507211"/>
    <b v="0"/>
    <n v="312"/>
    <b v="0"/>
    <s v="games/video games"/>
    <n v="0.35537409090909089"/>
    <n v="100.23371794871794"/>
    <x v="5"/>
    <x v="9"/>
    <x v="1759"/>
    <d v="2015-01-19T08:30:0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1"/>
    <x v="0"/>
    <s v="USD"/>
    <n v="1446483000"/>
    <n v="1443811268"/>
    <b v="0"/>
    <n v="13"/>
    <b v="0"/>
    <s v="theater/plays"/>
    <n v="0.35639999999999999"/>
    <n v="137.07692307692307"/>
    <x v="8"/>
    <x v="23"/>
    <x v="1760"/>
    <d v="2015-11-02T16:50:00"/>
  </r>
  <r>
    <n v="183"/>
    <s v="Three Little Words"/>
    <s v="Don't kill me until I meet my Dad"/>
    <n v="12500"/>
    <n v="4482"/>
    <x v="1"/>
    <x v="1"/>
    <s v="GBP"/>
    <n v="1417033610"/>
    <n v="1414438010"/>
    <b v="0"/>
    <n v="12"/>
    <b v="0"/>
    <s v="film &amp; video/drama"/>
    <n v="0.35855999999999999"/>
    <n v="373.5"/>
    <x v="0"/>
    <x v="1"/>
    <x v="1761"/>
    <d v="2014-11-26T20:26:50"/>
  </r>
  <r>
    <n v="765"/>
    <s v="Dirty Quiet Money"/>
    <s v="To survive, an American socialite must fight with a Mafia boss in the French Resistance, but will his underworld ruin her in the end?"/>
    <n v="7000"/>
    <n v="2521"/>
    <x v="1"/>
    <x v="0"/>
    <s v="USD"/>
    <n v="1413723684"/>
    <n v="1411131684"/>
    <b v="0"/>
    <n v="44"/>
    <b v="0"/>
    <s v="publishing/fiction"/>
    <n v="0.36014285714285715"/>
    <n v="57.295454545454547"/>
    <x v="2"/>
    <x v="5"/>
    <x v="1762"/>
    <d v="2014-10-19T13:01:24"/>
  </r>
  <r>
    <n v="1779"/>
    <s v="Ozymandias : a photo book"/>
    <s v="Publication of an award-winning photographic series that explores the endless and beautiful dance between creation and destruction."/>
    <n v="11000"/>
    <n v="3986"/>
    <x v="1"/>
    <x v="0"/>
    <s v="USD"/>
    <n v="1472834180"/>
    <n v="1470242180"/>
    <b v="1"/>
    <n v="38"/>
    <b v="0"/>
    <s v="photography/photobooks"/>
    <n v="0.36236363636363639"/>
    <n v="104.89473684210526"/>
    <x v="7"/>
    <x v="18"/>
    <x v="1763"/>
    <d v="2016-09-02T16:36:2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1"/>
    <x v="1"/>
    <s v="GBP"/>
    <n v="1431298740"/>
    <n v="1429558756"/>
    <b v="0"/>
    <n v="27"/>
    <b v="0"/>
    <s v="theater/plays"/>
    <n v="0.36359999999999998"/>
    <n v="33.666666666666664"/>
    <x v="8"/>
    <x v="23"/>
    <x v="1764"/>
    <d v="2015-05-10T22:59:00"/>
  </r>
  <r>
    <n v="1805"/>
    <s v="Book &quot;The Travellers&quot;"/>
    <s v="The production of the book about my long term project &quot;The Travellers&quot;, Ireland`s biggest minority group with a nomadic origin."/>
    <n v="22500"/>
    <n v="8191"/>
    <x v="1"/>
    <x v="6"/>
    <s v="EUR"/>
    <n v="1443808800"/>
    <n v="1441048658"/>
    <b v="1"/>
    <n v="122"/>
    <b v="0"/>
    <s v="photography/photobooks"/>
    <n v="0.36404444444444445"/>
    <n v="67.139344262295083"/>
    <x v="7"/>
    <x v="18"/>
    <x v="1765"/>
    <d v="2015-10-02T18:00:00"/>
  </r>
  <r>
    <n v="3635"/>
    <s v="Mary's Son"/>
    <s v="Mary's Son is a pop opera about Jesus and the hope he brings to all people."/>
    <n v="3500"/>
    <n v="1276"/>
    <x v="1"/>
    <x v="0"/>
    <s v="USD"/>
    <n v="1461186676"/>
    <n v="1458594676"/>
    <b v="0"/>
    <n v="10"/>
    <b v="0"/>
    <s v="theater/musical"/>
    <n v="0.36457142857142855"/>
    <n v="127.6"/>
    <x v="8"/>
    <x v="25"/>
    <x v="1766"/>
    <d v="2016-04-20T21:11:1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1"/>
    <x v="0"/>
    <s v="USD"/>
    <n v="1435429626"/>
    <n v="1431973626"/>
    <b v="0"/>
    <n v="14"/>
    <b v="0"/>
    <s v="theater/plays"/>
    <n v="0.36499999999999999"/>
    <n v="46.928571428571431"/>
    <x v="8"/>
    <x v="23"/>
    <x v="1767"/>
    <d v="2015-06-27T18:27:06"/>
  </r>
  <r>
    <n v="4094"/>
    <s v="Live at the Speakeasy with Ryan Anderson"/>
    <s v="Live at the Speakeasy with Ryan Anderson is a local talk show! Showcasing local artist, special guest, and talented bands."/>
    <n v="2000"/>
    <n v="730"/>
    <x v="1"/>
    <x v="0"/>
    <s v="USD"/>
    <n v="1413953940"/>
    <n v="1410141900"/>
    <b v="0"/>
    <n v="8"/>
    <b v="0"/>
    <s v="theater/plays"/>
    <n v="0.36499999999999999"/>
    <n v="91.25"/>
    <x v="8"/>
    <x v="23"/>
    <x v="1768"/>
    <d v="2014-10-22T04:59:00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1"/>
    <x v="0"/>
    <s v="USD"/>
    <n v="1413735972"/>
    <n v="1411143972"/>
    <b v="0"/>
    <n v="22"/>
    <b v="0"/>
    <s v="technology/web"/>
    <n v="0.36589147286821705"/>
    <n v="64.36363636363636"/>
    <x v="1"/>
    <x v="3"/>
    <x v="1769"/>
    <d v="2014-10-19T16:26:12"/>
  </r>
  <r>
    <n v="4035"/>
    <s v="The Lost Boy"/>
    <s v="&quot;Stories are where you go to look for the truth of your own life.&quot; (Frank Delaney)"/>
    <n v="10000"/>
    <n v="3685"/>
    <x v="1"/>
    <x v="0"/>
    <s v="USD"/>
    <n v="1413925887"/>
    <n v="1411333887"/>
    <b v="0"/>
    <n v="25"/>
    <b v="0"/>
    <s v="theater/plays"/>
    <n v="0.36849999999999999"/>
    <n v="147.4"/>
    <x v="8"/>
    <x v="23"/>
    <x v="1770"/>
    <d v="2014-10-21T21:11:27"/>
  </r>
  <r>
    <n v="899"/>
    <s v="Lets get 48/14 pressed!!!"/>
    <s v="Lets get 48/14 pressed and in your cd players,ipods,blogs, and facebook status'. Lets get it everywhere!"/>
    <n v="750"/>
    <n v="280"/>
    <x v="1"/>
    <x v="0"/>
    <s v="USD"/>
    <n v="1306549362"/>
    <n v="1302661362"/>
    <b v="0"/>
    <n v="8"/>
    <b v="0"/>
    <s v="music/indie rock"/>
    <n v="0.37333333333333335"/>
    <n v="35"/>
    <x v="3"/>
    <x v="7"/>
    <x v="1771"/>
    <d v="2011-05-28T02:22:42"/>
  </r>
  <r>
    <n v="3911"/>
    <s v="Ministers of Grace"/>
    <s v="â€˜Ministers of Graceâ€™ imagines what the movie Ghostbusters would be like if written by William Shakespeare."/>
    <n v="8000"/>
    <n v="2993"/>
    <x v="1"/>
    <x v="0"/>
    <s v="USD"/>
    <n v="1417033777"/>
    <n v="1414438177"/>
    <b v="0"/>
    <n v="36"/>
    <b v="0"/>
    <s v="theater/plays"/>
    <n v="0.37412499999999999"/>
    <n v="83.138888888888886"/>
    <x v="8"/>
    <x v="23"/>
    <x v="1772"/>
    <d v="2014-11-26T20:29:37"/>
  </r>
  <r>
    <n v="4044"/>
    <s v="Cielito Lindo (Pretty Little One)"/>
    <s v="A bilingual play in The New Works Festival at UT that crosses cultures and explores what it means to be confident with who you are."/>
    <n v="600"/>
    <n v="225"/>
    <x v="1"/>
    <x v="0"/>
    <s v="USD"/>
    <n v="1428642000"/>
    <n v="1426050982"/>
    <b v="0"/>
    <n v="4"/>
    <b v="0"/>
    <s v="theater/plays"/>
    <n v="0.375"/>
    <n v="56.25"/>
    <x v="8"/>
    <x v="23"/>
    <x v="1773"/>
    <d v="2015-04-10T05:00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1"/>
    <x v="0"/>
    <s v="USD"/>
    <n v="1413234316"/>
    <n v="1408050316"/>
    <b v="0"/>
    <n v="13"/>
    <b v="0"/>
    <s v="theater/plays"/>
    <n v="0.37533333333333335"/>
    <n v="86.615384615384613"/>
    <x v="8"/>
    <x v="23"/>
    <x v="1774"/>
    <d v="2014-10-13T21:05:16"/>
  </r>
  <r>
    <n v="3987"/>
    <s v="Write Now 5"/>
    <s v="Write Now 5 is a new writing festival in south east London promoting new work from emerging playwrights."/>
    <n v="400"/>
    <n v="151"/>
    <x v="1"/>
    <x v="1"/>
    <s v="GBP"/>
    <n v="1400278290"/>
    <n v="1399414290"/>
    <b v="0"/>
    <n v="13"/>
    <b v="0"/>
    <s v="theater/plays"/>
    <n v="0.3775"/>
    <n v="11.615384615384615"/>
    <x v="8"/>
    <x v="23"/>
    <x v="1775"/>
    <d v="2014-05-16T22:11:3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1"/>
    <x v="1"/>
    <s v="GBP"/>
    <n v="1488394800"/>
    <n v="1486681708"/>
    <b v="0"/>
    <n v="14"/>
    <b v="0"/>
    <s v="theater/plays"/>
    <n v="0.3775"/>
    <n v="32.357142857142854"/>
    <x v="8"/>
    <x v="23"/>
    <x v="1776"/>
    <d v="2017-03-01T19:00:00"/>
  </r>
  <r>
    <n v="2889"/>
    <s v="Halfway, Nebraska"/>
    <s v="Halfway, Nebraska explores the limits of hope and what it means to love someone who may be too far damaged to save."/>
    <n v="3000"/>
    <n v="1142"/>
    <x v="1"/>
    <x v="0"/>
    <s v="USD"/>
    <n v="1409344985"/>
    <n v="1406752985"/>
    <b v="0"/>
    <n v="14"/>
    <b v="0"/>
    <s v="theater/plays"/>
    <n v="0.38066666666666665"/>
    <n v="81.571428571428569"/>
    <x v="8"/>
    <x v="23"/>
    <x v="1777"/>
    <d v="2014-08-29T20:43:05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1"/>
    <x v="0"/>
    <s v="USD"/>
    <n v="1422473831"/>
    <n v="1419881831"/>
    <b v="0"/>
    <n v="8"/>
    <b v="0"/>
    <s v="theater/plays"/>
    <n v="0.38119999999999998"/>
    <n v="119.125"/>
    <x v="8"/>
    <x v="23"/>
    <x v="1778"/>
    <d v="2015-01-28T19:37:11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1"/>
    <x v="0"/>
    <s v="USD"/>
    <n v="1277501520"/>
    <n v="1273874306"/>
    <b v="0"/>
    <n v="5"/>
    <b v="0"/>
    <s v="music/jazz"/>
    <n v="0.38333333333333336"/>
    <n v="69"/>
    <x v="3"/>
    <x v="6"/>
    <x v="1779"/>
    <d v="2010-06-25T21:32:00"/>
  </r>
  <r>
    <n v="951"/>
    <s v="Smart Harness"/>
    <s v="Revolutionizing the way we walk our dogs!"/>
    <n v="50000"/>
    <n v="19195"/>
    <x v="1"/>
    <x v="0"/>
    <s v="USD"/>
    <n v="1465054872"/>
    <n v="1461166872"/>
    <b v="0"/>
    <n v="121"/>
    <b v="0"/>
    <s v="technology/wearables"/>
    <n v="0.38390000000000002"/>
    <n v="158.63636363636363"/>
    <x v="1"/>
    <x v="4"/>
    <x v="1780"/>
    <d v="2016-06-04T15:41:12"/>
  </r>
  <r>
    <n v="1069"/>
    <s v="Until The End (PC, Mac, and Linux)"/>
    <s v="A run-n-gun zombie survival game where you scavenge for items to make the night a little less scary."/>
    <n v="2200"/>
    <n v="850"/>
    <x v="1"/>
    <x v="0"/>
    <s v="USD"/>
    <n v="1385447459"/>
    <n v="1382679059"/>
    <b v="0"/>
    <n v="21"/>
    <b v="0"/>
    <s v="games/video games"/>
    <n v="0.38636363636363635"/>
    <n v="40.476190476190474"/>
    <x v="5"/>
    <x v="9"/>
    <x v="1781"/>
    <d v="2013-11-26T06:30:59"/>
  </r>
  <r>
    <n v="1795"/>
    <s v="THE AFGHANS - A Photo Book"/>
    <s v="A photography book documenting the impact of the ISAF mission on the Afghan people of Mazar-e Sharif."/>
    <n v="28000"/>
    <n v="10846"/>
    <x v="1"/>
    <x v="6"/>
    <s v="EUR"/>
    <n v="1476460800"/>
    <n v="1473922541"/>
    <b v="1"/>
    <n v="81"/>
    <b v="0"/>
    <s v="photography/photobooks"/>
    <n v="0.38735714285714284"/>
    <n v="133.90123456790124"/>
    <x v="7"/>
    <x v="18"/>
    <x v="1782"/>
    <d v="2016-10-14T16:00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1"/>
    <x v="0"/>
    <s v="USD"/>
    <n v="1421640665"/>
    <n v="1419048665"/>
    <b v="0"/>
    <n v="171"/>
    <b v="0"/>
    <s v="technology/wearables"/>
    <n v="0.3886"/>
    <n v="113.62573099415205"/>
    <x v="1"/>
    <x v="4"/>
    <x v="1783"/>
    <d v="2015-01-19T04:11:05"/>
  </r>
  <r>
    <n v="2598"/>
    <s v="Rovin' Okie's Fried Pies gourmet southern fried pies."/>
    <s v="I'm ready to make Tulsa happy and aware that love and kindness go hand in hand with good food!"/>
    <n v="3000"/>
    <n v="1170"/>
    <x v="1"/>
    <x v="0"/>
    <s v="USD"/>
    <n v="1443039001"/>
    <n v="1440447001"/>
    <b v="0"/>
    <n v="14"/>
    <b v="0"/>
    <s v="food/food trucks"/>
    <n v="0.39"/>
    <n v="83.571428571428569"/>
    <x v="6"/>
    <x v="11"/>
    <x v="1784"/>
    <d v="2015-09-23T20:10:01"/>
  </r>
  <r>
    <n v="3102"/>
    <s v="Theatre Bath Bus"/>
    <s v="Imagine being able to take a performance anywhere! Meet the Theatre Bath Bus - a magical performance space where anything is possible."/>
    <n v="16000"/>
    <n v="6258"/>
    <x v="1"/>
    <x v="1"/>
    <s v="GBP"/>
    <n v="1471939818"/>
    <n v="1467619818"/>
    <b v="0"/>
    <n v="90"/>
    <b v="0"/>
    <s v="theater/spaces"/>
    <n v="0.391125"/>
    <n v="69.533333333333331"/>
    <x v="8"/>
    <x v="24"/>
    <x v="1785"/>
    <d v="2016-08-23T08:10:18"/>
  </r>
  <r>
    <n v="2321"/>
    <s v="WienerWÃ¼rze"/>
    <s v="Universal organic liquid seasoning brewed all natural from lupine, oat, salt and water for soups, salads, stews and more"/>
    <n v="10557"/>
    <n v="4130"/>
    <x v="2"/>
    <x v="18"/>
    <s v="EUR"/>
    <n v="1491282901"/>
    <n v="1488694501"/>
    <b v="0"/>
    <n v="64"/>
    <b v="0"/>
    <s v="food/small batch"/>
    <n v="0.39120962394619685"/>
    <n v="64.53125"/>
    <x v="6"/>
    <x v="28"/>
    <x v="1786"/>
    <d v="2017-04-04T05:15:01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1"/>
    <x v="0"/>
    <s v="USD"/>
    <n v="1465169610"/>
    <n v="1462577610"/>
    <b v="0"/>
    <n v="53"/>
    <b v="0"/>
    <s v="music/indie rock"/>
    <n v="0.39169999999999999"/>
    <n v="147.81132075471697"/>
    <x v="3"/>
    <x v="7"/>
    <x v="1787"/>
    <d v="2016-06-05T23:33:30"/>
  </r>
  <r>
    <n v="442"/>
    <s v="The Paranormal Idiot"/>
    <s v="Doomsday is here"/>
    <n v="17000"/>
    <n v="6691"/>
    <x v="1"/>
    <x v="0"/>
    <s v="USD"/>
    <n v="1424380783"/>
    <n v="1421788783"/>
    <b v="0"/>
    <n v="17"/>
    <b v="0"/>
    <s v="film &amp; video/animation"/>
    <n v="0.39358823529411763"/>
    <n v="393.58823529411762"/>
    <x v="0"/>
    <x v="2"/>
    <x v="1788"/>
    <d v="2015-02-19T21:19:4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1"/>
    <x v="4"/>
    <s v="EUR"/>
    <n v="1446331500"/>
    <n v="1442531217"/>
    <b v="0"/>
    <n v="285"/>
    <b v="0"/>
    <s v="technology/gadgets"/>
    <n v="0.39395294117647056"/>
    <n v="117.49473684210527"/>
    <x v="1"/>
    <x v="27"/>
    <x v="1789"/>
    <d v="2015-10-31T22:45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1"/>
    <x v="0"/>
    <s v="USD"/>
    <n v="1421208000"/>
    <n v="1418315852"/>
    <b v="0"/>
    <n v="15"/>
    <b v="0"/>
    <s v="technology/wearables"/>
    <n v="0.39426666666666665"/>
    <n v="788.5333333333333"/>
    <x v="1"/>
    <x v="4"/>
    <x v="1790"/>
    <d v="2015-01-14T04:00:0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1"/>
    <x v="0"/>
    <s v="USD"/>
    <n v="1461440421"/>
    <n v="1458848421"/>
    <b v="0"/>
    <n v="39"/>
    <b v="0"/>
    <s v="games/mobile games"/>
    <n v="0.39500000000000002"/>
    <n v="253.2051282051282"/>
    <x v="5"/>
    <x v="10"/>
    <x v="1791"/>
    <d v="2016-04-23T19:40:21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0"/>
    <x v="1"/>
    <s v="GBP"/>
    <n v="1489376405"/>
    <n v="1484196005"/>
    <b v="0"/>
    <n v="104"/>
    <b v="0"/>
    <s v="technology/wearables"/>
    <n v="0.39627499999999999"/>
    <n v="152.41346153846155"/>
    <x v="1"/>
    <x v="4"/>
    <x v="1792"/>
    <d v="2017-03-13T03:40:05"/>
  </r>
  <r>
    <n v="1780"/>
    <s v="Native Nation"/>
    <s v="It is time to recognize and give to the indigenus groups the credit they deserve. It is time to understand where we come from."/>
    <n v="30000"/>
    <n v="11923"/>
    <x v="1"/>
    <x v="0"/>
    <s v="USD"/>
    <n v="1467469510"/>
    <n v="1462285510"/>
    <b v="1"/>
    <n v="152"/>
    <b v="0"/>
    <s v="photography/photobooks"/>
    <n v="0.39743333333333336"/>
    <n v="78.440789473684205"/>
    <x v="7"/>
    <x v="18"/>
    <x v="1793"/>
    <d v="2016-07-02T14:25:1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1"/>
    <x v="0"/>
    <s v="USD"/>
    <n v="1422674700"/>
    <n v="1419954240"/>
    <b v="1"/>
    <n v="33"/>
    <b v="0"/>
    <s v="photography/photobooks"/>
    <n v="0.39760000000000001"/>
    <n v="60.242424242424242"/>
    <x v="7"/>
    <x v="18"/>
    <x v="1794"/>
    <d v="2015-01-31T03:25:00"/>
  </r>
  <r>
    <n v="952"/>
    <s v="Audionoggin - Join the Earvolution"/>
    <s v="Audionoggin: Wireless personal surround sound for the athlete in everyone."/>
    <n v="49000"/>
    <n v="19572"/>
    <x v="1"/>
    <x v="0"/>
    <s v="USD"/>
    <n v="1479483812"/>
    <n v="1476888212"/>
    <b v="0"/>
    <n v="196"/>
    <b v="0"/>
    <s v="technology/wearables"/>
    <n v="0.39942857142857141"/>
    <n v="99.857142857142861"/>
    <x v="1"/>
    <x v="4"/>
    <x v="1795"/>
    <d v="2016-11-18T15:43:32"/>
  </r>
  <r>
    <n v="177"/>
    <s v="The Good Samaritan"/>
    <s v="I'm making a modern day version of the bible story &quot; The Good Samaritan&quot;"/>
    <n v="450"/>
    <n v="180"/>
    <x v="1"/>
    <x v="0"/>
    <s v="USD"/>
    <n v="1427155726"/>
    <n v="1425690526"/>
    <b v="0"/>
    <n v="7"/>
    <b v="0"/>
    <s v="film &amp; video/drama"/>
    <n v="0.4"/>
    <n v="25.714285714285715"/>
    <x v="0"/>
    <x v="1"/>
    <x v="1796"/>
    <d v="2015-03-24T00:08:46"/>
  </r>
  <r>
    <n v="896"/>
    <s v="Hardsoul Poets New Album!"/>
    <s v="The people have spoken...the stars have aligned...Hardsoul Poets are making a new record and we want our fans on the front lines."/>
    <n v="8000"/>
    <n v="3200"/>
    <x v="1"/>
    <x v="0"/>
    <s v="USD"/>
    <n v="1440734400"/>
    <n v="1438549026"/>
    <b v="0"/>
    <n v="72"/>
    <b v="0"/>
    <s v="music/indie rock"/>
    <n v="0.4"/>
    <n v="44.444444444444443"/>
    <x v="3"/>
    <x v="7"/>
    <x v="1797"/>
    <d v="2015-08-28T04:00:00"/>
  </r>
  <r>
    <n v="883"/>
    <s v="Dana Lawrence Music NEW EP"/>
    <s v="Seeking supporters to help me break the 15 year streak since my last record.  Dana Lawrence Music is ready to go back into the studio!"/>
    <n v="5000"/>
    <n v="2001"/>
    <x v="1"/>
    <x v="0"/>
    <s v="USD"/>
    <n v="1456957635"/>
    <n v="1451773635"/>
    <b v="0"/>
    <n v="24"/>
    <b v="0"/>
    <s v="music/indie rock"/>
    <n v="0.4002"/>
    <n v="83.375"/>
    <x v="3"/>
    <x v="7"/>
    <x v="1798"/>
    <d v="2016-03-02T22:27:15"/>
  </r>
  <r>
    <n v="234"/>
    <s v="The Interviewer (Charity Movie)"/>
    <s v="The Interviewer is a dramatic short film about second chances. If a murderer can get a second chance then uneducated children can too."/>
    <n v="1000"/>
    <n v="401"/>
    <x v="1"/>
    <x v="0"/>
    <s v="USD"/>
    <n v="1434847859"/>
    <n v="1431391859"/>
    <b v="0"/>
    <n v="5"/>
    <b v="0"/>
    <s v="film &amp; video/drama"/>
    <n v="0.40100000000000002"/>
    <n v="80.2"/>
    <x v="0"/>
    <x v="1"/>
    <x v="1799"/>
    <d v="2015-06-21T00:50:59"/>
  </r>
  <r>
    <n v="1315"/>
    <s v="World's First Amphibious Heart Rate &amp; Fitness Wearable"/>
    <s v="Zoom will happen - THANK YOU! Received outside funding due amazing early success!"/>
    <n v="100000"/>
    <n v="40404"/>
    <x v="0"/>
    <x v="0"/>
    <s v="USD"/>
    <n v="1446771600"/>
    <n v="1443700648"/>
    <b v="0"/>
    <n v="248"/>
    <b v="0"/>
    <s v="technology/wearables"/>
    <n v="0.40404000000000001"/>
    <n v="162.91935483870967"/>
    <x v="1"/>
    <x v="4"/>
    <x v="1800"/>
    <d v="2015-11-06T01:00:0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1"/>
    <x v="0"/>
    <s v="USD"/>
    <n v="1280635200"/>
    <n v="1273121283"/>
    <b v="0"/>
    <n v="17"/>
    <b v="0"/>
    <s v="music/indie rock"/>
    <n v="0.40749999999999997"/>
    <n v="143.8235294117647"/>
    <x v="3"/>
    <x v="7"/>
    <x v="1801"/>
    <d v="2010-08-01T04:00:00"/>
  </r>
  <r>
    <n v="876"/>
    <s v="Sound Of Dobells"/>
    <s v="What was the greatest record shop ever?  DOBELLS!"/>
    <n v="3152"/>
    <n v="1286"/>
    <x v="1"/>
    <x v="1"/>
    <s v="GBP"/>
    <n v="1359978927"/>
    <n v="1357127727"/>
    <b v="0"/>
    <n v="45"/>
    <b v="0"/>
    <s v="music/jazz"/>
    <n v="0.40799492385786801"/>
    <n v="28.577777777777779"/>
    <x v="3"/>
    <x v="6"/>
    <x v="1802"/>
    <d v="2013-02-04T11:55:27"/>
  </r>
  <r>
    <n v="886"/>
    <s v="Sap Laughter : Merch Fundraiser!"/>
    <s v="The time has finally come... Sap Laughter is in the process of updating our merchandise setup, and we need your help making it happen!"/>
    <n v="500"/>
    <n v="205"/>
    <x v="1"/>
    <x v="0"/>
    <s v="USD"/>
    <n v="1473972813"/>
    <n v="1471812813"/>
    <b v="0"/>
    <n v="7"/>
    <b v="0"/>
    <s v="music/indie rock"/>
    <n v="0.41"/>
    <n v="29.285714285714285"/>
    <x v="3"/>
    <x v="7"/>
    <x v="1803"/>
    <d v="2016-09-15T20:53:33"/>
  </r>
  <r>
    <n v="1106"/>
    <s v="Backyard Zombies"/>
    <s v="Collect coins and save civilians while you blast your way through tons of zombies! Unlock new characters and levels!"/>
    <n v="400"/>
    <n v="165"/>
    <x v="1"/>
    <x v="0"/>
    <s v="USD"/>
    <n v="1333557975"/>
    <n v="1330969575"/>
    <b v="0"/>
    <n v="7"/>
    <b v="0"/>
    <s v="games/video games"/>
    <n v="0.41249999999999998"/>
    <n v="23.571428571428573"/>
    <x v="5"/>
    <x v="9"/>
    <x v="1804"/>
    <d v="2012-04-04T16:46:15"/>
  </r>
  <r>
    <n v="2406"/>
    <s v="Arnold's Happy Days Food Truck"/>
    <s v="Be a part of something BIG, support us in opening the best burger truck in Tacoma! ~ &quot;So I donâ€™t have to dream alone!&quot;"/>
    <n v="3250"/>
    <n v="1345"/>
    <x v="1"/>
    <x v="0"/>
    <s v="USD"/>
    <n v="1421635190"/>
    <n v="1418179190"/>
    <b v="0"/>
    <n v="16"/>
    <b v="0"/>
    <s v="food/food trucks"/>
    <n v="0.41384615384615386"/>
    <n v="84.0625"/>
    <x v="6"/>
    <x v="11"/>
    <x v="1805"/>
    <d v="2015-01-19T02:39:50"/>
  </r>
  <r>
    <n v="769"/>
    <s v="Sorry I Tripped in Your Yard"/>
    <s v="Over a year of dedication has produced amazing photos and stirring words. The last step is to help those words appear in a printed book"/>
    <n v="4000"/>
    <n v="1656"/>
    <x v="1"/>
    <x v="0"/>
    <s v="USD"/>
    <n v="1388102094"/>
    <n v="1385510094"/>
    <b v="0"/>
    <n v="52"/>
    <b v="0"/>
    <s v="publishing/fiction"/>
    <n v="0.41399999999999998"/>
    <n v="31.846153846153847"/>
    <x v="2"/>
    <x v="5"/>
    <x v="1806"/>
    <d v="2013-12-26T23:54:54"/>
  </r>
  <r>
    <n v="1570"/>
    <s v="BEAUTIFUL DREAMERS: An Adult Coloring Book (Canceled)"/>
    <s v="A Coloring Book of Breathtaking Beauties_x000a_To Calm the Heart and Soul"/>
    <n v="6000"/>
    <n v="2484"/>
    <x v="0"/>
    <x v="0"/>
    <s v="USD"/>
    <n v="1460140282"/>
    <n v="1457551882"/>
    <b v="0"/>
    <n v="52"/>
    <b v="0"/>
    <s v="publishing/art books"/>
    <n v="0.41399999999999998"/>
    <n v="47.769230769230766"/>
    <x v="2"/>
    <x v="15"/>
    <x v="1807"/>
    <d v="2016-04-08T18:31:22"/>
  </r>
  <r>
    <n v="1808"/>
    <s v="An Iranian Journey"/>
    <s v="An Iranian Journey exposes the duality of life in modern Iran where youth navigate a thicket of Islamic laws and customs to live freely"/>
    <n v="28000"/>
    <n v="11594"/>
    <x v="1"/>
    <x v="0"/>
    <s v="USD"/>
    <n v="1486830030"/>
    <n v="1483806030"/>
    <b v="1"/>
    <n v="96"/>
    <b v="0"/>
    <s v="photography/photobooks"/>
    <n v="0.41407142857142859"/>
    <n v="120.77083333333333"/>
    <x v="7"/>
    <x v="18"/>
    <x v="1808"/>
    <d v="2017-02-11T16:20:30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1"/>
    <x v="0"/>
    <s v="USD"/>
    <n v="1401778740"/>
    <n v="1399474134"/>
    <b v="1"/>
    <n v="50"/>
    <b v="0"/>
    <s v="theater/plays"/>
    <n v="0.41489795918367345"/>
    <n v="81.319999999999993"/>
    <x v="8"/>
    <x v="23"/>
    <x v="1809"/>
    <d v="2014-06-03T06:59:00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1"/>
    <x v="0"/>
    <s v="USD"/>
    <n v="1381917540"/>
    <n v="1379990038"/>
    <b v="0"/>
    <n v="79"/>
    <b v="0"/>
    <s v="music/jazz"/>
    <n v="0.41538461538461541"/>
    <n v="34.177215189873415"/>
    <x v="3"/>
    <x v="6"/>
    <x v="1810"/>
    <d v="2013-10-16T09:59:00"/>
  </r>
  <r>
    <n v="2854"/>
    <s v="Ultimate Political Selfie!"/>
    <s v="Almost Random Theatre's play about a candidate - with no policies - who is seeking election in May 2015"/>
    <n v="1000"/>
    <n v="417"/>
    <x v="1"/>
    <x v="1"/>
    <s v="GBP"/>
    <n v="1431018719"/>
    <n v="1429290719"/>
    <b v="0"/>
    <n v="14"/>
    <b v="0"/>
    <s v="theater/plays"/>
    <n v="0.41699999999999998"/>
    <n v="29.785714285714285"/>
    <x v="8"/>
    <x v="23"/>
    <x v="1811"/>
    <d v="2015-05-07T17:11:59"/>
  </r>
  <r>
    <n v="196"/>
    <s v="Thunder Under Control"/>
    <s v="A moving short film about a retired female boxer who develops a relationship with a young journalist who idolises her"/>
    <n v="3500"/>
    <n v="1465"/>
    <x v="1"/>
    <x v="1"/>
    <s v="GBP"/>
    <n v="1444510800"/>
    <n v="1442062898"/>
    <b v="0"/>
    <n v="19"/>
    <b v="0"/>
    <s v="film &amp; video/drama"/>
    <n v="0.41857142857142859"/>
    <n v="77.10526315789474"/>
    <x v="0"/>
    <x v="1"/>
    <x v="1812"/>
    <d v="2015-10-10T21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1"/>
    <x v="0"/>
    <s v="USD"/>
    <n v="1475697054"/>
    <n v="1473105054"/>
    <b v="0"/>
    <n v="60"/>
    <b v="0"/>
    <s v="theater/plays"/>
    <n v="0.42011733333333334"/>
    <n v="105.02933333333334"/>
    <x v="8"/>
    <x v="23"/>
    <x v="1813"/>
    <d v="2016-10-05T19:50:54"/>
  </r>
  <r>
    <n v="961"/>
    <s v="The first personal trainer and diet coach for your dog!"/>
    <s v="Active, happy &amp; healthy together! _x000a_Thatâ€™s our mission for all dogs and their parents."/>
    <n v="95000"/>
    <n v="40079"/>
    <x v="1"/>
    <x v="0"/>
    <s v="USD"/>
    <n v="1487617200"/>
    <n v="1483634335"/>
    <b v="0"/>
    <n v="110"/>
    <b v="0"/>
    <s v="technology/wearables"/>
    <n v="0.42188421052631581"/>
    <n v="364.35454545454547"/>
    <x v="1"/>
    <x v="4"/>
    <x v="1814"/>
    <d v="2017-02-20T19:00:00"/>
  </r>
  <r>
    <n v="3105"/>
    <s v="Paddock School Theater Improvement"/>
    <s v="My hope is to raise $5845 and replace old stained and mismatched border curtains, cyclorama curtain, and backdrop."/>
    <n v="5845"/>
    <n v="2476"/>
    <x v="1"/>
    <x v="0"/>
    <s v="USD"/>
    <n v="1413694800"/>
    <n v="1408986916"/>
    <b v="0"/>
    <n v="31"/>
    <b v="0"/>
    <s v="theater/spaces"/>
    <n v="0.4236099230111206"/>
    <n v="79.870967741935488"/>
    <x v="8"/>
    <x v="24"/>
    <x v="1815"/>
    <d v="2014-10-19T05:00:00"/>
  </r>
  <r>
    <n v="1987"/>
    <s v="Ethiopia: Beheld"/>
    <s v="A collection of images that depicts the beauty and diversity within Ethiopia"/>
    <n v="5500"/>
    <n v="2336"/>
    <x v="1"/>
    <x v="1"/>
    <s v="GBP"/>
    <n v="1425223276"/>
    <n v="1422631276"/>
    <b v="0"/>
    <n v="28"/>
    <b v="0"/>
    <s v="photography/people"/>
    <n v="0.42472727272727273"/>
    <n v="83.428571428571431"/>
    <x v="7"/>
    <x v="19"/>
    <x v="1816"/>
    <d v="2015-03-01T15:21:16"/>
  </r>
  <r>
    <n v="1717"/>
    <s v="Shift Records A New EP!"/>
    <s v="Our first record created to reach, inspire, and ultimately express the love of Jesus to our generation."/>
    <n v="3265"/>
    <n v="1395"/>
    <x v="1"/>
    <x v="0"/>
    <s v="USD"/>
    <n v="1461211200"/>
    <n v="1459467238"/>
    <b v="0"/>
    <n v="41"/>
    <b v="0"/>
    <s v="music/faith"/>
    <n v="0.42725880551301687"/>
    <n v="34.024390243902438"/>
    <x v="3"/>
    <x v="17"/>
    <x v="1817"/>
    <d v="2016-04-21T04:00:00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1"/>
    <x v="0"/>
    <s v="USD"/>
    <n v="1466697983"/>
    <n v="1464105983"/>
    <b v="0"/>
    <n v="99"/>
    <b v="0"/>
    <s v="technology/gadgets"/>
    <n v="0.42759999999999998"/>
    <n v="215.95959595959596"/>
    <x v="1"/>
    <x v="27"/>
    <x v="1818"/>
    <d v="2016-06-23T16:06:2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1"/>
    <x v="0"/>
    <s v="USD"/>
    <n v="1399223500"/>
    <n v="1396631500"/>
    <b v="0"/>
    <n v="48"/>
    <b v="0"/>
    <s v="games/mobile games"/>
    <n v="0.42892307692307691"/>
    <n v="58.083333333333336"/>
    <x v="5"/>
    <x v="10"/>
    <x v="1819"/>
    <d v="2014-05-04T17:11:40"/>
  </r>
  <r>
    <n v="1920"/>
    <s v="Brightside - Side lighting for cyclists"/>
    <s v="A new concept in bike light safety, protecting cyclists from being hit in the side. Bright, amber sideways."/>
    <n v="10000"/>
    <n v="4303"/>
    <x v="1"/>
    <x v="1"/>
    <s v="GBP"/>
    <n v="1445468400"/>
    <n v="1443042061"/>
    <b v="0"/>
    <n v="105"/>
    <b v="0"/>
    <s v="technology/gadgets"/>
    <n v="0.43030000000000002"/>
    <n v="40.980952380952381"/>
    <x v="1"/>
    <x v="27"/>
    <x v="1820"/>
    <d v="2015-10-21T23:00:00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1"/>
    <x v="0"/>
    <s v="USD"/>
    <n v="1440100839"/>
    <n v="1436472039"/>
    <b v="0"/>
    <n v="73"/>
    <b v="0"/>
    <s v="technology/wearables"/>
    <n v="0.43406666666666666"/>
    <n v="89.191780821917803"/>
    <x v="1"/>
    <x v="4"/>
    <x v="1821"/>
    <d v="2015-08-20T20:00:39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1"/>
    <x v="1"/>
    <s v="GBP"/>
    <n v="1443973546"/>
    <n v="1438789546"/>
    <b v="0"/>
    <n v="23"/>
    <b v="0"/>
    <s v="theater/plays"/>
    <n v="0.43833333333333335"/>
    <n v="57.173913043478258"/>
    <x v="8"/>
    <x v="23"/>
    <x v="1822"/>
    <d v="2015-10-04T15:45:46"/>
  </r>
  <r>
    <n v="1688"/>
    <s v="Christofer Scott: Dive In EP"/>
    <s v="Professionally recording a worship and contemporary Christian music album that connects to people and connects their heart to God."/>
    <n v="4000"/>
    <n v="1772"/>
    <x v="2"/>
    <x v="0"/>
    <s v="USD"/>
    <n v="1491738594"/>
    <n v="1489150194"/>
    <b v="0"/>
    <n v="7"/>
    <b v="0"/>
    <s v="music/faith"/>
    <n v="0.443"/>
    <n v="253.14285714285714"/>
    <x v="3"/>
    <x v="17"/>
    <x v="1823"/>
    <d v="2017-04-09T11:49:54"/>
  </r>
  <r>
    <n v="1007"/>
    <s v="SMART Knee Sleeve that Recommends Rest (Canceled)"/>
    <s v="Our knee sleeve monitors your muscles and recommends rest time (on a mobile app) when it detects overexertion!"/>
    <n v="30000"/>
    <n v="13296"/>
    <x v="0"/>
    <x v="0"/>
    <s v="USD"/>
    <n v="1481727623"/>
    <n v="1478095223"/>
    <b v="0"/>
    <n v="76"/>
    <b v="0"/>
    <s v="technology/wearables"/>
    <n v="0.44319999999999998"/>
    <n v="174.94736842105263"/>
    <x v="1"/>
    <x v="4"/>
    <x v="1824"/>
    <d v="2016-12-14T15:00:2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1"/>
    <x v="0"/>
    <s v="USD"/>
    <n v="1442634617"/>
    <n v="1440042617"/>
    <b v="0"/>
    <n v="12"/>
    <b v="0"/>
    <s v="film &amp; video/drama"/>
    <n v="0.44600000000000001"/>
    <n v="185.83333333333334"/>
    <x v="0"/>
    <x v="1"/>
    <x v="1825"/>
    <d v="2015-09-19T03:50:17"/>
  </r>
  <r>
    <n v="1556"/>
    <s v="West Canada - A Coffee Table Book"/>
    <s v="To gather a collection of photographs for a coffee table book that displays the beauty of Canada's west."/>
    <n v="1500"/>
    <n v="677"/>
    <x v="1"/>
    <x v="7"/>
    <s v="CAD"/>
    <n v="1467603624"/>
    <n v="1465011624"/>
    <b v="0"/>
    <n v="12"/>
    <b v="0"/>
    <s v="photography/nature"/>
    <n v="0.45133333333333331"/>
    <n v="56.416666666666664"/>
    <x v="7"/>
    <x v="14"/>
    <x v="1826"/>
    <d v="2016-07-04T03:40:24"/>
  </r>
  <r>
    <n v="1767"/>
    <s v="OR-GÃ“L-HO -A search for meaning during the World Cup"/>
    <s v="A photographic search for the true meaning of pride for ones country during the World Cup"/>
    <n v="5000"/>
    <n v="2286"/>
    <x v="1"/>
    <x v="0"/>
    <s v="USD"/>
    <n v="1407080884"/>
    <n v="1404488884"/>
    <b v="1"/>
    <n v="39"/>
    <b v="0"/>
    <s v="photography/photobooks"/>
    <n v="0.4572"/>
    <n v="58.615384615384613"/>
    <x v="7"/>
    <x v="18"/>
    <x v="1827"/>
    <d v="2014-08-03T15:48:04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1"/>
    <x v="7"/>
    <s v="CAD"/>
    <n v="1485147540"/>
    <n v="1481951853"/>
    <b v="0"/>
    <n v="14"/>
    <b v="0"/>
    <s v="technology/wearables"/>
    <n v="0.4592"/>
    <n v="164"/>
    <x v="1"/>
    <x v="4"/>
    <x v="1828"/>
    <d v="2017-01-23T04:59:00"/>
  </r>
  <r>
    <n v="1774"/>
    <s v="The World Upside Down: Portraits"/>
    <s v="A photo book of the artist's present and future portraits from 2013 to 2015, including actor and human rights activist George Takei."/>
    <n v="2500"/>
    <n v="1148"/>
    <x v="1"/>
    <x v="0"/>
    <s v="USD"/>
    <n v="1417273140"/>
    <n v="1413609292"/>
    <b v="1"/>
    <n v="13"/>
    <b v="0"/>
    <s v="photography/photobooks"/>
    <n v="0.4592"/>
    <n v="88.307692307692307"/>
    <x v="7"/>
    <x v="18"/>
    <x v="1829"/>
    <d v="2014-11-29T14:59:00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1"/>
    <x v="0"/>
    <s v="USD"/>
    <n v="1489500155"/>
    <n v="1485874955"/>
    <b v="0"/>
    <n v="188"/>
    <b v="0"/>
    <s v="technology/wearables"/>
    <n v="0.46100628930817611"/>
    <n v="136.46276595744681"/>
    <x v="1"/>
    <x v="4"/>
    <x v="1830"/>
    <d v="2017-03-14T14:02:35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2"/>
    <x v="16"/>
    <s v="EUR"/>
    <n v="1491586534"/>
    <n v="1488911734"/>
    <b v="0"/>
    <n v="46"/>
    <b v="0"/>
    <s v="theater/spaces"/>
    <n v="0.46176470588235297"/>
    <n v="34.130434782608695"/>
    <x v="8"/>
    <x v="24"/>
    <x v="1831"/>
    <d v="2017-04-07T17:35:34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1"/>
    <x v="0"/>
    <s v="USD"/>
    <n v="1429767607"/>
    <n v="1424587207"/>
    <b v="0"/>
    <n v="36"/>
    <b v="0"/>
    <s v="theater/musical"/>
    <n v="0.46363636363636362"/>
    <n v="70.833333333333329"/>
    <x v="8"/>
    <x v="25"/>
    <x v="1832"/>
    <d v="2015-04-23T05:40:07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1"/>
    <x v="6"/>
    <s v="EUR"/>
    <n v="1454502789"/>
    <n v="1453206789"/>
    <b v="0"/>
    <n v="114"/>
    <b v="0"/>
    <s v="technology/wearables"/>
    <n v="0.46379999999999999"/>
    <n v="20.342105263157894"/>
    <x v="1"/>
    <x v="4"/>
    <x v="1833"/>
    <d v="2016-02-03T12:33:09"/>
  </r>
  <r>
    <n v="1903"/>
    <s v="MiPointer"/>
    <s v="A cool smart laser pointer for presenting professionals. Unique by design, widest functional coverage for both IOS and Android."/>
    <n v="3000"/>
    <n v="1398"/>
    <x v="1"/>
    <x v="0"/>
    <s v="USD"/>
    <n v="1485541791"/>
    <n v="1480357791"/>
    <b v="0"/>
    <n v="41"/>
    <b v="0"/>
    <s v="technology/gadgets"/>
    <n v="0.46600000000000003"/>
    <n v="34.097560975609753"/>
    <x v="1"/>
    <x v="27"/>
    <x v="1834"/>
    <d v="2017-01-27T18:29:51"/>
  </r>
  <r>
    <n v="969"/>
    <s v="Make 100 | Geek &amp; Chic: Smart Safety Jewelry."/>
    <s v="Geek &amp; Chic Smart Jewelry Collection, Wearables Meet Style!"/>
    <n v="30000"/>
    <n v="14000"/>
    <x v="1"/>
    <x v="12"/>
    <s v="MXN"/>
    <n v="1486624607"/>
    <n v="1483773407"/>
    <b v="0"/>
    <n v="11"/>
    <b v="0"/>
    <s v="technology/wearables"/>
    <n v="0.46666666666666667"/>
    <n v="1272.7272727272727"/>
    <x v="1"/>
    <x v="4"/>
    <x v="1835"/>
    <d v="2017-02-09T07:16:4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1"/>
    <x v="0"/>
    <s v="USD"/>
    <n v="1404253800"/>
    <n v="1402784964"/>
    <b v="0"/>
    <n v="17"/>
    <b v="0"/>
    <s v="theater/plays"/>
    <n v="0.47049999999999997"/>
    <n v="166.05882352941177"/>
    <x v="8"/>
    <x v="23"/>
    <x v="1836"/>
    <d v="2014-07-01T22:30:00"/>
  </r>
  <r>
    <n v="1019"/>
    <s v="Tempi - The Smart Way to Monitor Temperature and Humidity"/>
    <s v="Tempi Is a Wearable Bluetooth Device That Gives Accurate Temperature and Humidity Readings."/>
    <n v="45000"/>
    <n v="21300"/>
    <x v="0"/>
    <x v="0"/>
    <s v="USD"/>
    <n v="1423092149"/>
    <n v="1420500149"/>
    <b v="0"/>
    <n v="400"/>
    <b v="0"/>
    <s v="technology/wearables"/>
    <n v="0.47333333333333333"/>
    <n v="53.25"/>
    <x v="1"/>
    <x v="4"/>
    <x v="1837"/>
    <d v="2015-02-04T23:22: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1"/>
    <x v="0"/>
    <s v="USD"/>
    <n v="1432069249"/>
    <n v="1429477249"/>
    <b v="0"/>
    <n v="8"/>
    <b v="0"/>
    <s v="technology/gadgets"/>
    <n v="0.47399999999999998"/>
    <n v="29.625"/>
    <x v="1"/>
    <x v="27"/>
    <x v="1838"/>
    <d v="2015-05-19T21:00:49"/>
  </r>
  <r>
    <n v="1786"/>
    <s v="Observations in 6x6"/>
    <s v="A photo book that shows a timeless trip from Portugal to Sri Lanka in a subjective point of view through an old Hasselblad objective."/>
    <n v="1900"/>
    <n v="905"/>
    <x v="1"/>
    <x v="4"/>
    <s v="EUR"/>
    <n v="1418649177"/>
    <n v="1416057177"/>
    <b v="1"/>
    <n v="29"/>
    <b v="0"/>
    <s v="photography/photobooks"/>
    <n v="0.47631578947368419"/>
    <n v="31.206896551724139"/>
    <x v="7"/>
    <x v="18"/>
    <x v="1839"/>
    <d v="2014-12-15T13:12:57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1"/>
    <x v="0"/>
    <s v="USD"/>
    <n v="1406876400"/>
    <n v="1405024561"/>
    <b v="0"/>
    <n v="10"/>
    <b v="0"/>
    <s v="theater/plays"/>
    <n v="0.47692307692307695"/>
    <n v="62"/>
    <x v="8"/>
    <x v="23"/>
    <x v="1840"/>
    <d v="2014-08-01T07:00:00"/>
  </r>
  <r>
    <n v="1692"/>
    <s v="Get Your Hopes Up"/>
    <s v="After 3 years.....It's time for some new music! Album #2 is in motion and I can't wait to share it with all of you!"/>
    <n v="5000"/>
    <n v="2390"/>
    <x v="2"/>
    <x v="0"/>
    <s v="USD"/>
    <n v="1490572740"/>
    <n v="1487734667"/>
    <b v="0"/>
    <n v="15"/>
    <b v="0"/>
    <s v="music/faith"/>
    <n v="0.47799999999999998"/>
    <n v="159.33333333333334"/>
    <x v="3"/>
    <x v="17"/>
    <x v="1841"/>
    <d v="2017-03-26T23:59:00"/>
  </r>
  <r>
    <n v="2323"/>
    <s v="Beef Sticks, the Ultimate Protein Snack"/>
    <s v="You can never go wrong with a Beef Stick, great taste with no fillers and can easily goes with you everywhere."/>
    <n v="250"/>
    <n v="120"/>
    <x v="2"/>
    <x v="0"/>
    <s v="USD"/>
    <n v="1490033247"/>
    <n v="1489428447"/>
    <b v="0"/>
    <n v="4"/>
    <b v="0"/>
    <s v="food/small batch"/>
    <n v="0.48"/>
    <n v="30"/>
    <x v="6"/>
    <x v="28"/>
    <x v="1842"/>
    <d v="2017-03-20T18:07:27"/>
  </r>
  <r>
    <n v="1802"/>
    <s v="Out Of The Dark"/>
    <s v="Inner Darkness turned into a photobook. Personal work i shot during my recovery...in Berlin."/>
    <n v="3500"/>
    <n v="1697"/>
    <x v="1"/>
    <x v="6"/>
    <s v="EUR"/>
    <n v="1435442340"/>
    <n v="1433416830"/>
    <b v="1"/>
    <n v="18"/>
    <b v="0"/>
    <s v="photography/photobooks"/>
    <n v="0.48485714285714288"/>
    <n v="94.277777777777771"/>
    <x v="7"/>
    <x v="18"/>
    <x v="1843"/>
    <d v="2015-06-27T21:59:0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1"/>
    <x v="1"/>
    <s v="GBP"/>
    <n v="1479125642"/>
    <n v="1476962042"/>
    <b v="0"/>
    <n v="31"/>
    <b v="0"/>
    <s v="theater/plays"/>
    <n v="0.48833333333333334"/>
    <n v="47.258064516129032"/>
    <x v="8"/>
    <x v="23"/>
    <x v="1844"/>
    <d v="2016-11-14T12:14:02"/>
  </r>
  <r>
    <n v="1814"/>
    <s v="My Favourite Colour Was Yellow"/>
    <s v="A self published photo book documenting the overwhelming presence of the colour pink, in young girls lives here in the UK."/>
    <n v="12000"/>
    <n v="5902"/>
    <x v="1"/>
    <x v="1"/>
    <s v="GBP"/>
    <n v="1425108736"/>
    <n v="1422516736"/>
    <b v="0"/>
    <n v="140"/>
    <b v="0"/>
    <s v="photography/photobooks"/>
    <n v="0.49183333333333334"/>
    <n v="42.157142857142858"/>
    <x v="7"/>
    <x v="18"/>
    <x v="1845"/>
    <d v="2015-02-28T07:32:16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1"/>
    <x v="0"/>
    <s v="USD"/>
    <n v="1412135940"/>
    <n v="1410366708"/>
    <b v="0"/>
    <n v="16"/>
    <b v="0"/>
    <s v="photography/nature"/>
    <n v="0.49186046511627907"/>
    <n v="132.1875"/>
    <x v="7"/>
    <x v="14"/>
    <x v="1846"/>
    <d v="2014-10-01T03:59:00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0"/>
    <x v="0"/>
    <s v="USD"/>
    <n v="1488549079"/>
    <n v="1485957079"/>
    <b v="0"/>
    <n v="140"/>
    <b v="0"/>
    <s v="technology/wearables"/>
    <n v="0.49381999999999998"/>
    <n v="176.36428571428573"/>
    <x v="1"/>
    <x v="4"/>
    <x v="1847"/>
    <d v="2017-03-03T13:51:19"/>
  </r>
  <r>
    <n v="2855"/>
    <s v="STAGE READING for TETCNY"/>
    <s v="Raising funds to have a private stage reading for an upcoming play from THE ENSEMBLE THEATRE COMPANY OF NEW YORK (www.tetcny.org)"/>
    <n v="600"/>
    <n v="300"/>
    <x v="1"/>
    <x v="0"/>
    <s v="USD"/>
    <n v="1454110440"/>
    <n v="1451607071"/>
    <b v="0"/>
    <n v="5"/>
    <b v="0"/>
    <s v="theater/plays"/>
    <n v="0.5"/>
    <n v="60"/>
    <x v="8"/>
    <x v="23"/>
    <x v="1848"/>
    <d v="2016-01-29T23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1"/>
    <x v="1"/>
    <s v="GBP"/>
    <n v="1359434672"/>
    <n v="1354250672"/>
    <b v="0"/>
    <n v="147"/>
    <b v="0"/>
    <s v="film &amp; video/animation"/>
    <n v="0.502"/>
    <n v="51.224489795918366"/>
    <x v="0"/>
    <x v="2"/>
    <x v="1849"/>
    <d v="2013-01-29T04:44:32"/>
  </r>
  <r>
    <n v="2676"/>
    <s v="Toronto VR Co-Op"/>
    <s v="Our aim is to provide high-end equipment and space for Toronto coders, filmmakers, and artists to develop cutting-edge VR content."/>
    <n v="2100"/>
    <n v="1058"/>
    <x v="1"/>
    <x v="7"/>
    <s v="CAD"/>
    <n v="1463929174"/>
    <n v="1461337174"/>
    <b v="0"/>
    <n v="9"/>
    <b v="0"/>
    <s v="technology/makerspaces"/>
    <n v="0.50380952380952382"/>
    <n v="117.55555555555556"/>
    <x v="1"/>
    <x v="26"/>
    <x v="1850"/>
    <d v="2016-05-22T14:59:34"/>
  </r>
  <r>
    <n v="204"/>
    <s v="WHERE IS DANIEL? The feature film"/>
    <s v="A feature film based on the true story of Bruce and Denise Morcombe and their battle for justice for their missing son Daniel."/>
    <n v="300000"/>
    <n v="152165"/>
    <x v="1"/>
    <x v="3"/>
    <s v="AUD"/>
    <n v="1470319203"/>
    <n v="1467727203"/>
    <b v="0"/>
    <n v="1293"/>
    <b v="0"/>
    <s v="film &amp; video/drama"/>
    <n v="0.50721666666666665"/>
    <n v="117.68368136117556"/>
    <x v="0"/>
    <x v="1"/>
    <x v="1851"/>
    <d v="2016-08-04T14:00:03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0"/>
    <x v="0"/>
    <s v="USD"/>
    <n v="1414994340"/>
    <n v="1413057980"/>
    <b v="0"/>
    <n v="34"/>
    <b v="0"/>
    <s v="music/world music"/>
    <n v="0.50739999999999996"/>
    <n v="74.617647058823536"/>
    <x v="3"/>
    <x v="12"/>
    <x v="1852"/>
    <d v="2014-11-03T05:59:00"/>
  </r>
  <r>
    <n v="3631"/>
    <s v="Evo: An Original Rock Opera"/>
    <s v="A revival of Shadowbox Live's Off-Broadway Rock Opera to uncompromisingly explore the darker urges of humankind. But we need your help!"/>
    <n v="17100"/>
    <n v="8725"/>
    <x v="1"/>
    <x v="0"/>
    <s v="USD"/>
    <n v="1411444740"/>
    <n v="1409335497"/>
    <b v="0"/>
    <n v="59"/>
    <b v="0"/>
    <s v="theater/musical"/>
    <n v="0.51023391812865493"/>
    <n v="147.88135593220338"/>
    <x v="8"/>
    <x v="25"/>
    <x v="1853"/>
    <d v="2014-09-23T03:59:00"/>
  </r>
  <r>
    <n v="776"/>
    <s v="Run Ragged"/>
    <s v="Would anything change if women were in charge? Book Clubs, readers, and critics herald the latest by award-winning author, Aguila."/>
    <n v="7000"/>
    <n v="3598"/>
    <x v="1"/>
    <x v="0"/>
    <s v="USD"/>
    <n v="1444539600"/>
    <n v="1441297645"/>
    <b v="0"/>
    <n v="57"/>
    <b v="0"/>
    <s v="publishing/fiction"/>
    <n v="0.51400000000000001"/>
    <n v="63.122807017543863"/>
    <x v="2"/>
    <x v="5"/>
    <x v="1854"/>
    <d v="2015-10-11T05:00:00"/>
  </r>
  <r>
    <n v="3141"/>
    <s v="GUTS: Black Comedy"/>
    <s v="We are a theatre society from the Groningen University in the Netherlands. _x000a_We would be more than happy for some help funding the play."/>
    <n v="500"/>
    <n v="258"/>
    <x v="2"/>
    <x v="4"/>
    <s v="EUR"/>
    <n v="1492372800"/>
    <n v="1488823488"/>
    <b v="0"/>
    <n v="8"/>
    <b v="0"/>
    <s v="theater/plays"/>
    <n v="0.51600000000000001"/>
    <n v="32.25"/>
    <x v="8"/>
    <x v="23"/>
    <x v="1855"/>
    <d v="2017-04-16T20:00:00"/>
  </r>
  <r>
    <n v="2755"/>
    <s v="Children's book app: &quot;The story of Setanta&quot;"/>
    <s v="Colourful and imaginative book app for children, will be relished especially by those with Irish roots."/>
    <n v="500"/>
    <n v="260"/>
    <x v="1"/>
    <x v="16"/>
    <s v="EUR"/>
    <n v="1428519527"/>
    <n v="1425927527"/>
    <b v="0"/>
    <n v="15"/>
    <b v="0"/>
    <s v="publishing/children's books"/>
    <n v="0.52"/>
    <n v="17.333333333333332"/>
    <x v="2"/>
    <x v="22"/>
    <x v="1856"/>
    <d v="2015-04-08T18:58:47"/>
  </r>
  <r>
    <n v="3199"/>
    <s v="Help Milburn Stone Fly High With TARZAN The Musical"/>
    <s v="The Milburn Stone Theatre needs your help to bring its high-flying next blockbuster musical, TARZAN, to life!"/>
    <n v="5000"/>
    <n v="2608"/>
    <x v="1"/>
    <x v="0"/>
    <s v="USD"/>
    <n v="1410037200"/>
    <n v="1407435418"/>
    <b v="0"/>
    <n v="53"/>
    <b v="0"/>
    <s v="theater/musical"/>
    <n v="0.52159999999999995"/>
    <n v="49.20754716981132"/>
    <x v="8"/>
    <x v="25"/>
    <x v="1857"/>
    <d v="2014-09-06T21:00:00"/>
  </r>
  <r>
    <n v="1817"/>
    <s v="Through the Lens of Jerry Gustafson"/>
    <s v="Hundreds of breathtaking rodeo photographs collected in a beautiful coffee table book."/>
    <n v="18000"/>
    <n v="9419"/>
    <x v="1"/>
    <x v="0"/>
    <s v="USD"/>
    <n v="1485759540"/>
    <n v="1480607607"/>
    <b v="0"/>
    <n v="100"/>
    <b v="0"/>
    <s v="photography/photobooks"/>
    <n v="0.52327777777777773"/>
    <n v="94.19"/>
    <x v="7"/>
    <x v="18"/>
    <x v="1858"/>
    <d v="2017-01-30T06:59:00"/>
  </r>
  <r>
    <n v="1917"/>
    <s v="Chronovisor:The MOST innovative watch for night time reading"/>
    <s v="Let's build a legendary brand altogether"/>
    <n v="390000"/>
    <n v="205025"/>
    <x v="1"/>
    <x v="15"/>
    <s v="HKD"/>
    <n v="1486708133"/>
    <n v="1484116133"/>
    <b v="0"/>
    <n v="70"/>
    <b v="0"/>
    <s v="technology/gadgets"/>
    <n v="0.52570512820512816"/>
    <n v="2928.9285714285716"/>
    <x v="1"/>
    <x v="27"/>
    <x v="1859"/>
    <d v="2017-02-10T06:28:53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0"/>
    <x v="1"/>
    <s v="GBP"/>
    <n v="1454425128"/>
    <n v="1451833128"/>
    <b v="0"/>
    <n v="46"/>
    <b v="0"/>
    <s v="theater/musical"/>
    <n v="0.52794871794871789"/>
    <n v="44.760869565217391"/>
    <x v="8"/>
    <x v="25"/>
    <x v="1860"/>
    <d v="2016-02-02T14:58:48"/>
  </r>
  <r>
    <n v="4056"/>
    <s v="American Pride"/>
    <s v="American Pride is a play centered on the Poetry of one Iraq War veteran, and follows her journey through war and back home."/>
    <n v="1500"/>
    <n v="795"/>
    <x v="1"/>
    <x v="0"/>
    <s v="USD"/>
    <n v="1467575940"/>
    <n v="1465856639"/>
    <b v="0"/>
    <n v="9"/>
    <b v="0"/>
    <s v="theater/plays"/>
    <n v="0.53"/>
    <n v="88.333333333333329"/>
    <x v="8"/>
    <x v="23"/>
    <x v="1861"/>
    <d v="2016-07-03T19:59:00"/>
  </r>
  <r>
    <n v="3202"/>
    <s v="Christmas Ain't A Drag - A Musical"/>
    <s v="Falling in love at Christmas should never be a drag! A rocking musical about four lives intersecting at a nightclub at Christmas."/>
    <n v="5000"/>
    <n v="2726"/>
    <x v="1"/>
    <x v="0"/>
    <s v="USD"/>
    <n v="1450072740"/>
    <n v="1445027346"/>
    <b v="0"/>
    <n v="25"/>
    <b v="0"/>
    <s v="theater/musical"/>
    <n v="0.54520000000000002"/>
    <n v="109.04"/>
    <x v="8"/>
    <x v="25"/>
    <x v="1862"/>
    <d v="2015-12-14T05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1"/>
    <x v="0"/>
    <s v="USD"/>
    <n v="1429740037"/>
    <n v="1425423637"/>
    <b v="0"/>
    <n v="84"/>
    <b v="0"/>
    <s v="film &amp; video/drama"/>
    <n v="0.55698440000000005"/>
    <n v="331.53833333333336"/>
    <x v="0"/>
    <x v="1"/>
    <x v="1863"/>
    <d v="2015-04-22T22:00:37"/>
  </r>
  <r>
    <n v="978"/>
    <s v="hidn tempo - a wearable stress coach"/>
    <s v="hidn tempo is an intelligent watch band that allows you to monitor your stress and manage it anywhere, anytime."/>
    <n v="172889"/>
    <n v="97273"/>
    <x v="1"/>
    <x v="8"/>
    <s v="SEK"/>
    <n v="1456385101"/>
    <n v="1453793101"/>
    <b v="0"/>
    <n v="123"/>
    <b v="0"/>
    <s v="technology/wearables"/>
    <n v="0.5626326718299024"/>
    <n v="790.83739837398377"/>
    <x v="1"/>
    <x v="4"/>
    <x v="1864"/>
    <d v="2016-02-25T07:25:01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1"/>
    <x v="0"/>
    <s v="USD"/>
    <n v="1413312194"/>
    <n v="1410288194"/>
    <b v="1"/>
    <n v="92"/>
    <b v="0"/>
    <s v="photography/photobooks"/>
    <n v="0.56514285714285717"/>
    <n v="150.5"/>
    <x v="7"/>
    <x v="18"/>
    <x v="1865"/>
    <d v="2014-10-14T18:43:14"/>
  </r>
  <r>
    <n v="3998"/>
    <s v="Forsaken Angels-A New Play"/>
    <s v="Forsaken Angels, a powerful new play by William Leary, author of DCMTA's Best Of 2014 Play Masquerade."/>
    <n v="1250"/>
    <n v="715"/>
    <x v="1"/>
    <x v="0"/>
    <s v="USD"/>
    <n v="1427580426"/>
    <n v="1424992026"/>
    <b v="0"/>
    <n v="12"/>
    <b v="0"/>
    <s v="theater/plays"/>
    <n v="0.57199999999999995"/>
    <n v="59.583333333333336"/>
    <x v="8"/>
    <x v="23"/>
    <x v="1866"/>
    <d v="2015-03-28T22:07:06"/>
  </r>
  <r>
    <n v="3116"/>
    <s v="CoreCon Asylum"/>
    <s v="Creating a consuite for CoreCon. A focus on the insanity of asylums and early medical practices from history."/>
    <n v="750"/>
    <n v="430"/>
    <x v="1"/>
    <x v="0"/>
    <s v="USD"/>
    <n v="1427890925"/>
    <n v="1426681325"/>
    <b v="0"/>
    <n v="10"/>
    <b v="0"/>
    <s v="theater/spaces"/>
    <n v="0.57333333333333336"/>
    <n v="43"/>
    <x v="8"/>
    <x v="24"/>
    <x v="1867"/>
    <d v="2015-04-01T12:22:05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1"/>
    <x v="0"/>
    <s v="USD"/>
    <n v="1481173140"/>
    <n v="1478016097"/>
    <b v="0"/>
    <n v="336"/>
    <b v="0"/>
    <s v="technology/wearables"/>
    <n v="0.57648750000000004"/>
    <n v="343.14732142857144"/>
    <x v="1"/>
    <x v="4"/>
    <x v="1868"/>
    <d v="2016-12-08T04:59:00"/>
  </r>
  <r>
    <n v="3122"/>
    <s v="be back soon (Canceled)"/>
    <s v="cancelled until further notice"/>
    <n v="199"/>
    <n v="116"/>
    <x v="0"/>
    <x v="0"/>
    <s v="USD"/>
    <n v="1478733732"/>
    <n v="1478298132"/>
    <b v="0"/>
    <n v="2"/>
    <b v="0"/>
    <s v="theater/spaces"/>
    <n v="0.58291457286432158"/>
    <n v="58"/>
    <x v="8"/>
    <x v="24"/>
    <x v="1869"/>
    <d v="2016-11-09T23:22:12"/>
  </r>
  <r>
    <n v="201"/>
    <s v="Life of Change"/>
    <s v="Everyone has a choice. Can two college students get past their differences to save the life of a man whom they've never met before?"/>
    <n v="650"/>
    <n v="380"/>
    <x v="1"/>
    <x v="0"/>
    <s v="USD"/>
    <n v="1423424329"/>
    <n v="1421696329"/>
    <b v="0"/>
    <n v="7"/>
    <b v="0"/>
    <s v="film &amp; video/drama"/>
    <n v="0.58461538461538465"/>
    <n v="54.285714285714285"/>
    <x v="0"/>
    <x v="1"/>
    <x v="1870"/>
    <d v="2015-02-08T19:38:49"/>
  </r>
  <r>
    <n v="998"/>
    <s v="Ollinfit: The Wearable Personal Trainer"/>
    <s v="Ollinfit is the first wearable fitness trainer with 3 sensors for superior accuracy, feedback and results."/>
    <n v="60000"/>
    <n v="35135"/>
    <x v="1"/>
    <x v="7"/>
    <s v="CAD"/>
    <n v="1447909401"/>
    <n v="1444017801"/>
    <b v="0"/>
    <n v="229"/>
    <b v="0"/>
    <s v="technology/wearables"/>
    <n v="0.58558333333333334"/>
    <n v="153.42794759825327"/>
    <x v="1"/>
    <x v="4"/>
    <x v="1871"/>
    <d v="2015-11-19T05:03:21"/>
  </r>
  <r>
    <n v="3195"/>
    <s v="Emerson Sings!"/>
    <s v="Emerson Sings is the first cabaret to celebrate the work of up and coming musical theater composers who are alumni of Emerson College."/>
    <n v="3500"/>
    <n v="2070"/>
    <x v="1"/>
    <x v="0"/>
    <s v="USD"/>
    <n v="1423750542"/>
    <n v="1421158542"/>
    <b v="0"/>
    <n v="39"/>
    <b v="0"/>
    <s v="theater/musical"/>
    <n v="0.59142857142857141"/>
    <n v="53.07692307692308"/>
    <x v="8"/>
    <x v="25"/>
    <x v="1872"/>
    <d v="2015-02-12T14:15:42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1"/>
    <x v="0"/>
    <s v="USD"/>
    <n v="1433395560"/>
    <n v="1430803560"/>
    <b v="0"/>
    <n v="42"/>
    <b v="0"/>
    <s v="technology/gadgets"/>
    <n v="0.59299999999999997"/>
    <n v="70.595238095238102"/>
    <x v="1"/>
    <x v="27"/>
    <x v="1873"/>
    <d v="2015-06-04T05:26:0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1"/>
    <x v="0"/>
    <s v="USD"/>
    <n v="1407972712"/>
    <n v="1405380712"/>
    <b v="1"/>
    <n v="103"/>
    <b v="0"/>
    <s v="photography/photobooks"/>
    <n v="0.59467839999999994"/>
    <n v="72.16970873786407"/>
    <x v="7"/>
    <x v="18"/>
    <x v="1874"/>
    <d v="2014-08-13T23:31:52"/>
  </r>
  <r>
    <n v="2955"/>
    <s v="A Stage for Stage Door Theater Company (Canceled)"/>
    <s v="Stage Door Theater needs a stage for its current and future productions. Can you help?"/>
    <n v="1200"/>
    <n v="715"/>
    <x v="0"/>
    <x v="0"/>
    <s v="USD"/>
    <n v="1434476849"/>
    <n v="1431884849"/>
    <b v="0"/>
    <n v="11"/>
    <b v="0"/>
    <s v="theater/spaces"/>
    <n v="0.59583333333333333"/>
    <n v="65"/>
    <x v="8"/>
    <x v="24"/>
    <x v="1875"/>
    <d v="2015-06-16T17:47:29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1"/>
    <x v="0"/>
    <s v="USD"/>
    <n v="1418769129"/>
    <n v="1416954729"/>
    <b v="0"/>
    <n v="24"/>
    <b v="0"/>
    <s v="theater/musical"/>
    <n v="0.59657142857142853"/>
    <n v="174"/>
    <x v="8"/>
    <x v="25"/>
    <x v="1876"/>
    <d v="2014-12-16T22:32:09"/>
  </r>
  <r>
    <n v="3071"/>
    <s v="The Echo Theatre 2015"/>
    <s v="Anyone can create. They just need a place and an opportunity. The Echo Theatre (Provo) provides that opportunity."/>
    <n v="12000"/>
    <n v="7173"/>
    <x v="1"/>
    <x v="0"/>
    <s v="USD"/>
    <n v="1429595940"/>
    <n v="1428082481"/>
    <b v="0"/>
    <n v="117"/>
    <b v="0"/>
    <s v="theater/spaces"/>
    <n v="0.59775"/>
    <n v="61.307692307692307"/>
    <x v="8"/>
    <x v="24"/>
    <x v="1877"/>
    <d v="2015-04-21T05:59:00"/>
  </r>
  <r>
    <n v="166"/>
    <s v="Pressure"/>
    <s v="A young teen makes a bad decision after joining gang and the film expresses his choices that led him to that point."/>
    <n v="5000"/>
    <n v="3000"/>
    <x v="1"/>
    <x v="0"/>
    <s v="USD"/>
    <n v="1484531362"/>
    <n v="1481939362"/>
    <b v="0"/>
    <n v="1"/>
    <b v="0"/>
    <s v="film &amp; video/drama"/>
    <n v="0.6"/>
    <n v="3000"/>
    <x v="0"/>
    <x v="1"/>
    <x v="1878"/>
    <d v="2017-01-16T01:49:22"/>
  </r>
  <r>
    <n v="4039"/>
    <s v="Defiant Entertainment presents: The Park Bench"/>
    <s v="Help stage an original One Act Play that brings awareness to Alzheimer's in its debut performance."/>
    <n v="500"/>
    <n v="300"/>
    <x v="1"/>
    <x v="0"/>
    <s v="USD"/>
    <n v="1448949540"/>
    <n v="1446048367"/>
    <b v="0"/>
    <n v="5"/>
    <b v="0"/>
    <s v="theater/plays"/>
    <n v="0.6"/>
    <n v="60"/>
    <x v="8"/>
    <x v="23"/>
    <x v="1879"/>
    <d v="2015-12-01T05:59:00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1"/>
    <x v="0"/>
    <s v="USD"/>
    <n v="1443408550"/>
    <n v="1439952550"/>
    <b v="0"/>
    <n v="17"/>
    <b v="0"/>
    <s v="theater/plays"/>
    <n v="0.60899999999999999"/>
    <n v="179.11764705882354"/>
    <x v="8"/>
    <x v="23"/>
    <x v="1880"/>
    <d v="2015-09-28T02:49:10"/>
  </r>
  <r>
    <n v="2915"/>
    <s v="A Grimm Night for Hans Christian Anderson"/>
    <s v="An inclusive, cross community, multi-cultural theatre production for children aged 3 to 16 and their families"/>
    <n v="1000"/>
    <n v="611"/>
    <x v="1"/>
    <x v="1"/>
    <s v="GBP"/>
    <n v="1458117190"/>
    <n v="1455528790"/>
    <b v="0"/>
    <n v="3"/>
    <b v="0"/>
    <s v="theater/plays"/>
    <n v="0.61099999999999999"/>
    <n v="203.66666666666666"/>
    <x v="8"/>
    <x v="23"/>
    <x v="1881"/>
    <d v="2016-03-16T08:33:10"/>
  </r>
  <r>
    <n v="1792"/>
    <s v="Bensinger's: Photographs by Helaine Garren"/>
    <s v="In 1970 Helaine Garren shot a series of images at Bensingerâ€™s Pool Hall in Chicago, Illinois."/>
    <n v="25000"/>
    <n v="15281"/>
    <x v="1"/>
    <x v="0"/>
    <s v="USD"/>
    <n v="1439189940"/>
    <n v="1435970682"/>
    <b v="1"/>
    <n v="139"/>
    <b v="0"/>
    <s v="photography/photobooks"/>
    <n v="0.61124000000000001"/>
    <n v="109.93525179856115"/>
    <x v="7"/>
    <x v="18"/>
    <x v="1882"/>
    <d v="2015-08-10T06:59:00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1"/>
    <x v="0"/>
    <s v="USD"/>
    <n v="1407562632"/>
    <n v="1404970632"/>
    <b v="0"/>
    <n v="7"/>
    <b v="0"/>
    <s v="theater/plays"/>
    <n v="0.61909090909090914"/>
    <n v="486.42857142857144"/>
    <x v="8"/>
    <x v="23"/>
    <x v="1883"/>
    <d v="2014-08-09T05:37:12"/>
  </r>
  <r>
    <n v="1076"/>
    <s v="Kaptain Brawe 2: A Space Travesty"/>
    <s v="A comical point and click adventure by veteran team of Broken Sword and Monkey Island fame - Steve Ince and Bill Tiller"/>
    <n v="75000"/>
    <n v="47074"/>
    <x v="1"/>
    <x v="0"/>
    <s v="USD"/>
    <n v="1410426250"/>
    <n v="1405674250"/>
    <b v="0"/>
    <n v="975"/>
    <b v="0"/>
    <s v="games/video games"/>
    <n v="0.62765333333333329"/>
    <n v="48.281025641025643"/>
    <x v="5"/>
    <x v="9"/>
    <x v="1884"/>
    <d v="2014-09-11T09:04:1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1"/>
    <x v="0"/>
    <s v="USD"/>
    <n v="1467694740"/>
    <n v="1465398670"/>
    <b v="1"/>
    <n v="171"/>
    <b v="0"/>
    <s v="technology/makerspaces"/>
    <n v="0.62839999999999996"/>
    <n v="128.61988304093566"/>
    <x v="1"/>
    <x v="26"/>
    <x v="1885"/>
    <d v="2016-07-05T04:59:00"/>
  </r>
  <r>
    <n v="452"/>
    <s v="Lost in the Shadows"/>
    <s v="A man must find his way out of the depths of the shadows by using the aid of a little girl."/>
    <n v="750"/>
    <n v="480"/>
    <x v="1"/>
    <x v="0"/>
    <s v="USD"/>
    <n v="1431536015"/>
    <n v="1428944015"/>
    <b v="0"/>
    <n v="12"/>
    <b v="0"/>
    <s v="film &amp; video/animation"/>
    <n v="0.64"/>
    <n v="40"/>
    <x v="0"/>
    <x v="2"/>
    <x v="1886"/>
    <d v="2015-05-13T16:53:35"/>
  </r>
  <r>
    <n v="3188"/>
    <s v="A Brief History of Musical Theatre..."/>
    <s v="A revue show featuring the very best of the last century of musical theatre from aspiring young producers &amp; performers at RWCMD"/>
    <n v="200"/>
    <n v="130"/>
    <x v="1"/>
    <x v="1"/>
    <s v="GBP"/>
    <n v="1433930302"/>
    <n v="1432115902"/>
    <b v="0"/>
    <n v="9"/>
    <b v="0"/>
    <s v="theater/musical"/>
    <n v="0.65"/>
    <n v="14.444444444444445"/>
    <x v="8"/>
    <x v="25"/>
    <x v="1887"/>
    <d v="2015-06-10T09:58:22"/>
  </r>
  <r>
    <n v="1704"/>
    <s v="Jericho Down Worship Album"/>
    <s v="We want to record an album of popular praise &amp; worship songs with our own influence and style."/>
    <n v="2000"/>
    <n v="1302"/>
    <x v="1"/>
    <x v="0"/>
    <s v="USD"/>
    <n v="1424056873"/>
    <n v="1421464873"/>
    <b v="0"/>
    <n v="11"/>
    <b v="0"/>
    <s v="music/faith"/>
    <n v="0.65100000000000002"/>
    <n v="118.36363636363636"/>
    <x v="3"/>
    <x v="17"/>
    <x v="1888"/>
    <d v="2015-02-16T03:21:13"/>
  </r>
  <r>
    <n v="1775"/>
    <s v="Muhammad Ali - The Comeback"/>
    <s v="Rarely seen images of Muhammad Ali in his prime as he trained in Miami Beach at the famous 5th Street Gym in the early 70s"/>
    <n v="32500"/>
    <n v="21158"/>
    <x v="1"/>
    <x v="0"/>
    <s v="USD"/>
    <n v="1414193160"/>
    <n v="1410305160"/>
    <b v="1"/>
    <n v="124"/>
    <b v="0"/>
    <s v="photography/photobooks"/>
    <n v="0.65101538461538466"/>
    <n v="170.62903225806451"/>
    <x v="7"/>
    <x v="18"/>
    <x v="1889"/>
    <d v="2014-10-24T23:26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0"/>
    <x v="0"/>
    <s v="USD"/>
    <n v="1417690734"/>
    <n v="1415098734"/>
    <b v="0"/>
    <n v="356"/>
    <b v="0"/>
    <s v="technology/wearables"/>
    <n v="0.65246363636363636"/>
    <n v="201.60393258426967"/>
    <x v="1"/>
    <x v="4"/>
    <x v="1890"/>
    <d v="2014-12-04T10:58:54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1"/>
    <x v="0"/>
    <s v="USD"/>
    <n v="1443636000"/>
    <n v="1441111892"/>
    <b v="0"/>
    <n v="67"/>
    <b v="0"/>
    <s v="theater/spaces"/>
    <n v="0.66839999999999999"/>
    <n v="99.761194029850742"/>
    <x v="8"/>
    <x v="24"/>
    <x v="1891"/>
    <d v="2015-09-30T18:00:00"/>
  </r>
  <r>
    <n v="3906"/>
    <s v="First Draft Theatre"/>
    <s v="We will workshop, stage and develop new writing, devised work and adaptations. A joyful leap into the possibilities of an idea!"/>
    <n v="1500"/>
    <n v="1010"/>
    <x v="1"/>
    <x v="1"/>
    <s v="GBP"/>
    <n v="1435325100"/>
    <n v="1432072893"/>
    <b v="0"/>
    <n v="16"/>
    <b v="0"/>
    <s v="theater/plays"/>
    <n v="0.67333333333333334"/>
    <n v="63.125"/>
    <x v="8"/>
    <x v="23"/>
    <x v="1892"/>
    <d v="2015-06-26T13:25:00"/>
  </r>
  <r>
    <n v="877"/>
    <s v="A Saxidentals Music Video!!!"/>
    <s v="The Saxidentals are a Laie, HI based saxophone quartet. We have been playing gigs all around Laie and would love to make a music video!"/>
    <n v="2000"/>
    <n v="1351"/>
    <x v="1"/>
    <x v="0"/>
    <s v="USD"/>
    <n v="1387479360"/>
    <n v="1384887360"/>
    <b v="0"/>
    <n v="29"/>
    <b v="0"/>
    <s v="music/jazz"/>
    <n v="0.67549999999999999"/>
    <n v="46.586206896551722"/>
    <x v="3"/>
    <x v="6"/>
    <x v="1893"/>
    <d v="2013-12-19T18:56:0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1"/>
    <x v="0"/>
    <s v="USD"/>
    <n v="1481809189"/>
    <n v="1479217189"/>
    <b v="1"/>
    <n v="140"/>
    <b v="0"/>
    <s v="photography/photobooks"/>
    <n v="0.67549999999999999"/>
    <n v="48.25"/>
    <x v="7"/>
    <x v="18"/>
    <x v="1894"/>
    <d v="2016-12-15T13:39:49"/>
  </r>
  <r>
    <n v="3123"/>
    <s v="Save the Larchmont Playhouse! (Canceled)"/>
    <s v="The Larchmont Playhouse is threatened! Help save the theater by becoming a Preservation Member of The Larchmont Playhouse."/>
    <n v="125000"/>
    <n v="85192"/>
    <x v="0"/>
    <x v="0"/>
    <s v="USD"/>
    <n v="1468108198"/>
    <n v="1465516198"/>
    <b v="0"/>
    <n v="348"/>
    <b v="0"/>
    <s v="theater/spaces"/>
    <n v="0.68153600000000003"/>
    <n v="244.80459770114942"/>
    <x v="8"/>
    <x v="24"/>
    <x v="1895"/>
    <d v="2016-07-09T23:49:58"/>
  </r>
  <r>
    <n v="1728"/>
    <s v="With His Presence"/>
    <s v="Be in God's presence through instrumental covers of hymns. Help me build a home studio to freely distribute this album."/>
    <n v="1250"/>
    <n v="855"/>
    <x v="1"/>
    <x v="0"/>
    <s v="USD"/>
    <n v="1445439674"/>
    <n v="1442847674"/>
    <b v="0"/>
    <n v="7"/>
    <b v="0"/>
    <s v="music/faith"/>
    <n v="0.68400000000000005"/>
    <n v="122.14285714285714"/>
    <x v="3"/>
    <x v="17"/>
    <x v="1896"/>
    <d v="2015-10-21T15:01:14"/>
  </r>
  <r>
    <n v="4022"/>
    <s v="The Merchant of Venice as Shakespeare Heard It"/>
    <s v="Help us produce a video of the first Original Pronunciation Merchant of Venice."/>
    <n v="18000"/>
    <n v="12521"/>
    <x v="1"/>
    <x v="0"/>
    <s v="USD"/>
    <n v="1422759240"/>
    <n v="1418824867"/>
    <b v="0"/>
    <n v="197"/>
    <b v="0"/>
    <s v="theater/plays"/>
    <n v="0.69561111111111107"/>
    <n v="63.558375634517766"/>
    <x v="8"/>
    <x v="23"/>
    <x v="1897"/>
    <d v="2015-02-01T02:54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1"/>
    <x v="0"/>
    <s v="USD"/>
    <n v="1393181018"/>
    <n v="1390589018"/>
    <b v="0"/>
    <n v="9"/>
    <b v="0"/>
    <s v="publishing/fiction"/>
    <n v="0.70199999999999996"/>
    <n v="39"/>
    <x v="2"/>
    <x v="5"/>
    <x v="1898"/>
    <d v="2014-02-23T18:43:3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0"/>
    <x v="1"/>
    <s v="GBP"/>
    <n v="1475333917"/>
    <n v="1472569117"/>
    <b v="0"/>
    <n v="46"/>
    <b v="0"/>
    <s v="technology/wearables"/>
    <n v="0.7036"/>
    <n v="382.39130434782606"/>
    <x v="1"/>
    <x v="4"/>
    <x v="1899"/>
    <d v="2016-10-01T14:58:37"/>
  </r>
  <r>
    <n v="4106"/>
    <s v="David Facer, Paradox Magic"/>
    <s v="No magic show has ever integrated theatre arts like this.  World of Paradox is designed for all audiences and is interactive in nature."/>
    <n v="5000"/>
    <n v="3530"/>
    <x v="1"/>
    <x v="0"/>
    <s v="USD"/>
    <n v="1427936400"/>
    <n v="1424221866"/>
    <b v="0"/>
    <n v="33"/>
    <b v="0"/>
    <s v="theater/plays"/>
    <n v="0.70599999999999996"/>
    <n v="106.96969696969697"/>
    <x v="8"/>
    <x v="23"/>
    <x v="1900"/>
    <d v="2015-04-02T01:00:00"/>
  </r>
  <r>
    <n v="1871"/>
    <s v="The Adventures of Bible Bear"/>
    <s v="Journey with Bible Bear through each of the books of the Bible, exploring stories while learning verses, songs, and preschool concepts!"/>
    <n v="6500"/>
    <n v="4666"/>
    <x v="1"/>
    <x v="0"/>
    <s v="USD"/>
    <n v="1416512901"/>
    <n v="1413053301"/>
    <b v="0"/>
    <n v="95"/>
    <b v="0"/>
    <s v="games/mobile games"/>
    <n v="0.7178461538461538"/>
    <n v="49.11578947368421"/>
    <x v="5"/>
    <x v="10"/>
    <x v="1901"/>
    <d v="2014-11-20T19:48:21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1"/>
    <x v="0"/>
    <s v="USD"/>
    <n v="1444876253"/>
    <n v="1442284253"/>
    <b v="0"/>
    <n v="36"/>
    <b v="0"/>
    <s v="technology/wearables"/>
    <n v="0.72989999999999999"/>
    <n v="405.5"/>
    <x v="1"/>
    <x v="4"/>
    <x v="1902"/>
    <d v="2015-10-15T02:30:53"/>
  </r>
  <r>
    <n v="885"/>
    <s v="Origin - Cobrette Bardole's Sophomore Album!"/>
    <s v="Cobrette Bardole's widely anticipated sophomore release is ready for tracking and he needs your help to make it a reality!"/>
    <n v="1000"/>
    <n v="750"/>
    <x v="1"/>
    <x v="0"/>
    <s v="USD"/>
    <n v="1483137311"/>
    <n v="1481322911"/>
    <b v="0"/>
    <n v="21"/>
    <b v="0"/>
    <s v="music/indie rock"/>
    <n v="0.75"/>
    <n v="35.714285714285715"/>
    <x v="3"/>
    <x v="7"/>
    <x v="1903"/>
    <d v="2016-12-30T22:35:11"/>
  </r>
  <r>
    <n v="1005"/>
    <s v="Forcite Alpine - World's First smart helmet for snow sports"/>
    <s v="The Forcite Alpine helmet records 4K footage and keeps you connected all in one sleek design."/>
    <n v="200000"/>
    <n v="150102"/>
    <x v="0"/>
    <x v="0"/>
    <s v="USD"/>
    <n v="1446217183"/>
    <n v="1443538783"/>
    <b v="0"/>
    <n v="161"/>
    <b v="0"/>
    <s v="technology/wearables"/>
    <n v="0.75051000000000001"/>
    <n v="932.31055900621118"/>
    <x v="1"/>
    <x v="4"/>
    <x v="1904"/>
    <d v="2015-10-30T14:59:43"/>
  </r>
  <r>
    <n v="3144"/>
    <s v="Benghazi Bergen-Belsen"/>
    <s v="Two women, one love, one must die: a multicultural cast in a play about the denied holocaust of Libyan Jews. Premieres in March in NYC"/>
    <n v="10000"/>
    <n v="7540"/>
    <x v="2"/>
    <x v="0"/>
    <s v="USD"/>
    <n v="1489903200"/>
    <n v="1488459307"/>
    <b v="0"/>
    <n v="30"/>
    <b v="0"/>
    <s v="theater/plays"/>
    <n v="0.754"/>
    <n v="251.33333333333334"/>
    <x v="8"/>
    <x v="23"/>
    <x v="1905"/>
    <d v="2017-03-19T06:00:00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1"/>
    <x v="0"/>
    <s v="USD"/>
    <n v="1462766400"/>
    <n v="1460219110"/>
    <b v="0"/>
    <n v="37"/>
    <b v="0"/>
    <s v="theater/plays"/>
    <n v="0.78100000000000003"/>
    <n v="105.54054054054055"/>
    <x v="8"/>
    <x v="23"/>
    <x v="1906"/>
    <d v="2016-05-09T04:00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1"/>
    <x v="1"/>
    <s v="GBP"/>
    <n v="1483286127"/>
    <n v="1479830127"/>
    <b v="0"/>
    <n v="456"/>
    <b v="0"/>
    <s v="technology/wearables"/>
    <n v="0.78927352941176465"/>
    <n v="117.69868421052631"/>
    <x v="1"/>
    <x v="4"/>
    <x v="1907"/>
    <d v="2017-01-01T15:55:27"/>
  </r>
  <r>
    <n v="1585"/>
    <s v="Live 4 The Rush: Palooza Pics"/>
    <s v="We've explored some of the most amazing places in New Zealand and can't think of a better way to share our experiences than a photo :)"/>
    <n v="2000"/>
    <n v="1580"/>
    <x v="1"/>
    <x v="7"/>
    <s v="CAD"/>
    <n v="1482663600"/>
    <n v="1480800568"/>
    <b v="0"/>
    <n v="12"/>
    <b v="0"/>
    <s v="photography/places"/>
    <n v="0.79"/>
    <n v="131.66666666666666"/>
    <x v="7"/>
    <x v="16"/>
    <x v="1908"/>
    <d v="2016-12-25T11:00:00"/>
  </r>
  <r>
    <n v="1004"/>
    <s v="AllerGuarder: Bluetooth wristband helps food-allergy kids"/>
    <s v="Harnessing wearable technology as a powerful defense for food-allergy children."/>
    <n v="25000"/>
    <n v="20552"/>
    <x v="0"/>
    <x v="0"/>
    <s v="USD"/>
    <n v="1455814827"/>
    <n v="1453222827"/>
    <b v="0"/>
    <n v="95"/>
    <b v="0"/>
    <s v="technology/wearables"/>
    <n v="0.82208000000000003"/>
    <n v="216.33684210526314"/>
    <x v="1"/>
    <x v="4"/>
    <x v="1909"/>
    <d v="2016-02-18T17:00:27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1"/>
    <x v="0"/>
    <s v="USD"/>
    <n v="1385136000"/>
    <n v="1381923548"/>
    <b v="0"/>
    <n v="890"/>
    <b v="0"/>
    <s v="technology/wearables"/>
    <n v="0.824221076923077"/>
    <n v="120.39184269662923"/>
    <x v="1"/>
    <x v="4"/>
    <x v="1910"/>
    <d v="2013-11-22T16:00:00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1"/>
    <x v="0"/>
    <s v="USD"/>
    <n v="1466449140"/>
    <n v="1463392828"/>
    <b v="0"/>
    <n v="96"/>
    <b v="0"/>
    <s v="technology/wearables"/>
    <n v="0.82817600000000002"/>
    <n v="301.93916666666667"/>
    <x v="1"/>
    <x v="4"/>
    <x v="1911"/>
    <d v="2016-06-20T18:59:0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0"/>
    <x v="0"/>
    <s v="USD"/>
    <n v="1418849028"/>
    <n v="1415825028"/>
    <b v="0"/>
    <n v="224"/>
    <b v="0"/>
    <s v="technology/wearables"/>
    <n v="0.84946999999999995"/>
    <n v="379.22767857142856"/>
    <x v="1"/>
    <x v="4"/>
    <x v="1912"/>
    <d v="2014-12-17T20:43:48"/>
  </r>
  <r>
    <n v="3937"/>
    <s v="Fever - a workshop production"/>
    <s v="Support the artists of the new play FEVER: a story of love, friendship and sonnets. Donate to help us develop this production!"/>
    <n v="2885"/>
    <n v="2485"/>
    <x v="1"/>
    <x v="0"/>
    <s v="USD"/>
    <n v="1468249760"/>
    <n v="1465830560"/>
    <b v="0"/>
    <n v="10"/>
    <b v="0"/>
    <s v="theater/plays"/>
    <n v="0.86135181975736563"/>
    <n v="248.5"/>
    <x v="8"/>
    <x v="23"/>
    <x v="1913"/>
    <d v="2016-07-11T15:09:2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1"/>
    <x v="0"/>
    <s v="USD"/>
    <n v="1429564165"/>
    <n v="1426972165"/>
    <b v="0"/>
    <n v="37"/>
    <b v="0"/>
    <s v="theater/musical"/>
    <n v="0.89666666666666661"/>
    <n v="145.40540540540542"/>
    <x v="8"/>
    <x v="25"/>
    <x v="1914"/>
    <d v="2015-04-20T21:09:25"/>
  </r>
  <r>
    <n v="1062"/>
    <s v="RETURNING AT A LATER DATE"/>
    <s v="SEE US ON PATREON www.badgirlartwork.com"/>
    <n v="199"/>
    <n v="190"/>
    <x v="0"/>
    <x v="0"/>
    <s v="USD"/>
    <n v="1468351341"/>
    <n v="1467746541"/>
    <b v="0"/>
    <n v="4"/>
    <b v="0"/>
    <s v="journalism/audio"/>
    <n v="0.95477386934673369"/>
    <n v="47.5"/>
    <x v="4"/>
    <x v="8"/>
    <x v="1915"/>
    <d v="2016-07-12T19:22:21"/>
  </r>
  <r>
    <n v="31"/>
    <s v="The Alan Katz Show"/>
    <s v="After a two-year hiatus, The Alan Katz Show is coming back! But it can't unless we can get a 16gb flash drive valued at $12.71!"/>
    <n v="13"/>
    <n v="13"/>
    <x v="3"/>
    <x v="0"/>
    <s v="USD"/>
    <n v="1453748434"/>
    <n v="1452193234"/>
    <b v="0"/>
    <n v="1"/>
    <b v="1"/>
    <s v="film &amp; video/television"/>
    <n v="1"/>
    <n v="13"/>
    <x v="0"/>
    <x v="29"/>
    <x v="1916"/>
    <d v="2016-01-25T19:00:34"/>
  </r>
  <r>
    <n v="41"/>
    <s v="Up on High Ground TV series"/>
    <s v="A TV series that takes place in a high school setting with religions,morals,&amp; ethics as a guiding message for students &amp; their families"/>
    <n v="2000"/>
    <n v="2000"/>
    <x v="3"/>
    <x v="0"/>
    <s v="USD"/>
    <n v="1412516354"/>
    <n v="1409924354"/>
    <b v="0"/>
    <n v="19"/>
    <b v="1"/>
    <s v="film &amp; video/television"/>
    <n v="1"/>
    <n v="105.26315789473684"/>
    <x v="0"/>
    <x v="29"/>
    <x v="1917"/>
    <d v="2014-10-05T13:39:14"/>
  </r>
  <r>
    <n v="44"/>
    <s v="BIG WHISKEY TV Show"/>
    <s v="The Creator of the hit FOX show THE BOURBON LOUNGE brings you BIG WHISKEY. A new travel show exploring whiskey like you've never seen."/>
    <n v="2000"/>
    <n v="2000"/>
    <x v="3"/>
    <x v="0"/>
    <s v="USD"/>
    <n v="1412648537"/>
    <n v="1408760537"/>
    <b v="0"/>
    <n v="15"/>
    <b v="1"/>
    <s v="film &amp; video/television"/>
    <n v="1"/>
    <n v="133.33333333333334"/>
    <x v="0"/>
    <x v="29"/>
    <x v="1918"/>
    <d v="2014-10-07T02:22:17"/>
  </r>
  <r>
    <n v="49"/>
    <s v="Driving Jersey - Season Five"/>
    <s v="Driving Jersey is real people telling real stories."/>
    <n v="12000"/>
    <n v="12000"/>
    <x v="3"/>
    <x v="0"/>
    <s v="USD"/>
    <n v="1445660045"/>
    <n v="1443068045"/>
    <b v="0"/>
    <n v="87"/>
    <b v="1"/>
    <s v="film &amp; video/television"/>
    <n v="1"/>
    <n v="137.93103448275863"/>
    <x v="0"/>
    <x v="29"/>
    <x v="1919"/>
    <d v="2015-10-24T04:14:05"/>
  </r>
  <r>
    <n v="50"/>
    <s v="The Love Lounge"/>
    <s v="A brand new dating show which helps one lucky lady find her Mr Right with difficult decisions to make along the way."/>
    <n v="600"/>
    <n v="600"/>
    <x v="3"/>
    <x v="1"/>
    <s v="GBP"/>
    <n v="1422637200"/>
    <n v="1419271458"/>
    <b v="0"/>
    <n v="22"/>
    <b v="1"/>
    <s v="film &amp; video/television"/>
    <n v="1"/>
    <n v="27.272727272727273"/>
    <x v="0"/>
    <x v="29"/>
    <x v="1920"/>
    <d v="2015-01-30T17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3"/>
    <x v="0"/>
    <s v="USD"/>
    <n v="1304395140"/>
    <n v="1297620584"/>
    <b v="0"/>
    <n v="18"/>
    <b v="1"/>
    <s v="film &amp; video/shorts"/>
    <n v="1"/>
    <n v="50"/>
    <x v="0"/>
    <x v="30"/>
    <x v="1921"/>
    <d v="2011-05-03T03:59:00"/>
  </r>
  <r>
    <n v="84"/>
    <s v="Redemption - Short Film"/>
    <s v="&quot;A sociopath crosses paths with the person he must confront about his wife's murder, it might be himself&quot;"/>
    <n v="500"/>
    <n v="500"/>
    <x v="3"/>
    <x v="0"/>
    <s v="USD"/>
    <n v="1305483086"/>
    <n v="1302891086"/>
    <b v="0"/>
    <n v="7"/>
    <b v="1"/>
    <s v="film &amp; video/shorts"/>
    <n v="1"/>
    <n v="71.428571428571431"/>
    <x v="0"/>
    <x v="30"/>
    <x v="1922"/>
    <d v="2011-05-15T18:11:26"/>
  </r>
  <r>
    <n v="100"/>
    <s v="Two Sisters"/>
    <s v="Two sisters share a fragile relationship. When their mother dies and they inherit the family house, old problems rise to the surface."/>
    <n v="5000"/>
    <n v="5000"/>
    <x v="3"/>
    <x v="0"/>
    <s v="USD"/>
    <n v="1352055886"/>
    <n v="1350324286"/>
    <b v="0"/>
    <n v="26"/>
    <b v="1"/>
    <s v="film &amp; video/shorts"/>
    <n v="1"/>
    <n v="192.30769230769232"/>
    <x v="0"/>
    <x v="30"/>
    <x v="1923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3"/>
    <x v="0"/>
    <s v="USD"/>
    <n v="1359052710"/>
    <n v="1356979110"/>
    <b v="0"/>
    <n v="35"/>
    <b v="1"/>
    <s v="film &amp; video/shorts"/>
    <n v="1"/>
    <n v="100"/>
    <x v="0"/>
    <x v="30"/>
    <x v="1924"/>
    <d v="2013-01-24T18:38:30"/>
  </r>
  <r>
    <n v="139"/>
    <s v="Roman Dead (Canceled)"/>
    <s v="When  Rome is infected with a zombie plague, Lucius Agrippa and a small group fights for survival"/>
    <n v="500"/>
    <n v="500"/>
    <x v="0"/>
    <x v="0"/>
    <s v="USD"/>
    <n v="1436738772"/>
    <n v="1435874772"/>
    <b v="0"/>
    <n v="1"/>
    <b v="0"/>
    <s v="film &amp; video/science fiction"/>
    <n v="1"/>
    <n v="500"/>
    <x v="0"/>
    <x v="0"/>
    <x v="1925"/>
    <d v="2015-07-12T22:06:12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3"/>
    <x v="0"/>
    <s v="USD"/>
    <n v="1279555200"/>
    <n v="1276480894"/>
    <b v="1"/>
    <n v="50"/>
    <b v="1"/>
    <s v="film &amp; video/documentary"/>
    <n v="1"/>
    <n v="100"/>
    <x v="0"/>
    <x v="31"/>
    <x v="1926"/>
    <d v="2010-07-19T16:00:00"/>
  </r>
  <r>
    <n v="390"/>
    <s v="Built by UCF: St. Vincent and the Grenadines Chapter"/>
    <s v="Join UCF as they dive into the creative and community outreach for the families in St. Vincent and the Grenadines."/>
    <n v="1000"/>
    <n v="1000"/>
    <x v="3"/>
    <x v="0"/>
    <s v="USD"/>
    <n v="1431046372"/>
    <n v="1429318372"/>
    <b v="0"/>
    <n v="14"/>
    <b v="1"/>
    <s v="film &amp; video/documentary"/>
    <n v="1"/>
    <n v="71.428571428571431"/>
    <x v="0"/>
    <x v="31"/>
    <x v="1927"/>
    <d v="2015-05-08T00:52:5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3"/>
    <x v="0"/>
    <s v="USD"/>
    <n v="1410601041"/>
    <n v="1406713041"/>
    <b v="0"/>
    <n v="12"/>
    <b v="1"/>
    <s v="theater/plays"/>
    <n v="1"/>
    <n v="1000"/>
    <x v="8"/>
    <x v="23"/>
    <x v="1928"/>
    <d v="2014-09-13T09:37:21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3"/>
    <x v="0"/>
    <s v="USD"/>
    <n v="1481957940"/>
    <n v="1478050429"/>
    <b v="0"/>
    <n v="31"/>
    <b v="1"/>
    <s v="theater/plays"/>
    <n v="1"/>
    <n v="129.03225806451613"/>
    <x v="8"/>
    <x v="23"/>
    <x v="1929"/>
    <d v="2016-12-17T06:59:00"/>
  </r>
  <r>
    <n v="782"/>
    <s v="Richie Ray finally records a new record!"/>
    <s v="After almost three years of being out of music, I've decided to finally make the solo record I've wanted to do for years."/>
    <n v="700"/>
    <n v="700"/>
    <x v="3"/>
    <x v="0"/>
    <s v="USD"/>
    <n v="1345918302"/>
    <n v="1343326302"/>
    <b v="0"/>
    <n v="14"/>
    <b v="1"/>
    <s v="music/rock"/>
    <n v="1"/>
    <n v="50"/>
    <x v="3"/>
    <x v="32"/>
    <x v="1930"/>
    <d v="2012-08-25T18:11:42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3"/>
    <x v="0"/>
    <s v="USD"/>
    <n v="1311393540"/>
    <n v="1309919526"/>
    <b v="0"/>
    <n v="18"/>
    <b v="1"/>
    <s v="music/rock"/>
    <n v="1"/>
    <n v="305.55555555555554"/>
    <x v="3"/>
    <x v="32"/>
    <x v="1931"/>
    <d v="2011-07-23T03:59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3"/>
    <x v="7"/>
    <s v="CAD"/>
    <n v="1419224340"/>
    <n v="1416363886"/>
    <b v="0"/>
    <n v="43"/>
    <b v="1"/>
    <s v="music/rock"/>
    <n v="1"/>
    <n v="104.65116279069767"/>
    <x v="3"/>
    <x v="32"/>
    <x v="1932"/>
    <d v="2014-12-22T04:59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3"/>
    <x v="0"/>
    <s v="USD"/>
    <n v="1430712060"/>
    <n v="1427753265"/>
    <b v="0"/>
    <n v="78"/>
    <b v="1"/>
    <s v="music/rock"/>
    <n v="1"/>
    <n v="224.12820512820514"/>
    <x v="3"/>
    <x v="32"/>
    <x v="1933"/>
    <d v="2015-05-04T04:01:00"/>
  </r>
  <r>
    <n v="847"/>
    <s v="CENTROPYMUSIC"/>
    <s v="MUSIC WITH MEANING!  MUSIC THAT MATTERS!!!"/>
    <n v="10"/>
    <n v="10"/>
    <x v="3"/>
    <x v="0"/>
    <s v="USD"/>
    <n v="1436555376"/>
    <n v="1433963376"/>
    <b v="0"/>
    <n v="1"/>
    <b v="1"/>
    <s v="music/metal"/>
    <n v="1"/>
    <n v="10"/>
    <x v="3"/>
    <x v="33"/>
    <x v="1934"/>
    <d v="2015-07-10T19:09:36"/>
  </r>
  <r>
    <n v="848"/>
    <s v="God Am"/>
    <s v="God Am, a Grunge/Doom metal band, who have been trying to fund the production of our EP to bring you a unique aural assault."/>
    <n v="300"/>
    <n v="300"/>
    <x v="3"/>
    <x v="0"/>
    <s v="USD"/>
    <n v="1429038033"/>
    <n v="1426446033"/>
    <b v="0"/>
    <n v="16"/>
    <b v="1"/>
    <s v="music/metal"/>
    <n v="1"/>
    <n v="18.75"/>
    <x v="3"/>
    <x v="33"/>
    <x v="1935"/>
    <d v="2015-04-14T19:00:33"/>
  </r>
  <r>
    <n v="853"/>
    <s v="sloggoth"/>
    <s v="Help release a CD of sloggoth's first album &quot;sloggoth&quot;.  All contributors of $5 or more get a CD when the goal is met!"/>
    <n v="300"/>
    <n v="300"/>
    <x v="3"/>
    <x v="0"/>
    <s v="USD"/>
    <n v="1424116709"/>
    <n v="1421524709"/>
    <b v="0"/>
    <n v="10"/>
    <b v="1"/>
    <s v="music/metal"/>
    <n v="1"/>
    <n v="30"/>
    <x v="3"/>
    <x v="33"/>
    <x v="1936"/>
    <d v="2015-02-16T19:58:29"/>
  </r>
  <r>
    <n v="857"/>
    <s v="A Reason To Breathe - DEBUT ALBUM"/>
    <s v="Modern Post-Hardcore/Electro music (Hardstyle, EDM, Trap, Dubstep, Dembow, House)."/>
    <n v="1200"/>
    <n v="1200"/>
    <x v="3"/>
    <x v="5"/>
    <s v="EUR"/>
    <n v="1448463431"/>
    <n v="1444831031"/>
    <b v="0"/>
    <n v="24"/>
    <b v="1"/>
    <s v="music/metal"/>
    <n v="1"/>
    <n v="50"/>
    <x v="3"/>
    <x v="33"/>
    <x v="1937"/>
    <d v="2015-11-25T14:57:11"/>
  </r>
  <r>
    <n v="1302"/>
    <s v="Help bring Boys of a Certain Age back to NYC!"/>
    <s v="Boys of a Certain Age is a unique and special show that we're trying to remount in New York City in 2017."/>
    <n v="2500"/>
    <n v="2500"/>
    <x v="3"/>
    <x v="0"/>
    <s v="USD"/>
    <n v="1480559011"/>
    <n v="1477963411"/>
    <b v="0"/>
    <n v="50"/>
    <b v="1"/>
    <s v="theater/plays"/>
    <n v="1"/>
    <n v="50"/>
    <x v="8"/>
    <x v="23"/>
    <x v="1938"/>
    <d v="2016-12-01T02:23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3"/>
    <x v="0"/>
    <s v="USD"/>
    <n v="1455523140"/>
    <n v="1453925727"/>
    <b v="0"/>
    <n v="5"/>
    <b v="1"/>
    <s v="publishing/nonfiction"/>
    <n v="1"/>
    <n v="40"/>
    <x v="2"/>
    <x v="34"/>
    <x v="1939"/>
    <d v="2016-02-15T07:59:00"/>
  </r>
  <r>
    <n v="1633"/>
    <s v="ELIZABETH REX"/>
    <s v="We are a four piece rock band that has played shows in and around NYC including Mercury Lounge.  Two of our members are now in LA."/>
    <n v="10000"/>
    <n v="10000"/>
    <x v="3"/>
    <x v="0"/>
    <s v="USD"/>
    <n v="1326690000"/>
    <n v="1324329156"/>
    <b v="0"/>
    <n v="58"/>
    <b v="1"/>
    <s v="music/rock"/>
    <n v="1"/>
    <n v="172.41379310344828"/>
    <x v="3"/>
    <x v="32"/>
    <x v="1940"/>
    <d v="2012-01-16T05:00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3"/>
    <x v="0"/>
    <s v="USD"/>
    <n v="1330789165"/>
    <n v="1328197165"/>
    <b v="0"/>
    <n v="19"/>
    <b v="1"/>
    <s v="music/rock"/>
    <n v="1"/>
    <n v="94.736842105263165"/>
    <x v="3"/>
    <x v="32"/>
    <x v="1941"/>
    <d v="2012-03-03T15:39:25"/>
  </r>
  <r>
    <n v="1642"/>
    <s v="Pop Garden Radio Presents: Season 2 CD"/>
    <s v="Pop Garden Radio Presents: The Rock on the Road Tour Season 2 CD. 23 great Pop tracks from independent Pop artists."/>
    <n v="1200"/>
    <n v="1200"/>
    <x v="3"/>
    <x v="0"/>
    <s v="USD"/>
    <n v="1308011727"/>
    <n v="1306283727"/>
    <b v="0"/>
    <n v="28"/>
    <b v="1"/>
    <s v="music/pop"/>
    <n v="1"/>
    <n v="42.857142857142854"/>
    <x v="3"/>
    <x v="35"/>
    <x v="1942"/>
    <d v="2011-06-14T00:35:27"/>
  </r>
  <r>
    <n v="1689"/>
    <s v="Fly Away"/>
    <s v="Praising the Living God in the second half of life."/>
    <n v="2400"/>
    <n v="2400"/>
    <x v="2"/>
    <x v="0"/>
    <s v="USD"/>
    <n v="1489700230"/>
    <n v="1487111830"/>
    <b v="0"/>
    <n v="14"/>
    <b v="0"/>
    <s v="music/faith"/>
    <n v="1"/>
    <n v="171.42857142857142"/>
    <x v="3"/>
    <x v="17"/>
    <x v="1943"/>
    <d v="2017-03-16T21:37:10"/>
  </r>
  <r>
    <n v="1822"/>
    <s v="Wood Butcher's new music video- I Don't Wanna Party"/>
    <s v="Wood Butcher needs your help to make this happen. Buy a CD, support local music!"/>
    <n v="300"/>
    <n v="300"/>
    <x v="3"/>
    <x v="7"/>
    <s v="CAD"/>
    <n v="1391194860"/>
    <n v="1388084862"/>
    <b v="0"/>
    <n v="11"/>
    <b v="1"/>
    <s v="music/rock"/>
    <n v="1"/>
    <n v="27.272727272727273"/>
    <x v="3"/>
    <x v="32"/>
    <x v="1944"/>
    <d v="2014-01-31T19:01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3"/>
    <x v="0"/>
    <s v="USD"/>
    <n v="1466139300"/>
    <n v="1464854398"/>
    <b v="0"/>
    <n v="19"/>
    <b v="1"/>
    <s v="music/rock"/>
    <n v="1"/>
    <n v="52.631578947368418"/>
    <x v="3"/>
    <x v="32"/>
    <x v="1945"/>
    <d v="2016-06-17T04:55:00"/>
  </r>
  <r>
    <n v="1857"/>
    <s v="Holy Water Moses - A Hail Dale Project"/>
    <s v="We need to get back to Nashville to record our second record, a full LP this time.  It ain't cheap and we need your help!"/>
    <n v="3000"/>
    <n v="3000"/>
    <x v="3"/>
    <x v="0"/>
    <s v="USD"/>
    <n v="1410546413"/>
    <n v="1407954413"/>
    <b v="0"/>
    <n v="22"/>
    <b v="1"/>
    <s v="music/rock"/>
    <n v="1"/>
    <n v="136.36363636363637"/>
    <x v="3"/>
    <x v="32"/>
    <x v="1946"/>
    <d v="2014-09-12T18:26:53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3"/>
    <x v="0"/>
    <s v="USD"/>
    <n v="1317576973"/>
    <n v="1312392973"/>
    <b v="0"/>
    <n v="22"/>
    <b v="1"/>
    <s v="music/indie rock"/>
    <n v="1"/>
    <n v="113.63636363636364"/>
    <x v="3"/>
    <x v="7"/>
    <x v="1947"/>
    <d v="2011-10-02T17:36:13"/>
  </r>
  <r>
    <n v="2097"/>
    <s v="Caverns of Sonora"/>
    <s v="Engine is ready to record our sophomore release. The songs are written, the musicians are ready. Help us bring this into existence!"/>
    <n v="3000"/>
    <n v="3000"/>
    <x v="3"/>
    <x v="0"/>
    <s v="USD"/>
    <n v="1322751735"/>
    <n v="1317564135"/>
    <b v="0"/>
    <n v="38"/>
    <b v="1"/>
    <s v="music/indie rock"/>
    <n v="1"/>
    <n v="78.94736842105263"/>
    <x v="3"/>
    <x v="7"/>
    <x v="1948"/>
    <d v="2011-12-01T15:02:15"/>
  </r>
  <r>
    <n v="2112"/>
    <s v="BBB Kickstarter Two"/>
    <s v="BBB is going back into the studio to record and release &quot;Felix From Canada&quot; by popular demand.  We need your help!"/>
    <n v="300"/>
    <n v="300"/>
    <x v="3"/>
    <x v="0"/>
    <s v="USD"/>
    <n v="1366064193"/>
    <n v="1364854593"/>
    <b v="0"/>
    <n v="11"/>
    <b v="1"/>
    <s v="music/indie rock"/>
    <n v="1"/>
    <n v="27.272727272727273"/>
    <x v="3"/>
    <x v="7"/>
    <x v="1949"/>
    <d v="2013-04-15T22:16:33"/>
  </r>
  <r>
    <n v="2169"/>
    <s v="Pedals and Effects Arena Corner"/>
    <s v="An innovative new YouTube series reviewing the HOT new music technology that people love. For Rockers, Jazzers, Rappers and everyone"/>
    <n v="153"/>
    <n v="153"/>
    <x v="3"/>
    <x v="0"/>
    <s v="USD"/>
    <n v="1488473351"/>
    <n v="1488214151"/>
    <b v="0"/>
    <n v="7"/>
    <b v="1"/>
    <s v="music/rock"/>
    <n v="1"/>
    <n v="21.857142857142858"/>
    <x v="3"/>
    <x v="32"/>
    <x v="1950"/>
    <d v="2017-03-02T16:49:11"/>
  </r>
  <r>
    <n v="2172"/>
    <s v="Hollow point 9, Sins Of Yesterday CD"/>
    <s v="hey friends. We are Hollow Point 9._x000a_We are calling on you to help us._x000a_In our journey to make our debut album."/>
    <n v="1000"/>
    <n v="1000"/>
    <x v="3"/>
    <x v="0"/>
    <s v="USD"/>
    <n v="1429365320"/>
    <n v="1426773320"/>
    <b v="0"/>
    <n v="13"/>
    <b v="1"/>
    <s v="music/rock"/>
    <n v="1"/>
    <n v="76.92307692307692"/>
    <x v="3"/>
    <x v="32"/>
    <x v="1951"/>
    <d v="2015-04-18T13:55:20"/>
  </r>
  <r>
    <n v="2207"/>
    <s v="Piece of Happy"/>
    <s v="Each piece has a story behind it. Not of some life drama but of an experience you live whilst listening; Happiness evoking"/>
    <n v="2000"/>
    <n v="2000"/>
    <x v="3"/>
    <x v="0"/>
    <s v="USD"/>
    <n v="1384580373"/>
    <n v="1381984773"/>
    <b v="0"/>
    <n v="7"/>
    <b v="1"/>
    <s v="music/electronic music"/>
    <n v="1"/>
    <n v="285.71428571428572"/>
    <x v="3"/>
    <x v="36"/>
    <x v="1952"/>
    <d v="2013-11-16T05:39:33"/>
  </r>
  <r>
    <n v="2466"/>
    <s v="Jesse Alexander's Independent Debut Album"/>
    <s v="With big dreams and big sounds, Jesse Alexander's Debut album titled &quot;For Once&quot; brings Indie Rock to a whole new level."/>
    <n v="2500"/>
    <n v="2500"/>
    <x v="3"/>
    <x v="0"/>
    <s v="USD"/>
    <n v="1368066453"/>
    <n v="1365474453"/>
    <b v="0"/>
    <n v="52"/>
    <b v="1"/>
    <s v="music/indie rock"/>
    <n v="1"/>
    <n v="48.07692307692308"/>
    <x v="3"/>
    <x v="7"/>
    <x v="1953"/>
    <d v="2013-05-09T02:27:33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3"/>
    <x v="0"/>
    <s v="USD"/>
    <n v="1352573869"/>
    <n v="1349978269"/>
    <b v="0"/>
    <n v="47"/>
    <b v="1"/>
    <s v="music/indie rock"/>
    <n v="1"/>
    <n v="42.553191489361701"/>
    <x v="3"/>
    <x v="7"/>
    <x v="1954"/>
    <d v="2012-11-10T18:57:49"/>
  </r>
  <r>
    <n v="2480"/>
    <s v="Either, Either EP"/>
    <s v="We are a band from Long Beach, Ca looking to record our first EP. Any little bit counts and your support would mean the world to us!"/>
    <n v="2000"/>
    <n v="2000"/>
    <x v="3"/>
    <x v="0"/>
    <s v="USD"/>
    <n v="1444516084"/>
    <n v="1439332084"/>
    <b v="0"/>
    <n v="8"/>
    <b v="1"/>
    <s v="music/indie rock"/>
    <n v="1"/>
    <n v="250"/>
    <x v="3"/>
    <x v="7"/>
    <x v="1955"/>
    <d v="2015-10-10T22:28:04"/>
  </r>
  <r>
    <n v="2496"/>
    <s v="Lynn Haven - The First Album, &quot;Fair Weather Friends&quot;"/>
    <s v="Be a part of making the first Lynn Haven album, &quot;Fair Weather Friends.&quot;"/>
    <n v="6000"/>
    <n v="6000"/>
    <x v="3"/>
    <x v="0"/>
    <s v="USD"/>
    <n v="1364597692"/>
    <n v="1361577292"/>
    <b v="0"/>
    <n v="10"/>
    <b v="1"/>
    <s v="music/indie rock"/>
    <n v="1"/>
    <n v="600"/>
    <x v="3"/>
    <x v="7"/>
    <x v="1956"/>
    <d v="2013-03-29T22:54:52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3"/>
    <x v="0"/>
    <s v="USD"/>
    <n v="1461336720"/>
    <n v="1459431960"/>
    <b v="0"/>
    <n v="27"/>
    <b v="1"/>
    <s v="music/classical music"/>
    <n v="1"/>
    <n v="185.18518518518519"/>
    <x v="3"/>
    <x v="37"/>
    <x v="1957"/>
    <d v="2016-04-22T14:52:00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3"/>
    <x v="0"/>
    <s v="USD"/>
    <n v="1429505400"/>
    <n v="1426711505"/>
    <b v="0"/>
    <n v="48"/>
    <b v="1"/>
    <s v="music/classical music"/>
    <n v="1"/>
    <n v="135.41666666666666"/>
    <x v="3"/>
    <x v="37"/>
    <x v="1958"/>
    <d v="2015-04-20T04:50:00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3"/>
    <x v="7"/>
    <s v="CAD"/>
    <n v="1425937761"/>
    <n v="1422917361"/>
    <b v="0"/>
    <n v="84"/>
    <b v="1"/>
    <s v="technology/space exploration"/>
    <n v="1"/>
    <n v="136.9047619047619"/>
    <x v="1"/>
    <x v="21"/>
    <x v="1959"/>
    <d v="2015-03-09T21:49:21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3"/>
    <x v="1"/>
    <s v="GBP"/>
    <n v="1411510135"/>
    <n v="1408918135"/>
    <b v="0"/>
    <n v="35"/>
    <b v="1"/>
    <s v="theater/plays"/>
    <n v="1"/>
    <n v="28.571428571428573"/>
    <x v="8"/>
    <x v="23"/>
    <x v="1960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3"/>
    <x v="0"/>
    <s v="USD"/>
    <n v="1427469892"/>
    <n v="1424881492"/>
    <b v="0"/>
    <n v="94"/>
    <b v="1"/>
    <s v="theater/plays"/>
    <n v="1"/>
    <n v="63.829787234042556"/>
    <x v="8"/>
    <x v="23"/>
    <x v="1961"/>
    <d v="2015-03-27T15:24:52"/>
  </r>
  <r>
    <n v="2830"/>
    <s v="Nakhtik and Avalon"/>
    <s v="Avalon is a new South African Township play and Nakhtik is a  danced political lecture."/>
    <n v="3000"/>
    <n v="3000"/>
    <x v="3"/>
    <x v="0"/>
    <s v="USD"/>
    <n v="1399867140"/>
    <n v="1398802148"/>
    <b v="0"/>
    <n v="11"/>
    <b v="1"/>
    <s v="theater/plays"/>
    <n v="1"/>
    <n v="272.72727272727275"/>
    <x v="8"/>
    <x v="23"/>
    <x v="1962"/>
    <d v="2014-05-12T03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3"/>
    <x v="7"/>
    <s v="CAD"/>
    <n v="1449701284"/>
    <n v="1446241684"/>
    <b v="0"/>
    <n v="21"/>
    <b v="1"/>
    <s v="theater/plays"/>
    <n v="1"/>
    <n v="40.476190476190474"/>
    <x v="8"/>
    <x v="23"/>
    <x v="1963"/>
    <d v="2015-12-09T22:48:04"/>
  </r>
  <r>
    <n v="2922"/>
    <s v="Les Miserables - Backing fund"/>
    <s v="We as a Performing Arts College are to perform 'Les Miserables'. We need backing in order to afford the set, costume and other aspects."/>
    <n v="500"/>
    <n v="500"/>
    <x v="3"/>
    <x v="1"/>
    <s v="GBP"/>
    <n v="1431982727"/>
    <n v="1428094727"/>
    <b v="0"/>
    <n v="6"/>
    <b v="1"/>
    <s v="theater/musical"/>
    <n v="1"/>
    <n v="83.333333333333329"/>
    <x v="8"/>
    <x v="25"/>
    <x v="1964"/>
    <d v="2015-05-18T20:58:47"/>
  </r>
  <r>
    <n v="2923"/>
    <s v="Kaylee's Senior Project"/>
    <s v="Spreading the love of theatre, one step at a time. I would like to produce a reading of one of my favorite musicals"/>
    <n v="300"/>
    <n v="300"/>
    <x v="3"/>
    <x v="0"/>
    <s v="USD"/>
    <n v="1422068400"/>
    <n v="1420774779"/>
    <b v="0"/>
    <n v="10"/>
    <b v="1"/>
    <s v="theater/musical"/>
    <n v="1"/>
    <n v="30"/>
    <x v="8"/>
    <x v="25"/>
    <x v="1965"/>
    <d v="2015-01-24T03:00:00"/>
  </r>
  <r>
    <n v="2928"/>
    <s v="Music Theatre of Idaho Presents &quot;A Year with Frog and Toad"/>
    <s v="This is a touring production for schools in the Treasure Valley!"/>
    <n v="1000"/>
    <n v="1000"/>
    <x v="3"/>
    <x v="0"/>
    <s v="USD"/>
    <n v="1457135846"/>
    <n v="1454543846"/>
    <b v="0"/>
    <n v="24"/>
    <b v="1"/>
    <s v="theater/musical"/>
    <n v="1"/>
    <n v="41.666666666666664"/>
    <x v="8"/>
    <x v="25"/>
    <x v="1966"/>
    <d v="2016-03-04T23:57:26"/>
  </r>
  <r>
    <n v="2988"/>
    <s v="Curtain up at the Shoebox Theatre!"/>
    <s v="Since October 2015 the Shoebox Theatre has become a hub of creativity - The next step in our journey is to hang stage curtains!"/>
    <n v="1000"/>
    <n v="1000"/>
    <x v="3"/>
    <x v="1"/>
    <s v="GBP"/>
    <n v="1466412081"/>
    <n v="1463820081"/>
    <b v="0"/>
    <n v="28"/>
    <b v="1"/>
    <s v="theater/spaces"/>
    <n v="1"/>
    <n v="35.714285714285715"/>
    <x v="8"/>
    <x v="24"/>
    <x v="1967"/>
    <d v="2016-06-20T08:41:21"/>
  </r>
  <r>
    <n v="2990"/>
    <s v="The Gloria Theatre Project"/>
    <s v="We are a non-profit revitalizing the Gloria Theatre - our gift to the community - and we need your help #arts #community #theater"/>
    <n v="10000"/>
    <n v="10000"/>
    <x v="3"/>
    <x v="0"/>
    <s v="USD"/>
    <n v="1452174420"/>
    <n v="1449150420"/>
    <b v="0"/>
    <n v="27"/>
    <b v="1"/>
    <s v="theater/spaces"/>
    <n v="1"/>
    <n v="370.37037037037038"/>
    <x v="8"/>
    <x v="24"/>
    <x v="1968"/>
    <d v="2016-01-07T13:47:00"/>
  </r>
  <r>
    <n v="3000"/>
    <s v="Voices From The Future"/>
    <s v="A benefit show featuring musicians, dancers &amp; poets all under age 30 to raise money in support of LGBTQ rights and programs."/>
    <n v="500"/>
    <n v="500"/>
    <x v="3"/>
    <x v="0"/>
    <s v="USD"/>
    <n v="1485885600"/>
    <n v="1484682670"/>
    <b v="0"/>
    <n v="8"/>
    <b v="1"/>
    <s v="theater/spaces"/>
    <n v="1"/>
    <n v="62.5"/>
    <x v="8"/>
    <x v="24"/>
    <x v="1969"/>
    <d v="2017-01-31T18:00:00"/>
  </r>
  <r>
    <n v="3031"/>
    <s v="Blue Thyme Nights"/>
    <s v="Blue Thyme Nights is the production of Am I Blue by Beth Henley &amp; Thymus Vulgaris by Lanford  Wilson._x000a__x000a_Artwork by Charlotte Ager"/>
    <n v="1500"/>
    <n v="1500"/>
    <x v="3"/>
    <x v="0"/>
    <s v="USD"/>
    <n v="1476479447"/>
    <n v="1471295447"/>
    <b v="0"/>
    <n v="29"/>
    <b v="1"/>
    <s v="theater/spaces"/>
    <n v="1"/>
    <n v="51.724137931034484"/>
    <x v="8"/>
    <x v="24"/>
    <x v="1970"/>
    <d v="2016-10-14T21:10:47"/>
  </r>
  <r>
    <n v="3185"/>
    <s v="Edfringe support - What a Gay Play"/>
    <s v="I've written, and am producing, a fun new play with a gorgeous cast for this year's Edfringe and it just needs a little extra dough :)"/>
    <n v="1000"/>
    <n v="1000"/>
    <x v="3"/>
    <x v="1"/>
    <s v="GBP"/>
    <n v="1405553241"/>
    <n v="1404948441"/>
    <b v="1"/>
    <n v="24"/>
    <b v="1"/>
    <s v="theater/plays"/>
    <n v="1"/>
    <n v="41.666666666666664"/>
    <x v="8"/>
    <x v="23"/>
    <x v="1971"/>
    <d v="2014-07-16T23:27:21"/>
  </r>
  <r>
    <n v="3287"/>
    <s v="Three Things: Stories About Life"/>
    <s v="An inspirational one-man play about crisis, community, and the search for wholeness."/>
    <n v="2500"/>
    <n v="2500"/>
    <x v="3"/>
    <x v="7"/>
    <s v="CAD"/>
    <n v="1448733628"/>
    <n v="1446573628"/>
    <b v="0"/>
    <n v="34"/>
    <b v="1"/>
    <s v="theater/plays"/>
    <n v="1"/>
    <n v="73.529411764705884"/>
    <x v="8"/>
    <x v="23"/>
    <x v="1972"/>
    <d v="2015-11-28T18:00:28"/>
  </r>
  <r>
    <n v="3332"/>
    <s v="Cortez"/>
    <s v="Two marine biologists are at odds during an important expedition. When a stranded shark refuses to die, things get weird."/>
    <n v="6000"/>
    <n v="6000"/>
    <x v="3"/>
    <x v="0"/>
    <s v="USD"/>
    <n v="1405802330"/>
    <n v="1403210330"/>
    <b v="0"/>
    <n v="83"/>
    <b v="1"/>
    <s v="theater/plays"/>
    <n v="1"/>
    <n v="72.289156626506028"/>
    <x v="8"/>
    <x v="23"/>
    <x v="1973"/>
    <d v="2014-07-19T20:38:50"/>
  </r>
  <r>
    <n v="3336"/>
    <s v="WILDE TALES"/>
    <s v="A theatrical adaptation of Oscar Wilde's short stories, presented by Suitcase Civilians at The Space, April 5-10 2016."/>
    <n v="250"/>
    <n v="250"/>
    <x v="3"/>
    <x v="1"/>
    <s v="GBP"/>
    <n v="1459845246"/>
    <n v="1457429646"/>
    <b v="0"/>
    <n v="9"/>
    <b v="1"/>
    <s v="theater/plays"/>
    <n v="1"/>
    <n v="27.777777777777779"/>
    <x v="8"/>
    <x v="23"/>
    <x v="1974"/>
    <d v="2016-04-05T08:34:06"/>
  </r>
  <r>
    <n v="3341"/>
    <s v="Today I Live"/>
    <s v="A London flat, two stories play simultaneously. Irish mapmaker 1821, Iranian artist present day. Each senses the other. Worlds collide."/>
    <n v="3350"/>
    <n v="3350"/>
    <x v="3"/>
    <x v="1"/>
    <s v="GBP"/>
    <n v="1465750800"/>
    <n v="1463771421"/>
    <b v="0"/>
    <n v="28"/>
    <b v="1"/>
    <s v="theater/plays"/>
    <n v="1"/>
    <n v="119.64285714285714"/>
    <x v="8"/>
    <x v="23"/>
    <x v="1975"/>
    <d v="2016-06-12T17:00:00"/>
  </r>
  <r>
    <n v="3375"/>
    <s v="The Frida Kahlo of Penge West"/>
    <s v="Production of wickedly funny new play for two women, written by iconic songwriter and ex-London's Burning man, Chris Larner"/>
    <n v="3000"/>
    <n v="3000"/>
    <x v="3"/>
    <x v="1"/>
    <s v="GBP"/>
    <n v="1400423973"/>
    <n v="1399387173"/>
    <b v="0"/>
    <n v="17"/>
    <b v="1"/>
    <s v="theater/plays"/>
    <n v="1"/>
    <n v="176.47058823529412"/>
    <x v="8"/>
    <x v="23"/>
    <x v="1976"/>
    <d v="2014-05-18T14:39:33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3"/>
    <x v="0"/>
    <s v="USD"/>
    <n v="1418244552"/>
    <n v="1415652552"/>
    <b v="0"/>
    <n v="15"/>
    <b v="1"/>
    <s v="theater/plays"/>
    <n v="1"/>
    <n v="133.33333333333334"/>
    <x v="8"/>
    <x v="23"/>
    <x v="1977"/>
    <d v="2014-12-10T20:49:12"/>
  </r>
  <r>
    <n v="3392"/>
    <s v="1 in 3"/>
    <s v="Life is more than the days you have left. 1 in 3 tells of two normal people &amp; their confrontation with mortality and the dice of fate."/>
    <n v="500"/>
    <n v="500"/>
    <x v="3"/>
    <x v="1"/>
    <s v="GBP"/>
    <n v="1462565855"/>
    <n v="1458245855"/>
    <b v="0"/>
    <n v="12"/>
    <b v="1"/>
    <s v="theater/plays"/>
    <n v="1"/>
    <n v="41.666666666666664"/>
    <x v="8"/>
    <x v="23"/>
    <x v="1978"/>
    <d v="2016-05-06T20:17:35"/>
  </r>
  <r>
    <n v="3403"/>
    <s v="'Fats and Tanya' - a play by Lucy Gallagher"/>
    <s v="Two worlds, one bond - no turning back._x000a_A dark comedy about domestic abuse and the power of an unlikely friendship"/>
    <n v="2000"/>
    <n v="2000"/>
    <x v="3"/>
    <x v="1"/>
    <s v="GBP"/>
    <n v="1435230324"/>
    <n v="1432638324"/>
    <b v="0"/>
    <n v="17"/>
    <b v="1"/>
    <s v="theater/plays"/>
    <n v="1"/>
    <n v="117.64705882352941"/>
    <x v="8"/>
    <x v="23"/>
    <x v="1979"/>
    <d v="2015-06-25T11:05:24"/>
  </r>
  <r>
    <n v="3412"/>
    <s v="Joe Orton's Fred &amp; Madge"/>
    <s v="Rough Haired Pointer present for the first time ever Joe Orton's 'Fred &amp; Madge' at the Hope Theatre, Islington this Sept and Oct"/>
    <n v="3000"/>
    <n v="3000"/>
    <x v="3"/>
    <x v="1"/>
    <s v="GBP"/>
    <n v="1411858862"/>
    <n v="1409266862"/>
    <b v="0"/>
    <n v="26"/>
    <b v="1"/>
    <s v="theater/plays"/>
    <n v="1"/>
    <n v="115.38461538461539"/>
    <x v="8"/>
    <x v="23"/>
    <x v="1980"/>
    <d v="2014-09-27T23:01:02"/>
  </r>
  <r>
    <n v="3415"/>
    <s v="Balm in Gilead at Columbia"/>
    <s v="We are raising funds to allow for enhanced scenic, costume, and lighting design. Every dollar helps!"/>
    <n v="200"/>
    <n v="200"/>
    <x v="3"/>
    <x v="0"/>
    <s v="USD"/>
    <n v="1460935800"/>
    <n v="1459999656"/>
    <b v="0"/>
    <n v="9"/>
    <b v="1"/>
    <s v="theater/plays"/>
    <n v="1"/>
    <n v="22.222222222222221"/>
    <x v="8"/>
    <x v="23"/>
    <x v="1981"/>
    <d v="2016-04-17T23:30:00"/>
  </r>
  <r>
    <n v="3427"/>
    <s v="We Were Kings"/>
    <s v="A new play developed in collaboration with graduating theatre makers, premiering at the Edinburgh Fringe Festival 2014."/>
    <n v="1500"/>
    <n v="1500"/>
    <x v="3"/>
    <x v="1"/>
    <s v="GBP"/>
    <n v="1404314952"/>
    <n v="1401722952"/>
    <b v="0"/>
    <n v="29"/>
    <b v="1"/>
    <s v="theater/plays"/>
    <n v="1"/>
    <n v="51.724137931034484"/>
    <x v="8"/>
    <x v="23"/>
    <x v="1982"/>
    <d v="2014-07-02T15:29:12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3"/>
    <x v="0"/>
    <s v="USD"/>
    <n v="1408383153"/>
    <n v="1405791153"/>
    <b v="0"/>
    <n v="21"/>
    <b v="1"/>
    <s v="theater/plays"/>
    <n v="1"/>
    <n v="95.238095238095241"/>
    <x v="8"/>
    <x v="23"/>
    <x v="1983"/>
    <d v="2014-08-18T17:32:33"/>
  </r>
  <r>
    <n v="3442"/>
    <s v="An Evening of Radio"/>
    <s v="An Evening of Radio aims to showcase original work written by undergraduate playwriting students in the style of live staged readings."/>
    <n v="250"/>
    <n v="250"/>
    <x v="3"/>
    <x v="0"/>
    <s v="USD"/>
    <n v="1433016672"/>
    <n v="1430424672"/>
    <b v="0"/>
    <n v="8"/>
    <b v="1"/>
    <s v="theater/plays"/>
    <n v="1"/>
    <n v="31.25"/>
    <x v="8"/>
    <x v="23"/>
    <x v="1984"/>
    <d v="2015-05-30T20:11:12"/>
  </r>
  <r>
    <n v="3445"/>
    <s v="Axon Theatre - First Project (Phase 1)"/>
    <s v="Rehearsal &amp; development of our first project as Axon Theatre: &quot;The Star-Spangled Girl&quot; in South Wales."/>
    <n v="2000"/>
    <n v="2000"/>
    <x v="3"/>
    <x v="1"/>
    <s v="GBP"/>
    <n v="1445604236"/>
    <n v="1443185036"/>
    <b v="0"/>
    <n v="31"/>
    <b v="1"/>
    <s v="theater/plays"/>
    <n v="1"/>
    <n v="64.516129032258064"/>
    <x v="8"/>
    <x v="23"/>
    <x v="1985"/>
    <d v="2015-10-23T12:43:56"/>
  </r>
  <r>
    <n v="3473"/>
    <s v="King Sisyphus"/>
    <s v="A modern telling of the Greek myth. Sisyphus defies the Gods and attempts to change the world order... but can he overcome his fate?"/>
    <n v="4900"/>
    <n v="4900"/>
    <x v="3"/>
    <x v="0"/>
    <s v="USD"/>
    <n v="1426883220"/>
    <n v="1425067296"/>
    <b v="0"/>
    <n v="33"/>
    <b v="1"/>
    <s v="theater/plays"/>
    <n v="1"/>
    <n v="148.4848484848485"/>
    <x v="8"/>
    <x v="23"/>
    <x v="1986"/>
    <d v="2015-03-20T20:27:00"/>
  </r>
  <r>
    <n v="3493"/>
    <s v="Not Your Garden Variety Theater"/>
    <s v="We need your help purchasing a stage for our production of the Wizard of Oz! This program is helping children with autism. Thank you!"/>
    <n v="1500"/>
    <n v="1500"/>
    <x v="3"/>
    <x v="0"/>
    <s v="USD"/>
    <n v="1408252260"/>
    <n v="1406580436"/>
    <b v="0"/>
    <n v="29"/>
    <b v="1"/>
    <s v="theater/plays"/>
    <n v="1"/>
    <n v="51.724137931034484"/>
    <x v="8"/>
    <x v="23"/>
    <x v="1987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3"/>
    <x v="0"/>
    <s v="USD"/>
    <n v="1480140000"/>
    <n v="1479186575"/>
    <b v="0"/>
    <n v="13"/>
    <b v="1"/>
    <s v="theater/plays"/>
    <n v="1"/>
    <n v="30.76923076923077"/>
    <x v="8"/>
    <x v="23"/>
    <x v="1988"/>
    <d v="2016-11-26T06:00:00"/>
  </r>
  <r>
    <n v="3504"/>
    <s v="Sterling Lion Theater Company"/>
    <s v="The Sterling Lion Theater Company is a non-profit theater group established for the benefit of the Connecticut lower Naugatuck Valley."/>
    <n v="1000"/>
    <n v="1000"/>
    <x v="3"/>
    <x v="0"/>
    <s v="USD"/>
    <n v="1447959491"/>
    <n v="1445363891"/>
    <b v="0"/>
    <n v="8"/>
    <b v="1"/>
    <s v="theater/plays"/>
    <n v="1"/>
    <n v="125"/>
    <x v="8"/>
    <x v="23"/>
    <x v="1989"/>
    <d v="2015-11-19T18:58:11"/>
  </r>
  <r>
    <n v="3512"/>
    <s v="With My Eyes Wide Open"/>
    <s v="We're making a hard hitting, innovative play which will open your eyes to what mental illness is like in the mind of the sufferer."/>
    <n v="1000"/>
    <n v="1000"/>
    <x v="3"/>
    <x v="1"/>
    <s v="GBP"/>
    <n v="1429789992"/>
    <n v="1424609592"/>
    <b v="0"/>
    <n v="17"/>
    <b v="1"/>
    <s v="theater/plays"/>
    <n v="1"/>
    <n v="58.823529411764703"/>
    <x v="8"/>
    <x v="23"/>
    <x v="1990"/>
    <d v="2015-04-23T11:53:12"/>
  </r>
  <r>
    <n v="3516"/>
    <s v="The March of the Bonus Army"/>
    <s v="A new play about a lesser known yet pivotal event in American history, about a group of WWI Veterans fighting for their rights."/>
    <n v="2500"/>
    <n v="2500"/>
    <x v="3"/>
    <x v="0"/>
    <s v="USD"/>
    <n v="1410145200"/>
    <n v="1407197670"/>
    <b v="0"/>
    <n v="11"/>
    <b v="1"/>
    <s v="theater/plays"/>
    <n v="1"/>
    <n v="227.27272727272728"/>
    <x v="8"/>
    <x v="23"/>
    <x v="1991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3"/>
    <x v="1"/>
    <s v="GBP"/>
    <n v="1404471600"/>
    <n v="1401910634"/>
    <b v="0"/>
    <n v="13"/>
    <b v="1"/>
    <s v="theater/plays"/>
    <n v="1"/>
    <n v="307.69230769230768"/>
    <x v="8"/>
    <x v="23"/>
    <x v="1992"/>
    <d v="2014-07-04T11:00:0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3"/>
    <x v="1"/>
    <s v="GBP"/>
    <n v="1442311560"/>
    <n v="1439924246"/>
    <b v="0"/>
    <n v="34"/>
    <b v="1"/>
    <s v="theater/plays"/>
    <n v="1"/>
    <n v="41.029411764705884"/>
    <x v="8"/>
    <x v="23"/>
    <x v="1993"/>
    <d v="2015-09-15T10:06:00"/>
  </r>
  <r>
    <n v="3530"/>
    <s v="Far From Fiction"/>
    <s v="â€œFar From Fictionâ€ is a powerful play, written by Sally Willis, offering insights into a new understanding of  female psychology."/>
    <n v="2750"/>
    <n v="2750"/>
    <x v="3"/>
    <x v="1"/>
    <s v="GBP"/>
    <n v="1460318400"/>
    <n v="1457881057"/>
    <b v="0"/>
    <n v="22"/>
    <b v="1"/>
    <s v="theater/plays"/>
    <n v="1"/>
    <n v="125"/>
    <x v="8"/>
    <x v="23"/>
    <x v="1994"/>
    <d v="2016-04-10T20:00:00"/>
  </r>
  <r>
    <n v="3544"/>
    <s v="Gruoch, or Lady Macbeth"/>
    <s v="Death &amp; Pretzels presents the world premiere of Paul Pasulka's Gruoch, or Lady Macbeth"/>
    <n v="2500"/>
    <n v="2500"/>
    <x v="3"/>
    <x v="0"/>
    <s v="USD"/>
    <n v="1425758257"/>
    <n v="1423166257"/>
    <b v="0"/>
    <n v="24"/>
    <b v="1"/>
    <s v="theater/plays"/>
    <n v="1"/>
    <n v="104.16666666666667"/>
    <x v="8"/>
    <x v="23"/>
    <x v="1995"/>
    <d v="2015-03-07T19:57:37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3"/>
    <x v="1"/>
    <s v="GBP"/>
    <n v="1403964324"/>
    <n v="1401372324"/>
    <b v="0"/>
    <n v="20"/>
    <b v="1"/>
    <s v="theater/plays"/>
    <n v="1"/>
    <n v="38.65"/>
    <x v="8"/>
    <x v="23"/>
    <x v="1996"/>
    <d v="2014-06-28T14:05:24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3"/>
    <x v="10"/>
    <s v="EUR"/>
    <n v="1479382594"/>
    <n v="1476786994"/>
    <b v="0"/>
    <n v="14"/>
    <b v="1"/>
    <s v="theater/plays"/>
    <n v="1"/>
    <n v="171.42857142857142"/>
    <x v="8"/>
    <x v="23"/>
    <x v="1997"/>
    <d v="2016-11-17T11:36:34"/>
  </r>
  <r>
    <n v="3572"/>
    <s v="Monster"/>
    <s v="A darkly comic one woman show by Abram Rooney as part of The Camden Fringe 2015."/>
    <n v="500"/>
    <n v="500"/>
    <x v="3"/>
    <x v="1"/>
    <s v="GBP"/>
    <n v="1434894082"/>
    <n v="1432302082"/>
    <b v="0"/>
    <n v="9"/>
    <b v="1"/>
    <s v="theater/plays"/>
    <n v="1"/>
    <n v="55.555555555555557"/>
    <x v="8"/>
    <x v="23"/>
    <x v="1998"/>
    <d v="2015-06-21T13:41:22"/>
  </r>
  <r>
    <n v="3576"/>
    <s v="Vote for Next Season's Shows!"/>
    <s v="Vote here for whatever show you want to see next year! No gimmick, no stretch goals, just a simple vote and a free ticket."/>
    <n v="100"/>
    <n v="100"/>
    <x v="3"/>
    <x v="0"/>
    <s v="USD"/>
    <n v="1480947054"/>
    <n v="1475759454"/>
    <b v="0"/>
    <n v="5"/>
    <b v="1"/>
    <s v="theater/plays"/>
    <n v="1"/>
    <n v="20"/>
    <x v="8"/>
    <x v="23"/>
    <x v="1999"/>
    <d v="2016-12-05T14:10:54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3"/>
    <x v="1"/>
    <s v="GBP"/>
    <n v="1459444656"/>
    <n v="1456856256"/>
    <b v="0"/>
    <n v="14"/>
    <b v="1"/>
    <s v="theater/plays"/>
    <n v="1"/>
    <n v="35.714285714285715"/>
    <x v="8"/>
    <x v="23"/>
    <x v="2000"/>
    <d v="2016-03-31T17:17:36"/>
  </r>
  <r>
    <n v="3581"/>
    <s v="Get FREAK to the Edinburgh Fringe"/>
    <s v="An extraordinary, punchy and provocative new play, providing a voice for women to address their sexuality and self worth. #EDFREAK"/>
    <n v="1500"/>
    <n v="1500"/>
    <x v="3"/>
    <x v="1"/>
    <s v="GBP"/>
    <n v="1406719110"/>
    <n v="1405509510"/>
    <b v="0"/>
    <n v="45"/>
    <b v="1"/>
    <s v="theater/plays"/>
    <n v="1"/>
    <n v="33.333333333333336"/>
    <x v="8"/>
    <x v="23"/>
    <x v="2001"/>
    <d v="2014-07-30T11:18:30"/>
  </r>
  <r>
    <n v="3608"/>
    <s v="Petrification"/>
    <s v="Help us get the show on the road! Petrification is a new play about home, memory and identity and we need your help to tour."/>
    <n v="800"/>
    <n v="800"/>
    <x v="3"/>
    <x v="1"/>
    <s v="GBP"/>
    <n v="1466172000"/>
    <n v="1463418090"/>
    <b v="0"/>
    <n v="27"/>
    <b v="1"/>
    <s v="theater/plays"/>
    <n v="1"/>
    <n v="29.62962962962963"/>
    <x v="8"/>
    <x v="23"/>
    <x v="2002"/>
    <d v="2016-06-17T14:00:00"/>
  </r>
  <r>
    <n v="3613"/>
    <s v="HIS NAME IS ARTHUR HOLMBERG"/>
    <s v="a woman walks into a bar except she looks like a man and no one's serving drinks. one night only"/>
    <n v="1250"/>
    <n v="1250"/>
    <x v="3"/>
    <x v="0"/>
    <s v="USD"/>
    <n v="1403964574"/>
    <n v="1401372574"/>
    <b v="0"/>
    <n v="20"/>
    <b v="1"/>
    <s v="theater/plays"/>
    <n v="1"/>
    <n v="62.5"/>
    <x v="8"/>
    <x v="23"/>
    <x v="2003"/>
    <d v="2014-06-28T14:09:34"/>
  </r>
  <r>
    <n v="3627"/>
    <s v="One Shot Theatre Company"/>
    <s v="One Shot Theatre Company is an organization that promotes youth theatre for social change, putting on shows that open a social dialogue"/>
    <n v="2000"/>
    <n v="2000"/>
    <x v="3"/>
    <x v="0"/>
    <s v="USD"/>
    <n v="1463803140"/>
    <n v="1459446487"/>
    <b v="0"/>
    <n v="29"/>
    <b v="1"/>
    <s v="theater/plays"/>
    <n v="1"/>
    <n v="68.965517241379317"/>
    <x v="8"/>
    <x v="23"/>
    <x v="2004"/>
    <d v="2016-05-21T03:59:00"/>
  </r>
  <r>
    <n v="3650"/>
    <s v="Weald at The Finborough Theatre"/>
    <s v="A terse and delicate dissection of male emotions from a rural perspective: fathers and sons, legacy and heritage, molasses and mud."/>
    <n v="500"/>
    <n v="500"/>
    <x v="3"/>
    <x v="1"/>
    <s v="GBP"/>
    <n v="1454412584"/>
    <n v="1452598184"/>
    <b v="0"/>
    <n v="17"/>
    <b v="1"/>
    <s v="theater/plays"/>
    <n v="1"/>
    <n v="29.411764705882351"/>
    <x v="8"/>
    <x v="23"/>
    <x v="2005"/>
    <d v="2016-02-02T11:29:44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3"/>
    <x v="1"/>
    <s v="GBP"/>
    <n v="1419368925"/>
    <n v="1417208925"/>
    <b v="0"/>
    <n v="22"/>
    <b v="1"/>
    <s v="theater/plays"/>
    <n v="1"/>
    <n v="11.363636363636363"/>
    <x v="8"/>
    <x v="23"/>
    <x v="2006"/>
    <d v="2014-12-23T21:08:45"/>
  </r>
  <r>
    <n v="3666"/>
    <s v="Israel LÃ³pez @ Ojai Playwrights Conference"/>
    <s v="Artistic Internship @ Ojai Playwrights Conference"/>
    <n v="1200"/>
    <n v="1200"/>
    <x v="3"/>
    <x v="0"/>
    <s v="USD"/>
    <n v="1406185200"/>
    <n v="1404337382"/>
    <b v="0"/>
    <n v="38"/>
    <b v="1"/>
    <s v="theater/plays"/>
    <n v="1"/>
    <n v="31.578947368421051"/>
    <x v="8"/>
    <x v="23"/>
    <x v="2007"/>
    <d v="2014-07-24T07:00:00"/>
  </r>
  <r>
    <n v="3674"/>
    <s v="FAUST.hier und jetzt"/>
    <s v="Theaterprojekt 12. Kl. Waldorfschule Essen. 2 junge Regisseure bringen volles Engagement &amp; Zeit ein. FÃ¼r ihre Finanzierung sammeln wir."/>
    <n v="4500"/>
    <n v="4500"/>
    <x v="3"/>
    <x v="6"/>
    <s v="EUR"/>
    <n v="1472936229"/>
    <n v="1467752229"/>
    <b v="0"/>
    <n v="31"/>
    <b v="1"/>
    <s v="theater/plays"/>
    <n v="1"/>
    <n v="145.16129032258064"/>
    <x v="8"/>
    <x v="23"/>
    <x v="2008"/>
    <d v="2016-09-03T20:57:09"/>
  </r>
  <r>
    <n v="3761"/>
    <s v="MARSHA - a girl who does bad things"/>
    <s v="liveartshow returns with a new work at the Arcola this summer. Marsha is a story combining opera, dance and theatre... with a unicorn"/>
    <n v="500"/>
    <n v="500"/>
    <x v="3"/>
    <x v="1"/>
    <s v="GBP"/>
    <n v="1439247600"/>
    <n v="1434625937"/>
    <b v="0"/>
    <n v="3"/>
    <b v="1"/>
    <s v="theater/musical"/>
    <n v="1"/>
    <n v="166.66666666666666"/>
    <x v="8"/>
    <x v="25"/>
    <x v="2009"/>
    <d v="2015-08-10T23:00:00"/>
  </r>
  <r>
    <n v="3763"/>
    <s v="[title of show] â€” The Chicago Storefront Premiere"/>
    <s v="A musical about two guys writing a musical about...two guys writing a musical."/>
    <n v="5000"/>
    <n v="5000"/>
    <x v="3"/>
    <x v="0"/>
    <s v="USD"/>
    <n v="1427907626"/>
    <n v="1425319226"/>
    <b v="0"/>
    <n v="77"/>
    <b v="1"/>
    <s v="theater/musical"/>
    <n v="1"/>
    <n v="64.935064935064929"/>
    <x v="8"/>
    <x v="25"/>
    <x v="2010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3"/>
    <x v="0"/>
    <s v="USD"/>
    <n v="1464482160"/>
    <n v="1462824832"/>
    <b v="0"/>
    <n v="27"/>
    <b v="1"/>
    <s v="theater/musical"/>
    <n v="1"/>
    <n v="55.555555555555557"/>
    <x v="8"/>
    <x v="25"/>
    <x v="2011"/>
    <d v="2016-05-29T00:36:0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3"/>
    <x v="0"/>
    <s v="USD"/>
    <n v="1460730079"/>
    <n v="1458138079"/>
    <b v="0"/>
    <n v="15"/>
    <b v="1"/>
    <s v="theater/musical"/>
    <n v="1"/>
    <n v="73.333333333333329"/>
    <x v="8"/>
    <x v="25"/>
    <x v="2012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3"/>
    <x v="1"/>
    <s v="GBP"/>
    <n v="1434234010"/>
    <n v="1431642010"/>
    <b v="0"/>
    <n v="20"/>
    <b v="1"/>
    <s v="theater/musical"/>
    <n v="1"/>
    <n v="100"/>
    <x v="8"/>
    <x v="25"/>
    <x v="2013"/>
    <d v="2015-06-13T22:20:10"/>
  </r>
  <r>
    <n v="3774"/>
    <s v="Mabel Moon Goes to Earth!"/>
    <s v="Mabel Moon and her co-pilot Silvertoes are coming to earth in the form of a 35 minute interactive and educational musical adventure  !"/>
    <n v="2500"/>
    <n v="2500"/>
    <x v="3"/>
    <x v="7"/>
    <s v="CAD"/>
    <n v="1428606055"/>
    <n v="1427223655"/>
    <b v="0"/>
    <n v="25"/>
    <b v="1"/>
    <s v="theater/musical"/>
    <n v="1"/>
    <n v="100"/>
    <x v="8"/>
    <x v="25"/>
    <x v="2014"/>
    <d v="2015-04-09T19:00:55"/>
  </r>
  <r>
    <n v="3808"/>
    <s v="Time at the Bar! The road to Edinburgh"/>
    <s v="Following a sell-out run in Loughborough, Time at the Bar! is heading to this year's Fringe Festival... But we need your help!"/>
    <n v="1000"/>
    <n v="1000"/>
    <x v="3"/>
    <x v="1"/>
    <s v="GBP"/>
    <n v="1429955619"/>
    <n v="1424775219"/>
    <b v="0"/>
    <n v="24"/>
    <b v="1"/>
    <s v="theater/plays"/>
    <n v="1"/>
    <n v="41.666666666666664"/>
    <x v="8"/>
    <x v="23"/>
    <x v="2015"/>
    <d v="2015-04-25T09:53:39"/>
  </r>
  <r>
    <n v="3828"/>
    <s v="A Few Brave Men: The Chosen Few"/>
    <s v="In 1942 three black and one Puerto Rican jazz musicians from Harlem join the segregated US Marines. We see &quot;Love In Time of War&quot;"/>
    <n v="5000"/>
    <n v="5000"/>
    <x v="3"/>
    <x v="0"/>
    <s v="USD"/>
    <n v="1420033187"/>
    <n v="1414845587"/>
    <b v="0"/>
    <n v="28"/>
    <b v="1"/>
    <s v="theater/plays"/>
    <n v="1"/>
    <n v="178.57142857142858"/>
    <x v="8"/>
    <x v="23"/>
    <x v="2016"/>
    <d v="2014-12-31T13:39:47"/>
  </r>
  <r>
    <n v="3417"/>
    <s v="Fury Theatre is Producing Oleanna"/>
    <s v="Fury Theatre is bringing Mamet's powerful play, Oleanna, to life!  Help us get ahead of funding so we can keep theater affordable."/>
    <n v="1700"/>
    <n v="1700.01"/>
    <x v="3"/>
    <x v="0"/>
    <s v="USD"/>
    <n v="1414284180"/>
    <n v="1410558948"/>
    <b v="0"/>
    <n v="45"/>
    <b v="1"/>
    <s v="theater/plays"/>
    <n v="1.0000058823529412"/>
    <n v="37.777999999999999"/>
    <x v="8"/>
    <x v="23"/>
    <x v="2017"/>
    <d v="2014-10-26T00:43:00"/>
  </r>
  <r>
    <n v="3815"/>
    <s v="The Canterbury Shakespeare Festival - first season"/>
    <s v="Come and help us make the Canterbury Shakespeare Festival a reality"/>
    <n v="1000"/>
    <n v="1000.01"/>
    <x v="3"/>
    <x v="1"/>
    <s v="GBP"/>
    <n v="1440111600"/>
    <n v="1437545657"/>
    <b v="0"/>
    <n v="20"/>
    <b v="1"/>
    <s v="theater/plays"/>
    <n v="1.0000100000000001"/>
    <n v="50.000500000000002"/>
    <x v="8"/>
    <x v="23"/>
    <x v="2018"/>
    <d v="2015-08-20T23:00:00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3"/>
    <x v="0"/>
    <s v="USD"/>
    <n v="1286756176"/>
    <n v="1282868176"/>
    <b v="0"/>
    <n v="38"/>
    <b v="1"/>
    <s v="music/indie rock"/>
    <n v="1.0000360000000001"/>
    <n v="131.58368421052631"/>
    <x v="3"/>
    <x v="7"/>
    <x v="2019"/>
    <d v="2010-10-11T00:16:16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3"/>
    <x v="1"/>
    <s v="GBP"/>
    <n v="1459414016"/>
    <n v="1456480016"/>
    <b v="1"/>
    <n v="122"/>
    <b v="1"/>
    <s v="music/electronic music"/>
    <n v="1.0000828571428571"/>
    <n v="57.381803278688523"/>
    <x v="3"/>
    <x v="36"/>
    <x v="2020"/>
    <d v="2016-03-31T08:46:56"/>
  </r>
  <r>
    <n v="3384"/>
    <s v="The Hat"/>
    <s v="Six gay men, emotional baggage, and online dating: what could go wrong? A play about looking for love and finding something better."/>
    <n v="6000"/>
    <n v="6000.66"/>
    <x v="3"/>
    <x v="0"/>
    <s v="USD"/>
    <n v="1448074800"/>
    <n v="1444874768"/>
    <b v="0"/>
    <n v="64"/>
    <b v="1"/>
    <s v="theater/plays"/>
    <n v="1.0001100000000001"/>
    <n v="93.760312499999998"/>
    <x v="8"/>
    <x v="23"/>
    <x v="2021"/>
    <d v="2015-11-21T03:00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3"/>
    <x v="0"/>
    <s v="USD"/>
    <n v="1318189261"/>
    <n v="1315597261"/>
    <b v="0"/>
    <n v="100"/>
    <b v="1"/>
    <s v="film &amp; video/shorts"/>
    <n v="1.0001249999999999"/>
    <n v="40.005000000000003"/>
    <x v="0"/>
    <x v="30"/>
    <x v="2022"/>
    <d v="2011-10-09T19:41:01"/>
  </r>
  <r>
    <n v="3376"/>
    <s v="The Tutors"/>
    <s v="3 college grads struggling to fund their social network. 1 bratty blackmailing student. 1 dreamy Asian business man. 1 awesome play."/>
    <n v="8000"/>
    <n v="8001"/>
    <x v="3"/>
    <x v="0"/>
    <s v="USD"/>
    <n v="1429976994"/>
    <n v="1424796594"/>
    <b v="0"/>
    <n v="19"/>
    <b v="1"/>
    <s v="theater/plays"/>
    <n v="1.0001249999999999"/>
    <n v="421.10526315789474"/>
    <x v="8"/>
    <x v="23"/>
    <x v="2023"/>
    <d v="2015-04-25T15:49:54"/>
  </r>
  <r>
    <n v="3578"/>
    <s v="Home"/>
    <s v="An unsparing, slightly surreal look at the effects of the private rented sector on two young women. Based on real events."/>
    <n v="1500"/>
    <n v="1500.2"/>
    <x v="3"/>
    <x v="1"/>
    <s v="GBP"/>
    <n v="1462037777"/>
    <n v="1459445777"/>
    <b v="0"/>
    <n v="37"/>
    <b v="1"/>
    <s v="theater/plays"/>
    <n v="1.0001333333333333"/>
    <n v="40.545945945945945"/>
    <x v="8"/>
    <x v="23"/>
    <x v="2024"/>
    <d v="2016-04-30T17:36:1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3"/>
    <x v="0"/>
    <s v="USD"/>
    <n v="1335542446"/>
    <n v="1332950446"/>
    <b v="0"/>
    <n v="28"/>
    <b v="1"/>
    <s v="music/rock"/>
    <n v="1.0002"/>
    <n v="178.60714285714286"/>
    <x v="3"/>
    <x v="32"/>
    <x v="2025"/>
    <d v="2012-04-27T16:00:46"/>
  </r>
  <r>
    <n v="1603"/>
    <s v="Max's First Solo Album!"/>
    <s v="An exercise in the wild and dangerous world of solo musicianship by Maxwell D Feinstein."/>
    <n v="2000"/>
    <n v="2000.66"/>
    <x v="3"/>
    <x v="0"/>
    <s v="USD"/>
    <n v="1327723459"/>
    <n v="1322539459"/>
    <b v="0"/>
    <n v="30"/>
    <b v="1"/>
    <s v="music/rock"/>
    <n v="1.0003299999999999"/>
    <n v="66.688666666666663"/>
    <x v="3"/>
    <x v="32"/>
    <x v="2026"/>
    <d v="2012-01-28T04:04:19"/>
  </r>
  <r>
    <n v="3557"/>
    <s v="Good Bread Alley"/>
    <s v="A play by April Yvette Thompson. A Gullah Healer Woman and an Afro-Cuban Priest forge a new world of magic &amp; dreams in Jim Crow Miami."/>
    <n v="100000"/>
    <n v="100036"/>
    <x v="3"/>
    <x v="0"/>
    <s v="USD"/>
    <n v="1399271911"/>
    <n v="1396334311"/>
    <b v="0"/>
    <n v="558"/>
    <b v="1"/>
    <s v="theater/plays"/>
    <n v="1.0003599999999999"/>
    <n v="179.27598566308242"/>
    <x v="8"/>
    <x v="23"/>
    <x v="2027"/>
    <d v="2014-05-05T06:38:31"/>
  </r>
  <r>
    <n v="3312"/>
    <s v="Richard III"/>
    <s v="Bare Theatre presents one of Shakespeare's most notorious characters in the final chapter of the War of the Roses saga."/>
    <n v="2500"/>
    <n v="2501"/>
    <x v="3"/>
    <x v="0"/>
    <s v="USD"/>
    <n v="1478901600"/>
    <n v="1477077946"/>
    <b v="0"/>
    <n v="41"/>
    <b v="1"/>
    <s v="theater/plays"/>
    <n v="1.0004"/>
    <n v="61"/>
    <x v="8"/>
    <x v="23"/>
    <x v="2028"/>
    <d v="2016-11-11T22:00:00"/>
  </r>
  <r>
    <n v="747"/>
    <s v="Trash is Treasure"/>
    <s v="My creations are born in different cultural environment around the globe with Â« what is already there Â» and act as a social impulse"/>
    <n v="7000"/>
    <n v="7003"/>
    <x v="3"/>
    <x v="4"/>
    <s v="EUR"/>
    <n v="1421319240"/>
    <n v="1418649019"/>
    <b v="0"/>
    <n v="55"/>
    <b v="1"/>
    <s v="publishing/nonfiction"/>
    <n v="1.0004285714285714"/>
    <n v="127.32727272727273"/>
    <x v="2"/>
    <x v="34"/>
    <x v="2029"/>
    <d v="2015-01-15T10:54:00"/>
  </r>
  <r>
    <n v="8"/>
    <s v="Sizzling in the Kitchen Flynn Style"/>
    <s v="Help us raise the funds to film our pilot episode!"/>
    <n v="3500"/>
    <n v="3501.52"/>
    <x v="3"/>
    <x v="0"/>
    <s v="USD"/>
    <n v="1460754000"/>
    <n v="1460155212"/>
    <b v="0"/>
    <n v="12"/>
    <b v="1"/>
    <s v="film &amp; video/television"/>
    <n v="1.0004342857142856"/>
    <n v="291.79333333333335"/>
    <x v="0"/>
    <x v="29"/>
    <x v="2030"/>
    <d v="2016-04-15T21:00:00"/>
  </r>
  <r>
    <n v="3216"/>
    <s v="BRUTE"/>
    <s v="Brute (winner of the 2015 IdeasTap Underbelly Award) is new writing based on the true story of a rather twisted, horrible schoolgirl."/>
    <n v="2000"/>
    <n v="2001"/>
    <x v="3"/>
    <x v="1"/>
    <s v="GBP"/>
    <n v="1436625000"/>
    <n v="1433934371"/>
    <b v="1"/>
    <n v="35"/>
    <b v="1"/>
    <s v="theater/plays"/>
    <n v="1.0004999999999999"/>
    <n v="57.171428571428571"/>
    <x v="8"/>
    <x v="23"/>
    <x v="2031"/>
    <d v="2015-07-11T14:30:00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3"/>
    <x v="0"/>
    <s v="USD"/>
    <n v="1463520479"/>
    <n v="1458336479"/>
    <b v="0"/>
    <n v="49"/>
    <b v="1"/>
    <s v="theater/plays"/>
    <n v="1.0004999999999999"/>
    <n v="81.673469387755105"/>
    <x v="8"/>
    <x v="23"/>
    <x v="2032"/>
    <d v="2016-05-17T21:27:59"/>
  </r>
  <r>
    <n v="2487"/>
    <s v="Copyrighting 1978 Champs Finished Album"/>
    <s v="Raise enough money to fund the copyright cost for the full length indie rock record we spent the year recording."/>
    <n v="1500"/>
    <n v="1500.76"/>
    <x v="3"/>
    <x v="0"/>
    <s v="USD"/>
    <n v="1338083997"/>
    <n v="1335491997"/>
    <b v="0"/>
    <n v="38"/>
    <b v="1"/>
    <s v="music/indie rock"/>
    <n v="1.0005066666666667"/>
    <n v="39.493684210526318"/>
    <x v="3"/>
    <x v="7"/>
    <x v="2033"/>
    <d v="2012-05-27T01:59:57"/>
  </r>
  <r>
    <n v="3590"/>
    <s v="The Glasshouse"/>
    <s v="Two men on trial for desertion, confined within a Glasshouse. How long can friendship last? How much can a man stand before he breaks?"/>
    <n v="5000"/>
    <n v="5003"/>
    <x v="3"/>
    <x v="1"/>
    <s v="GBP"/>
    <n v="1413792034"/>
    <n v="1411200034"/>
    <b v="0"/>
    <n v="73"/>
    <b v="1"/>
    <s v="theater/plays"/>
    <n v="1.0005999999999999"/>
    <n v="68.534246575342465"/>
    <x v="8"/>
    <x v="23"/>
    <x v="2034"/>
    <d v="2014-10-20T08:00:34"/>
  </r>
  <r>
    <n v="1824"/>
    <s v="Tin Man's Broken Wisdom Fund"/>
    <s v="cd fund raiser"/>
    <n v="3000"/>
    <n v="3002"/>
    <x v="3"/>
    <x v="0"/>
    <s v="USD"/>
    <n v="1389146880"/>
    <n v="1387403967"/>
    <b v="0"/>
    <n v="40"/>
    <b v="1"/>
    <s v="music/rock"/>
    <n v="1.0006666666666666"/>
    <n v="75.05"/>
    <x v="3"/>
    <x v="32"/>
    <x v="2035"/>
    <d v="2014-01-08T02:08:00"/>
  </r>
  <r>
    <n v="2286"/>
    <s v="Arson In The Suburbs"/>
    <s v="Arson In The Suburbs is ready to release its FIRST three song E.P. and looking to raise funds to get back in the studio! RnFnR!"/>
    <n v="1500"/>
    <n v="1501"/>
    <x v="3"/>
    <x v="0"/>
    <s v="USD"/>
    <n v="1378439940"/>
    <n v="1376003254"/>
    <b v="0"/>
    <n v="14"/>
    <b v="1"/>
    <s v="music/rock"/>
    <n v="1.0006666666666666"/>
    <n v="107.21428571428571"/>
    <x v="3"/>
    <x v="32"/>
    <x v="2036"/>
    <d v="2013-09-06T03:59:00"/>
  </r>
  <r>
    <n v="3297"/>
    <s v="MY EYES WENT DARK"/>
    <s v="A father loses his family in a freak plane crash and goes on to murder the air traffic controller he holds responsible."/>
    <n v="5500"/>
    <n v="5504"/>
    <x v="3"/>
    <x v="1"/>
    <s v="GBP"/>
    <n v="1438037940"/>
    <n v="1436380256"/>
    <b v="0"/>
    <n v="44"/>
    <b v="1"/>
    <s v="theater/plays"/>
    <n v="1.0007272727272727"/>
    <n v="125.09090909090909"/>
    <x v="8"/>
    <x v="23"/>
    <x v="2037"/>
    <d v="2015-07-27T22:59:0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3"/>
    <x v="0"/>
    <s v="USD"/>
    <n v="1406509200"/>
    <n v="1404769538"/>
    <b v="0"/>
    <n v="26"/>
    <b v="1"/>
    <s v="music/rock"/>
    <n v="1.0007692307692309"/>
    <n v="50.03846153846154"/>
    <x v="3"/>
    <x v="32"/>
    <x v="2038"/>
    <d v="2014-07-28T01:00:00"/>
  </r>
  <r>
    <n v="3310"/>
    <s v="The Island Boys: A New Play"/>
    <s v="A new play about coming coming home, recovery, and trying to find God in the process."/>
    <n v="6500"/>
    <n v="6505"/>
    <x v="3"/>
    <x v="0"/>
    <s v="USD"/>
    <n v="1444169825"/>
    <n v="1441577825"/>
    <b v="0"/>
    <n v="31"/>
    <b v="1"/>
    <s v="theater/plays"/>
    <n v="1.0007692307692309"/>
    <n v="209.83870967741936"/>
    <x v="8"/>
    <x v="23"/>
    <x v="2039"/>
    <d v="2015-10-06T22:17:05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3"/>
    <x v="0"/>
    <s v="USD"/>
    <n v="1407506040"/>
    <n v="1404680075"/>
    <b v="0"/>
    <n v="125"/>
    <b v="1"/>
    <s v="theater/plays"/>
    <n v="1.0008673425918038"/>
    <n v="93.977440000000001"/>
    <x v="8"/>
    <x v="23"/>
    <x v="2040"/>
    <d v="2014-08-08T13:54:00"/>
  </r>
  <r>
    <n v="3622"/>
    <s v="Shakespeare's Pericles, Prince of Tyre"/>
    <s v="5 actors. 39 characters. 1 epic adventure. Presented by the Cradle Theatre Company."/>
    <n v="1000"/>
    <n v="1000.99"/>
    <x v="3"/>
    <x v="0"/>
    <s v="USD"/>
    <n v="1411874580"/>
    <n v="1409030371"/>
    <b v="0"/>
    <n v="21"/>
    <b v="1"/>
    <s v="theater/plays"/>
    <n v="1.00099"/>
    <n v="47.666190476190479"/>
    <x v="8"/>
    <x v="23"/>
    <x v="2041"/>
    <d v="2014-09-28T03:23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3"/>
    <x v="0"/>
    <s v="USD"/>
    <n v="1340733600"/>
    <n v="1339098689"/>
    <b v="0"/>
    <n v="25"/>
    <b v="1"/>
    <s v="music/rock"/>
    <n v="1.0009999999999999"/>
    <n v="40.04"/>
    <x v="3"/>
    <x v="32"/>
    <x v="2042"/>
    <d v="2012-06-26T18:00:00"/>
  </r>
  <r>
    <n v="2482"/>
    <s v="Journey to Japan"/>
    <s v="Singer Jude Roberts has been asked to perform his song &quot;The Flood&quot;  in Hiroshima.  You can assist in making this opportunity a reality."/>
    <n v="1000"/>
    <n v="1001"/>
    <x v="3"/>
    <x v="0"/>
    <s v="USD"/>
    <n v="1312224383"/>
    <n v="1308336383"/>
    <b v="0"/>
    <n v="25"/>
    <b v="1"/>
    <s v="music/indie rock"/>
    <n v="1.0009999999999999"/>
    <n v="40.04"/>
    <x v="3"/>
    <x v="7"/>
    <x v="2043"/>
    <d v="2011-08-01T18:46:23"/>
  </r>
  <r>
    <n v="2560"/>
    <s v="Courting Rites of Cranes CD recording"/>
    <s v="New CD of favourite chamber music by Welsh composer Michael Parkin featuring debut recordings by outstanding young musicians."/>
    <n v="3000"/>
    <n v="3003"/>
    <x v="3"/>
    <x v="1"/>
    <s v="GBP"/>
    <n v="1425682174"/>
    <n v="1423090174"/>
    <b v="0"/>
    <n v="21"/>
    <b v="1"/>
    <s v="music/classical music"/>
    <n v="1.0009999999999999"/>
    <n v="143"/>
    <x v="3"/>
    <x v="37"/>
    <x v="2044"/>
    <d v="2015-03-06T22:49:34"/>
  </r>
  <r>
    <n v="3219"/>
    <s v="Eyes Closed - The First In-Dream Theater Experience"/>
    <s v="Eyes Closed is a collaborative play and docudrama about New Yorkers and their dreams."/>
    <n v="20000"/>
    <n v="20022"/>
    <x v="3"/>
    <x v="0"/>
    <s v="USD"/>
    <n v="1427063747"/>
    <n v="1424043347"/>
    <b v="1"/>
    <n v="119"/>
    <b v="1"/>
    <s v="theater/plays"/>
    <n v="1.0011000000000001"/>
    <n v="168.25210084033614"/>
    <x v="8"/>
    <x v="23"/>
    <x v="2045"/>
    <d v="2015-03-22T22:35:47"/>
  </r>
  <r>
    <n v="3213"/>
    <s v="Moving Dust presents 'THIS MUCH' 2015"/>
    <s v="3 boys, 1 white dress and a hoover collide in this explosive new play by John Fitzpatrick. Life's a wedding disco. Let's dance."/>
    <n v="6000"/>
    <n v="6007"/>
    <x v="3"/>
    <x v="1"/>
    <s v="GBP"/>
    <n v="1437934759"/>
    <n v="1434478759"/>
    <b v="1"/>
    <n v="47"/>
    <b v="1"/>
    <s v="theater/plays"/>
    <n v="1.0011666666666668"/>
    <n v="127.80851063829788"/>
    <x v="8"/>
    <x v="23"/>
    <x v="2046"/>
    <d v="2015-07-26T18:19:19"/>
  </r>
  <r>
    <n v="2177"/>
    <s v="Nobody Rides For Free ~ Stone Horse"/>
    <s v="Stone Horse ~ _x000a_Doing what they do best, laying down honest and _x000a_proper Rock-n-Roll guaranteed to soothe your soul!"/>
    <n v="2500"/>
    <n v="2503"/>
    <x v="3"/>
    <x v="0"/>
    <s v="USD"/>
    <n v="1465192867"/>
    <n v="1463032867"/>
    <b v="0"/>
    <n v="38"/>
    <b v="1"/>
    <s v="music/rock"/>
    <n v="1.0012000000000001"/>
    <n v="65.868421052631575"/>
    <x v="3"/>
    <x v="32"/>
    <x v="2047"/>
    <d v="2016-06-06T06:01:07"/>
  </r>
  <r>
    <n v="2246"/>
    <s v="The BESPOKE GEEK: Cosplay for Everyday"/>
    <s v="The BESPOKE GEEK is a brand new clothing company from Bletchley, England producing handmade and individual hoodies for geeks."/>
    <n v="2500"/>
    <n v="2503"/>
    <x v="3"/>
    <x v="1"/>
    <s v="GBP"/>
    <n v="1441393210"/>
    <n v="1438801210"/>
    <b v="0"/>
    <n v="57"/>
    <b v="1"/>
    <s v="games/tabletop games"/>
    <n v="1.0012000000000001"/>
    <n v="43.912280701754383"/>
    <x v="5"/>
    <x v="38"/>
    <x v="2048"/>
    <d v="2015-09-04T19:00:1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3"/>
    <x v="0"/>
    <s v="USD"/>
    <n v="1417057200"/>
    <n v="1414599886"/>
    <b v="0"/>
    <n v="113"/>
    <b v="1"/>
    <s v="theater/plays"/>
    <n v="1.00125"/>
    <n v="70.884955752212392"/>
    <x v="8"/>
    <x v="23"/>
    <x v="2049"/>
    <d v="2014-11-27T03:00:00"/>
  </r>
  <r>
    <n v="3695"/>
    <s v="The History Boys at USC"/>
    <s v="Tony-Award Winning Play, The History Boys brought to you by the Independent Student Production Company Narrative Series: Page to Stage!"/>
    <n v="4000"/>
    <n v="4005"/>
    <x v="3"/>
    <x v="0"/>
    <s v="USD"/>
    <n v="1421009610"/>
    <n v="1419281610"/>
    <b v="0"/>
    <n v="33"/>
    <b v="1"/>
    <s v="theater/plays"/>
    <n v="1.00125"/>
    <n v="121.36363636363636"/>
    <x v="8"/>
    <x v="23"/>
    <x v="2050"/>
    <d v="2015-01-11T20:53:30"/>
  </r>
  <r>
    <n v="59"/>
    <s v="&quot;Momentum&quot; - The Series"/>
    <s v="An electronic music producer stuck in his blue collar life has overnight success thrown at him when his music leaks on the internet."/>
    <n v="20000"/>
    <n v="20025.14"/>
    <x v="3"/>
    <x v="0"/>
    <s v="USD"/>
    <n v="1442264400"/>
    <n v="1439530776"/>
    <b v="0"/>
    <n v="33"/>
    <b v="1"/>
    <s v="film &amp; video/television"/>
    <n v="1.0012570000000001"/>
    <n v="606.82242424242418"/>
    <x v="0"/>
    <x v="29"/>
    <x v="2051"/>
    <d v="2015-09-14T21:00:00"/>
  </r>
  <r>
    <n v="1838"/>
    <s v="Closure - A Paul Haasch Music Video"/>
    <s v="Paul Haasch is producing his first music video! With awesome people involved and a great vision, it is sure to be an amazing piece."/>
    <n v="1000"/>
    <n v="1001.49"/>
    <x v="3"/>
    <x v="0"/>
    <s v="USD"/>
    <n v="1317438000"/>
    <n v="1314989557"/>
    <b v="0"/>
    <n v="28"/>
    <b v="1"/>
    <s v="music/rock"/>
    <n v="1.00149"/>
    <n v="35.767499999999998"/>
    <x v="3"/>
    <x v="32"/>
    <x v="2052"/>
    <d v="2011-10-01T03:00:00"/>
  </r>
  <r>
    <n v="2971"/>
    <s v="World Premiere of &quot;The Piano&quot;"/>
    <s v="An Asian-Jewish-American family collides with music, food, and identity crises in this world premiere New York theater production."/>
    <n v="3200"/>
    <n v="3205"/>
    <x v="3"/>
    <x v="0"/>
    <s v="USD"/>
    <n v="1409500078"/>
    <n v="1406908078"/>
    <b v="0"/>
    <n v="43"/>
    <b v="1"/>
    <s v="theater/plays"/>
    <n v="1.0015624999999999"/>
    <n v="74.534883720930239"/>
    <x v="8"/>
    <x v="23"/>
    <x v="2053"/>
    <d v="2014-08-31T15:47:58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3"/>
    <x v="0"/>
    <s v="USD"/>
    <n v="1399672800"/>
    <n v="1396906530"/>
    <b v="0"/>
    <n v="48"/>
    <b v="1"/>
    <s v="music/rock"/>
    <n v="1.0016"/>
    <n v="417.33333333333331"/>
    <x v="3"/>
    <x v="32"/>
    <x v="2054"/>
    <d v="2014-05-09T22:00:00"/>
  </r>
  <r>
    <n v="386"/>
    <s v="Submarine: Diving Away From Adulthood"/>
    <s v="Eight friends reunite to achieve their childhood dream of designing, constructing, and launching a homemade submarine."/>
    <n v="600"/>
    <n v="601"/>
    <x v="3"/>
    <x v="0"/>
    <s v="USD"/>
    <n v="1439246991"/>
    <n v="1437950991"/>
    <b v="0"/>
    <n v="13"/>
    <b v="1"/>
    <s v="film &amp; video/documentary"/>
    <n v="1.0016666666666667"/>
    <n v="46.230769230769234"/>
    <x v="0"/>
    <x v="31"/>
    <x v="2055"/>
    <d v="2015-08-10T22:49:51"/>
  </r>
  <r>
    <n v="1602"/>
    <s v="The Material - Let You Down music video"/>
    <s v="We need the help of fans of both music and film alike to help us create our collective vision for this song."/>
    <n v="1500"/>
    <n v="1502.5"/>
    <x v="3"/>
    <x v="0"/>
    <s v="USD"/>
    <n v="1318633200"/>
    <n v="1314947317"/>
    <b v="0"/>
    <n v="32"/>
    <b v="1"/>
    <s v="music/rock"/>
    <n v="1.0016666666666667"/>
    <n v="46.953125"/>
    <x v="3"/>
    <x v="32"/>
    <x v="2056"/>
    <d v="2011-10-14T23:00:00"/>
  </r>
  <r>
    <n v="20"/>
    <s v="Finding Kylie Hard Read Fund"/>
    <s v="Help us reach our goal &amp; pay the drama dept that is performing the hard read, which is set for October 2015."/>
    <n v="2000"/>
    <n v="2004"/>
    <x v="3"/>
    <x v="0"/>
    <s v="USD"/>
    <n v="1442167912"/>
    <n v="1436983912"/>
    <b v="0"/>
    <n v="25"/>
    <b v="1"/>
    <s v="film &amp; video/television"/>
    <n v="1.002"/>
    <n v="80.16"/>
    <x v="0"/>
    <x v="29"/>
    <x v="2057"/>
    <d v="2015-09-13T18:11:52"/>
  </r>
  <r>
    <n v="533"/>
    <s v="Foresight"/>
    <s v="New writing â€¢ Twisty-turny magical realist retro sci-fi â€¢ Human lives â€¢ Storytelling â€¢ The slope our society slips down..."/>
    <n v="2000"/>
    <n v="2004"/>
    <x v="3"/>
    <x v="1"/>
    <s v="GBP"/>
    <n v="1463394365"/>
    <n v="1461320765"/>
    <b v="0"/>
    <n v="17"/>
    <b v="1"/>
    <s v="theater/plays"/>
    <n v="1.002"/>
    <n v="117.88235294117646"/>
    <x v="8"/>
    <x v="23"/>
    <x v="2058"/>
    <d v="2016-05-16T10:26:05"/>
  </r>
  <r>
    <n v="3829"/>
    <s v="Returning Home."/>
    <s v="A play that illustrates the symptoms of PTSD, shows its effect on families, and demonstrates some of the difficulties of treating it."/>
    <n v="500"/>
    <n v="501"/>
    <x v="3"/>
    <x v="0"/>
    <s v="USD"/>
    <n v="1472676371"/>
    <n v="1470948371"/>
    <b v="0"/>
    <n v="8"/>
    <b v="1"/>
    <s v="theater/plays"/>
    <n v="1.002"/>
    <n v="62.625"/>
    <x v="8"/>
    <x v="23"/>
    <x v="2059"/>
    <d v="2016-08-31T20:46:11"/>
  </r>
  <r>
    <n v="16"/>
    <s v="ArtMoose TV Series"/>
    <s v="We want to create a Sizzle Reel to pitch a Reality TV Series to TV Executive starring artists Art Moose will use new artists each week."/>
    <n v="12000"/>
    <n v="12029"/>
    <x v="3"/>
    <x v="0"/>
    <s v="USD"/>
    <n v="1402896600"/>
    <n v="1398971211"/>
    <b v="0"/>
    <n v="70"/>
    <b v="1"/>
    <s v="film &amp; video/television"/>
    <n v="1.0024166666666667"/>
    <n v="171.84285714285716"/>
    <x v="0"/>
    <x v="29"/>
    <x v="2060"/>
    <d v="2014-06-16T05:30:0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3"/>
    <x v="0"/>
    <s v="USD"/>
    <n v="1440274735"/>
    <n v="1437682735"/>
    <b v="0"/>
    <n v="69"/>
    <b v="1"/>
    <s v="theater/plays"/>
    <n v="1.0024444444444445"/>
    <n v="65.376811594202906"/>
    <x v="8"/>
    <x v="23"/>
    <x v="2061"/>
    <d v="2015-08-22T20:18:55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3"/>
    <x v="0"/>
    <s v="USD"/>
    <n v="1403846055"/>
    <n v="1401254055"/>
    <b v="0"/>
    <n v="25"/>
    <b v="1"/>
    <s v="theater/plays"/>
    <n v="1.0024500000000001"/>
    <n v="200.49"/>
    <x v="8"/>
    <x v="23"/>
    <x v="2062"/>
    <d v="2014-06-27T05:14:15"/>
  </r>
  <r>
    <n v="32"/>
    <s v="Over &amp; Out"/>
    <s v="Approaching a milestone birthday, Gail abandons her group of yuppie stay-at-home mom friends for the vibrant and rowdy gay community."/>
    <n v="28450"/>
    <n v="28520"/>
    <x v="3"/>
    <x v="0"/>
    <s v="USD"/>
    <n v="1463111940"/>
    <n v="1459523017"/>
    <b v="0"/>
    <n v="89"/>
    <b v="1"/>
    <s v="film &amp; video/television"/>
    <n v="1.0024604569420035"/>
    <n v="320.44943820224717"/>
    <x v="0"/>
    <x v="29"/>
    <x v="2063"/>
    <d v="2016-05-13T03:59:00"/>
  </r>
  <r>
    <n v="417"/>
    <s v="Cycle of Life"/>
    <s v="An unexpected kidney donor acts on faith in order to rescue a fellow cyclist from his failing body. The true story of Pete and Kelly."/>
    <n v="10500"/>
    <n v="10526"/>
    <x v="3"/>
    <x v="0"/>
    <s v="USD"/>
    <n v="1365395580"/>
    <n v="1364426260"/>
    <b v="0"/>
    <n v="52"/>
    <b v="1"/>
    <s v="film &amp; video/documentary"/>
    <n v="1.0024761904761905"/>
    <n v="202.42307692307693"/>
    <x v="0"/>
    <x v="31"/>
    <x v="2064"/>
    <d v="2013-04-08T04:33:00"/>
  </r>
  <r>
    <n v="748"/>
    <s v="Meditations for the Childbearing Year - a Book"/>
    <s v="Peace on Earth begins with birth. Educating pregnant women to create a more peaceful world is what this book is all about."/>
    <n v="2000"/>
    <n v="2005"/>
    <x v="3"/>
    <x v="0"/>
    <s v="USD"/>
    <n v="1407701966"/>
    <n v="1405109966"/>
    <b v="0"/>
    <n v="44"/>
    <b v="1"/>
    <s v="publishing/nonfiction"/>
    <n v="1.0024999999999999"/>
    <n v="45.56818181818182"/>
    <x v="2"/>
    <x v="34"/>
    <x v="2065"/>
    <d v="2014-08-10T20:19:26"/>
  </r>
  <r>
    <n v="2539"/>
    <s v="The Flying Gambas"/>
    <s v="Help ABS Academy musicians get their cellos, gambas, &amp; contrabasses to San Francisco by supporting their instruments' travel."/>
    <n v="10000"/>
    <n v="10025"/>
    <x v="3"/>
    <x v="0"/>
    <s v="USD"/>
    <n v="1422913152"/>
    <n v="1417729152"/>
    <b v="0"/>
    <n v="59"/>
    <b v="1"/>
    <s v="music/classical music"/>
    <n v="1.0024999999999999"/>
    <n v="169.91525423728814"/>
    <x v="3"/>
    <x v="37"/>
    <x v="2066"/>
    <d v="2015-02-02T21:39:12"/>
  </r>
  <r>
    <n v="3373"/>
    <s v="The Rules: Sex, Lies &amp; Serial Killers"/>
    <s v="The Rules is a brand new black-comedy, serial-killer-romance debuting at the Edinburgh Fringe this August and we need your help!"/>
    <n v="2000"/>
    <n v="2005"/>
    <x v="3"/>
    <x v="1"/>
    <s v="GBP"/>
    <n v="1437235200"/>
    <n v="1435177840"/>
    <b v="0"/>
    <n v="30"/>
    <b v="1"/>
    <s v="theater/plays"/>
    <n v="1.0024999999999999"/>
    <n v="66.833333333333329"/>
    <x v="8"/>
    <x v="23"/>
    <x v="2067"/>
    <d v="2015-07-18T16:00:0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3"/>
    <x v="0"/>
    <s v="USD"/>
    <n v="1428552000"/>
    <n v="1426199843"/>
    <b v="0"/>
    <n v="14"/>
    <b v="1"/>
    <s v="theater/musical"/>
    <n v="1.0024999999999999"/>
    <n v="143.21428571428572"/>
    <x v="8"/>
    <x v="25"/>
    <x v="2068"/>
    <d v="2015-04-09T04:00:00"/>
  </r>
  <r>
    <n v="3433"/>
    <s v="The Dybbuk"/>
    <s v="death&amp;pretzels presents their first Chicago based project:_x000a_The Dybbuk by S. Ansky"/>
    <n v="9500"/>
    <n v="9525"/>
    <x v="3"/>
    <x v="0"/>
    <s v="USD"/>
    <n v="1402974000"/>
    <n v="1400290255"/>
    <b v="0"/>
    <n v="71"/>
    <b v="1"/>
    <s v="theater/plays"/>
    <n v="1.0026315789473683"/>
    <n v="134.1549295774648"/>
    <x v="8"/>
    <x v="23"/>
    <x v="2069"/>
    <d v="2014-06-17T03:00:0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3"/>
    <x v="1"/>
    <s v="GBP"/>
    <n v="1466463600"/>
    <n v="1463337315"/>
    <b v="0"/>
    <n v="207"/>
    <b v="1"/>
    <s v="theater/plays"/>
    <n v="1.0026489999999999"/>
    <n v="48.437149758454105"/>
    <x v="8"/>
    <x v="23"/>
    <x v="2070"/>
    <d v="2016-06-20T23:00:00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3"/>
    <x v="0"/>
    <s v="USD"/>
    <n v="1426523752"/>
    <n v="1423935352"/>
    <b v="0"/>
    <n v="92"/>
    <b v="1"/>
    <s v="music/rock"/>
    <n v="1.0026666666666666"/>
    <n v="81.739130434782609"/>
    <x v="3"/>
    <x v="32"/>
    <x v="2071"/>
    <d v="2015-03-16T16:35:52"/>
  </r>
  <r>
    <n v="2811"/>
    <s v="Ray Gunn and Starburst"/>
    <s v="Ray Gunn and Starburst is an audio sci-fi/comedy sending up the tropes of classic and pulp science-fiction."/>
    <n v="10000"/>
    <n v="10027"/>
    <x v="3"/>
    <x v="1"/>
    <s v="GBP"/>
    <n v="1424692503"/>
    <n v="1422100503"/>
    <b v="0"/>
    <n v="108"/>
    <b v="1"/>
    <s v="theater/plays"/>
    <n v="1.0026999999999999"/>
    <n v="92.842592592592595"/>
    <x v="8"/>
    <x v="23"/>
    <x v="2072"/>
    <d v="2015-02-23T11:55:03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3"/>
    <x v="0"/>
    <s v="USD"/>
    <n v="1423456200"/>
    <n v="1421183271"/>
    <b v="1"/>
    <n v="12"/>
    <b v="1"/>
    <s v="theater/plays"/>
    <n v="1.0027777777777778"/>
    <n v="150.41666666666666"/>
    <x v="8"/>
    <x v="23"/>
    <x v="2073"/>
    <d v="2015-02-09T04:30:00"/>
  </r>
  <r>
    <n v="3787"/>
    <s v="Happiest Show On Earth Production Sponsor"/>
    <s v="The Happiest Show on Earth is a Disney musical revue to benefit the Make-A-Wish foundation. Funds for production needed."/>
    <n v="350"/>
    <n v="351"/>
    <x v="3"/>
    <x v="0"/>
    <s v="USD"/>
    <n v="1436587140"/>
    <n v="1434113406"/>
    <b v="0"/>
    <n v="10"/>
    <b v="1"/>
    <s v="theater/musical"/>
    <n v="1.0028571428571429"/>
    <n v="35.1"/>
    <x v="8"/>
    <x v="25"/>
    <x v="2074"/>
    <d v="2015-07-11T03:59:00"/>
  </r>
  <r>
    <n v="3348"/>
    <s v="Macbeth"/>
    <s v="Old Hat's new production explores the bleak culture of war and the cosmic powers of guilt and imagination in Shakespeare's tragedy."/>
    <n v="5500"/>
    <n v="5516"/>
    <x v="3"/>
    <x v="0"/>
    <s v="USD"/>
    <n v="1461988740"/>
    <n v="1459949080"/>
    <b v="0"/>
    <n v="79"/>
    <b v="1"/>
    <s v="theater/plays"/>
    <n v="1.002909090909091"/>
    <n v="69.822784810126578"/>
    <x v="8"/>
    <x v="23"/>
    <x v="2075"/>
    <d v="2016-04-30T03:59:00"/>
  </r>
  <r>
    <n v="2993"/>
    <s v="TRUE WEST: Think, Dog! Productions"/>
    <s v="Help us build the Kitchen from Hell!"/>
    <n v="1000"/>
    <n v="1003"/>
    <x v="3"/>
    <x v="0"/>
    <s v="USD"/>
    <n v="1455998867"/>
    <n v="1453406867"/>
    <b v="0"/>
    <n v="22"/>
    <b v="1"/>
    <s v="theater/spaces"/>
    <n v="1.0029999999999999"/>
    <n v="45.590909090909093"/>
    <x v="8"/>
    <x v="24"/>
    <x v="2076"/>
    <d v="2016-02-20T20:07:47"/>
  </r>
  <r>
    <n v="3406"/>
    <s v="Voices of Swords"/>
    <s v="A funny and moving new play about two families dealing with aging parents in very different ways!"/>
    <n v="10000"/>
    <n v="10031"/>
    <x v="3"/>
    <x v="0"/>
    <s v="USD"/>
    <n v="1405511376"/>
    <n v="1401623376"/>
    <b v="0"/>
    <n v="91"/>
    <b v="1"/>
    <s v="theater/plays"/>
    <n v="1.0031000000000001"/>
    <n v="110.23076923076923"/>
    <x v="8"/>
    <x v="23"/>
    <x v="2077"/>
    <d v="2014-07-16T11:49:36"/>
  </r>
  <r>
    <n v="1929"/>
    <s v="Surplus 1980 album funds for release on CD/LP."/>
    <s v="Trying to raise funds to release a full-length album on LP and CD by my post-punk studio project, Surplus 1980."/>
    <n v="3200"/>
    <n v="3210"/>
    <x v="3"/>
    <x v="0"/>
    <s v="USD"/>
    <n v="1309825866"/>
    <n v="1306197066"/>
    <b v="0"/>
    <n v="75"/>
    <b v="1"/>
    <s v="music/indie rock"/>
    <n v="1.003125"/>
    <n v="42.8"/>
    <x v="3"/>
    <x v="7"/>
    <x v="2078"/>
    <d v="2011-07-05T00:31:0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3"/>
    <x v="1"/>
    <s v="GBP"/>
    <n v="1407106800"/>
    <n v="1404749446"/>
    <b v="0"/>
    <n v="63"/>
    <b v="1"/>
    <s v="theater/plays"/>
    <n v="1.0032000000000001"/>
    <n v="79.61904761904762"/>
    <x v="8"/>
    <x v="23"/>
    <x v="2079"/>
    <d v="2014-08-03T23:00:00"/>
  </r>
  <r>
    <n v="2525"/>
    <s v="Jenny &amp; Rossâ”‚To Sing in Germany"/>
    <s v="Husband and wife operatic team specializing in German opera. Fundraising for an audition tour of Germany."/>
    <n v="8000"/>
    <n v="8026"/>
    <x v="3"/>
    <x v="0"/>
    <s v="USD"/>
    <n v="1340914571"/>
    <n v="1338322571"/>
    <b v="0"/>
    <n v="80"/>
    <b v="1"/>
    <s v="music/classical music"/>
    <n v="1.00325"/>
    <n v="100.325"/>
    <x v="3"/>
    <x v="37"/>
    <x v="2080"/>
    <d v="2012-06-28T20:16:11"/>
  </r>
  <r>
    <n v="1849"/>
    <s v="Release the Skyline Album"/>
    <s v="Release the Skylines is a small, local Cleveland metal band looking to record an album."/>
    <n v="300"/>
    <n v="301"/>
    <x v="3"/>
    <x v="0"/>
    <s v="USD"/>
    <n v="1350505059"/>
    <n v="1347913059"/>
    <b v="0"/>
    <n v="8"/>
    <b v="1"/>
    <s v="music/rock"/>
    <n v="1.0033333333333334"/>
    <n v="37.625"/>
    <x v="3"/>
    <x v="32"/>
    <x v="2081"/>
    <d v="2012-10-17T20:17:39"/>
  </r>
  <r>
    <n v="2098"/>
    <s v="The Christopher Battles EP"/>
    <s v="The Christopher Battles EP Project will fund professional recording, publicity, and release for this original singer-songwriter."/>
    <n v="6000"/>
    <n v="6020"/>
    <x v="3"/>
    <x v="0"/>
    <s v="USD"/>
    <n v="1331174635"/>
    <n v="1328582635"/>
    <b v="0"/>
    <n v="32"/>
    <b v="1"/>
    <s v="music/indie rock"/>
    <n v="1.0033333333333334"/>
    <n v="188.125"/>
    <x v="3"/>
    <x v="7"/>
    <x v="2082"/>
    <d v="2012-03-08T02:43:55"/>
  </r>
  <r>
    <n v="3701"/>
    <s v="Dog Show"/>
    <s v="Part-silent film, part-thriller, Dog Show sees four actors play a community of dogs and their owners. One autumn, a killer strikes."/>
    <n v="1500"/>
    <n v="1505"/>
    <x v="3"/>
    <x v="1"/>
    <s v="GBP"/>
    <n v="1433422793"/>
    <n v="1430830793"/>
    <b v="0"/>
    <n v="39"/>
    <b v="1"/>
    <s v="theater/plays"/>
    <n v="1.0033333333333334"/>
    <n v="38.589743589743591"/>
    <x v="8"/>
    <x v="23"/>
    <x v="2083"/>
    <d v="2015-06-04T12:59:53"/>
  </r>
  <r>
    <n v="1656"/>
    <s v="Jared Mitchell: The Maiden Voyage"/>
    <s v="The making of a quality, full length album journeying through a pop/folk/rock/americana sound_x000a_noisetrade.com/jaredmitchellmusic"/>
    <n v="7500"/>
    <n v="7525.12"/>
    <x v="3"/>
    <x v="0"/>
    <s v="USD"/>
    <n v="1355437052"/>
    <n v="1352845052"/>
    <b v="0"/>
    <n v="48"/>
    <b v="1"/>
    <s v="music/pop"/>
    <n v="1.0033493333333334"/>
    <n v="156.77333333333334"/>
    <x v="3"/>
    <x v="35"/>
    <x v="2084"/>
    <d v="2012-12-13T22:17:32"/>
  </r>
  <r>
    <n v="28"/>
    <s v="John Earle Dog Training Concept Development Reel"/>
    <s v="John and Brian are on a quest to change people's lives and rehabilitate dogs."/>
    <n v="12000"/>
    <n v="12042"/>
    <x v="3"/>
    <x v="0"/>
    <s v="USD"/>
    <n v="1450307284"/>
    <n v="1447715284"/>
    <b v="0"/>
    <n v="71"/>
    <b v="1"/>
    <s v="film &amp; video/television"/>
    <n v="1.0035000000000001"/>
    <n v="169.6056338028169"/>
    <x v="0"/>
    <x v="29"/>
    <x v="2085"/>
    <d v="2015-12-16T23:08:04"/>
  </r>
  <r>
    <n v="725"/>
    <s v="The Year It All Made Sense"/>
    <s v="A true story about inspiration and survival - David Alfred George turns his powerful experience into a compelling vBook."/>
    <n v="20000"/>
    <n v="20070"/>
    <x v="3"/>
    <x v="0"/>
    <s v="USD"/>
    <n v="1450018912"/>
    <n v="1447426912"/>
    <b v="0"/>
    <n v="140"/>
    <b v="1"/>
    <s v="publishing/nonfiction"/>
    <n v="1.0035000000000001"/>
    <n v="143.35714285714286"/>
    <x v="2"/>
    <x v="34"/>
    <x v="2086"/>
    <d v="2015-12-13T15:01:52"/>
  </r>
  <r>
    <n v="2110"/>
    <s v="&quot;Vision&quot; - New Album - Brent Brown"/>
    <s v="Brent Brown's breakout new album! Requires help from the record label... You!"/>
    <n v="2000"/>
    <n v="2007"/>
    <x v="3"/>
    <x v="0"/>
    <s v="USD"/>
    <n v="1401253140"/>
    <n v="1398873969"/>
    <b v="0"/>
    <n v="38"/>
    <b v="1"/>
    <s v="music/indie rock"/>
    <n v="1.0035000000000001"/>
    <n v="52.815789473684212"/>
    <x v="3"/>
    <x v="7"/>
    <x v="2087"/>
    <d v="2014-05-28T04:59:00"/>
  </r>
  <r>
    <n v="3215"/>
    <s v="Colt Coeur's 6th Season"/>
    <s v="2 world premieres:_x000a_HOW TO LIVE ON EARTH by MJ Kaufman_x000a_ / CAL IN CAMO by William Francis Hoffman_x000a_+ workshops of 7 more plays!"/>
    <n v="35000"/>
    <n v="35123"/>
    <x v="3"/>
    <x v="0"/>
    <s v="USD"/>
    <n v="1441857540"/>
    <n v="1438617471"/>
    <b v="1"/>
    <n v="134"/>
    <b v="1"/>
    <s v="theater/plays"/>
    <n v="1.0035142857142858"/>
    <n v="262.11194029850748"/>
    <x v="8"/>
    <x v="23"/>
    <x v="2088"/>
    <d v="2015-09-10T03:59:00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3"/>
    <x v="0"/>
    <s v="USD"/>
    <n v="1472020881"/>
    <n v="1469428881"/>
    <b v="1"/>
    <n v="218"/>
    <b v="1"/>
    <s v="theater/spaces"/>
    <n v="1.00352"/>
    <n v="115.08256880733946"/>
    <x v="8"/>
    <x v="24"/>
    <x v="2089"/>
    <d v="2016-08-24T06:41:21"/>
  </r>
  <r>
    <n v="342"/>
    <s v="BREAKING A MONSTER a film about the band Unlocking The Truth"/>
    <s v="BREAKING A MONSTER needs your help to play in THEATERS!"/>
    <n v="55000"/>
    <n v="55201.52"/>
    <x v="3"/>
    <x v="0"/>
    <s v="USD"/>
    <n v="1461955465"/>
    <n v="1459363465"/>
    <b v="1"/>
    <n v="325"/>
    <b v="1"/>
    <s v="film &amp; video/documentary"/>
    <n v="1.0036639999999999"/>
    <n v="169.85083076923075"/>
    <x v="0"/>
    <x v="31"/>
    <x v="2090"/>
    <d v="2016-04-29T18:44:25"/>
  </r>
  <r>
    <n v="2828"/>
    <s v="Peace In Our Time"/>
    <s v="The Battle of Britain has been lost; London is occupied, who can you trust? Help produce this classic piece of theatre. Drama for now."/>
    <n v="9500"/>
    <n v="9536"/>
    <x v="3"/>
    <x v="1"/>
    <s v="GBP"/>
    <n v="1443826800"/>
    <n v="1441606869"/>
    <b v="0"/>
    <n v="97"/>
    <b v="1"/>
    <s v="theater/plays"/>
    <n v="1.0037894736842106"/>
    <n v="98.30927835051547"/>
    <x v="8"/>
    <x v="23"/>
    <x v="2091"/>
    <d v="2015-10-02T23:00:00"/>
  </r>
  <r>
    <n v="3648"/>
    <s v="Moth Theater Lives"/>
    <s v="Help Moth Live! Support Moth and its artist collective to achieve its 2014/15 season."/>
    <n v="40000"/>
    <n v="40153"/>
    <x v="3"/>
    <x v="0"/>
    <s v="USD"/>
    <n v="1412492445"/>
    <n v="1409900445"/>
    <b v="0"/>
    <n v="73"/>
    <b v="1"/>
    <s v="theater/plays"/>
    <n v="1.003825"/>
    <n v="550.04109589041093"/>
    <x v="8"/>
    <x v="23"/>
    <x v="2092"/>
    <d v="2014-10-05T07:00:4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3"/>
    <x v="1"/>
    <s v="GBP"/>
    <n v="1485991860"/>
    <n v="1483124208"/>
    <b v="0"/>
    <n v="115"/>
    <b v="1"/>
    <s v="theater/plays"/>
    <n v="1.0039275000000001"/>
    <n v="34.91921739130435"/>
    <x v="8"/>
    <x v="23"/>
    <x v="2093"/>
    <d v="2017-02-01T23:31:00"/>
  </r>
  <r>
    <n v="90"/>
    <s v="Help Get the Short Film Interior Design into Film Festivals!"/>
    <s v="We're looking for funding to help submit a short film to film festivals."/>
    <n v="500"/>
    <n v="502"/>
    <x v="3"/>
    <x v="0"/>
    <s v="USD"/>
    <n v="1310454499"/>
    <n v="1307862499"/>
    <b v="0"/>
    <n v="16"/>
    <b v="1"/>
    <s v="film &amp; video/shorts"/>
    <n v="1.004"/>
    <n v="31.375"/>
    <x v="0"/>
    <x v="30"/>
    <x v="2094"/>
    <d v="2011-07-12T07:08:19"/>
  </r>
  <r>
    <n v="2531"/>
    <s v="Modern Chamber Music"/>
    <s v="The first CD of chamber music composed by John Leupold to be released on PARMA records. The album features solo, duets, and a quartet."/>
    <n v="4500"/>
    <n v="4518"/>
    <x v="3"/>
    <x v="0"/>
    <s v="USD"/>
    <n v="1439611140"/>
    <n v="1437668354"/>
    <b v="0"/>
    <n v="61"/>
    <b v="1"/>
    <s v="music/classical music"/>
    <n v="1.004"/>
    <n v="74.06557377049181"/>
    <x v="3"/>
    <x v="37"/>
    <x v="2095"/>
    <d v="2015-08-15T03:59:00"/>
  </r>
  <r>
    <n v="3151"/>
    <s v="&quot;The Holiday Bug&quot; 2014 Puppet Show"/>
    <s v="A Multi-Media Puppet Show, with large cable control puppets to tell a hilarious story for all ages."/>
    <n v="3500"/>
    <n v="3514"/>
    <x v="3"/>
    <x v="0"/>
    <s v="USD"/>
    <n v="1410379774"/>
    <n v="1407787774"/>
    <b v="1"/>
    <n v="34"/>
    <b v="1"/>
    <s v="theater/plays"/>
    <n v="1.004"/>
    <n v="103.35294117647059"/>
    <x v="8"/>
    <x v="23"/>
    <x v="2096"/>
    <d v="2014-09-10T20:09:34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3"/>
    <x v="0"/>
    <s v="USD"/>
    <n v="1428780159"/>
    <n v="1426188159"/>
    <b v="0"/>
    <n v="8"/>
    <b v="1"/>
    <s v="theater/plays"/>
    <n v="1.004"/>
    <n v="31.375"/>
    <x v="8"/>
    <x v="23"/>
    <x v="2097"/>
    <d v="2015-04-11T19:22:39"/>
  </r>
  <r>
    <n v="3400"/>
    <s v="You, Me and That Guy"/>
    <s v="A hilarious comedy starring Sarah, a recent grad, who uses the magic of a mystical open mic to solve the problems of her relationships."/>
    <n v="10000"/>
    <n v="10041"/>
    <x v="3"/>
    <x v="0"/>
    <s v="USD"/>
    <n v="1409266414"/>
    <n v="1405378414"/>
    <b v="0"/>
    <n v="85"/>
    <b v="1"/>
    <s v="theater/plays"/>
    <n v="1.0041"/>
    <n v="118.12941176470588"/>
    <x v="8"/>
    <x v="23"/>
    <x v="2098"/>
    <d v="2014-08-28T22:53:34"/>
  </r>
  <r>
    <n v="1743"/>
    <s v="The Fringes Project: Photobook of a Dying Language"/>
    <s v="Visual documentation of the endangered IÃ±upiat language, captured in the form of a printed photography book."/>
    <n v="6000"/>
    <n v="6025"/>
    <x v="3"/>
    <x v="0"/>
    <s v="USD"/>
    <n v="1472270340"/>
    <n v="1470348775"/>
    <b v="0"/>
    <n v="67"/>
    <b v="1"/>
    <s v="photography/photobooks"/>
    <n v="1.0041666666666667"/>
    <n v="89.925373134328353"/>
    <x v="7"/>
    <x v="18"/>
    <x v="2099"/>
    <d v="2016-08-27T03:59:00"/>
  </r>
  <r>
    <n v="825"/>
    <s v="KILL FREEMAN"/>
    <s v="Kickstarting Kill Freeman independently. Help fund the New Record, Video and Live Shows."/>
    <n v="12500"/>
    <n v="12554"/>
    <x v="3"/>
    <x v="0"/>
    <s v="USD"/>
    <n v="1351495284"/>
    <n v="1349335284"/>
    <b v="0"/>
    <n v="99"/>
    <b v="1"/>
    <s v="music/rock"/>
    <n v="1.0043200000000001"/>
    <n v="126.8080808080808"/>
    <x v="3"/>
    <x v="32"/>
    <x v="2100"/>
    <d v="2012-10-29T07:21:24"/>
  </r>
  <r>
    <n v="419"/>
    <s v="BEYOND LOCAL"/>
    <s v="Beyond Local is a personal journey through an art-centric and musically talented community that fosters creativity."/>
    <n v="8000"/>
    <n v="8035"/>
    <x v="3"/>
    <x v="0"/>
    <s v="USD"/>
    <n v="1372536787"/>
    <n v="1367352787"/>
    <b v="0"/>
    <n v="73"/>
    <b v="1"/>
    <s v="film &amp; video/documentary"/>
    <n v="1.004375"/>
    <n v="110.06849315068493"/>
    <x v="0"/>
    <x v="31"/>
    <x v="2101"/>
    <d v="2013-06-29T20:13:07"/>
  </r>
  <r>
    <n v="792"/>
    <s v="&quot;Believable Lies&quot; - The Album"/>
    <s v="Rock n' Roll about the intersection of lies and belief: the Believable Lie."/>
    <n v="2500"/>
    <n v="2511.11"/>
    <x v="3"/>
    <x v="0"/>
    <s v="USD"/>
    <n v="1383861483"/>
    <n v="1381265883"/>
    <b v="0"/>
    <n v="60"/>
    <b v="1"/>
    <s v="music/rock"/>
    <n v="1.0044440000000001"/>
    <n v="41.851833333333339"/>
    <x v="3"/>
    <x v="32"/>
    <x v="2102"/>
    <d v="2013-11-07T21:58:03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3"/>
    <x v="0"/>
    <s v="USD"/>
    <n v="1470801600"/>
    <n v="1468122163"/>
    <b v="0"/>
    <n v="61"/>
    <b v="1"/>
    <s v="theater/plays"/>
    <n v="1.0044999999999999"/>
    <n v="65.868852459016395"/>
    <x v="8"/>
    <x v="23"/>
    <x v="2103"/>
    <d v="2016-08-10T04:00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3"/>
    <x v="0"/>
    <s v="USD"/>
    <n v="1423555140"/>
    <n v="1421105608"/>
    <b v="0"/>
    <n v="28"/>
    <b v="1"/>
    <s v="theater/musical"/>
    <n v="1.0044999999999999"/>
    <n v="215.25"/>
    <x v="8"/>
    <x v="25"/>
    <x v="2104"/>
    <d v="2015-02-10T07:59:00"/>
  </r>
  <r>
    <n v="3261"/>
    <s v="Scrappy Shakespeare: A Midsummer Night's Dream"/>
    <s v="Six Spartanburg-based professional actors perform A Midsummer Night's Dream outdoors in downtown Spartanburg."/>
    <n v="3300"/>
    <n v="3315"/>
    <x v="3"/>
    <x v="0"/>
    <s v="USD"/>
    <n v="1437067476"/>
    <n v="1434475476"/>
    <b v="1"/>
    <n v="49"/>
    <b v="1"/>
    <s v="theater/plays"/>
    <n v="1.0045454545454546"/>
    <n v="67.65306122448979"/>
    <x v="8"/>
    <x v="23"/>
    <x v="2105"/>
    <d v="2015-07-16T17:24:36"/>
  </r>
  <r>
    <n v="3556"/>
    <s v="Immortal"/>
    <s v="'Immortal', a play about five English Air Bombers in WW2, is an exciting first project for the brand new Production Company, GreanTea."/>
    <n v="2200"/>
    <n v="2210"/>
    <x v="3"/>
    <x v="1"/>
    <s v="GBP"/>
    <n v="1408289724"/>
    <n v="1403105724"/>
    <b v="0"/>
    <n v="20"/>
    <b v="1"/>
    <s v="theater/plays"/>
    <n v="1.0045454545454546"/>
    <n v="110.5"/>
    <x v="8"/>
    <x v="23"/>
    <x v="2106"/>
    <d v="2014-08-17T15:35:24"/>
  </r>
  <r>
    <n v="302"/>
    <s v="(UN)CUT"/>
    <s v="(UN)CUT explores circumcisionâ€™s medical, sexual &amp; religious complexities against the backdrop of San Franciscoâ€™s latest ban controversy"/>
    <n v="10000"/>
    <n v="10046"/>
    <x v="3"/>
    <x v="0"/>
    <s v="USD"/>
    <n v="1330115638"/>
    <n v="1327523638"/>
    <b v="1"/>
    <n v="108"/>
    <b v="1"/>
    <s v="film &amp; video/documentary"/>
    <n v="1.0045999999999999"/>
    <n v="93.018518518518519"/>
    <x v="0"/>
    <x v="31"/>
    <x v="2107"/>
    <d v="2012-02-24T20:33:58"/>
  </r>
  <r>
    <n v="652"/>
    <s v="The Zossom Phone Case"/>
    <s v="Zossom is a smart phone case with a strap. Forget the days of shattered screens and scratches. The Zossom case keeps your phone safe."/>
    <n v="3000"/>
    <n v="3014"/>
    <x v="3"/>
    <x v="0"/>
    <s v="USD"/>
    <n v="1480613650"/>
    <n v="1478018050"/>
    <b v="0"/>
    <n v="28"/>
    <b v="1"/>
    <s v="technology/wearables"/>
    <n v="1.0046666666666666"/>
    <n v="107.64285714285714"/>
    <x v="1"/>
    <x v="4"/>
    <x v="2108"/>
    <d v="2016-12-01T17:34:10"/>
  </r>
  <r>
    <n v="1266"/>
    <s v="Sensory Station's First EP"/>
    <s v="We are looking to record our first EP produced by Aaron Harris (ISIS/Palms) at Studio West."/>
    <n v="9500"/>
    <n v="9545"/>
    <x v="3"/>
    <x v="0"/>
    <s v="USD"/>
    <n v="1389474145"/>
    <n v="1386882145"/>
    <b v="1"/>
    <n v="50"/>
    <b v="1"/>
    <s v="music/rock"/>
    <n v="1.0047368421052632"/>
    <n v="190.9"/>
    <x v="3"/>
    <x v="32"/>
    <x v="2109"/>
    <d v="2014-01-11T21:02:25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3"/>
    <x v="0"/>
    <s v="USD"/>
    <n v="1420734696"/>
    <n v="1418142696"/>
    <b v="0"/>
    <n v="41"/>
    <b v="1"/>
    <s v="theater/plays"/>
    <n v="1.0047999999999999"/>
    <n v="122.53658536585365"/>
    <x v="8"/>
    <x v="23"/>
    <x v="2110"/>
    <d v="2015-01-08T16:31:3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3"/>
    <x v="0"/>
    <s v="USD"/>
    <n v="1276110000"/>
    <n v="1268337744"/>
    <b v="0"/>
    <n v="27"/>
    <b v="1"/>
    <s v="film &amp; video/shorts"/>
    <n v="1.0049377777777779"/>
    <n v="167.48962962962963"/>
    <x v="0"/>
    <x v="30"/>
    <x v="2111"/>
    <d v="2010-06-09T19:00:0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3"/>
    <x v="0"/>
    <s v="USD"/>
    <n v="1403660279"/>
    <n v="1400636279"/>
    <b v="0"/>
    <n v="19"/>
    <b v="1"/>
    <s v="film &amp; video/television"/>
    <n v="1.0049999999999999"/>
    <n v="158.68421052631578"/>
    <x v="0"/>
    <x v="29"/>
    <x v="2112"/>
    <d v="2014-06-25T01:37:59"/>
  </r>
  <r>
    <n v="106"/>
    <s v="LOST WEEKEND"/>
    <s v="A Boy. A Girl. A Car. A Serial Killer."/>
    <n v="5000"/>
    <n v="5025"/>
    <x v="3"/>
    <x v="0"/>
    <s v="USD"/>
    <n v="1333391901"/>
    <n v="1332182301"/>
    <b v="0"/>
    <n v="27"/>
    <b v="1"/>
    <s v="film &amp; video/shorts"/>
    <n v="1.0049999999999999"/>
    <n v="186.11111111111111"/>
    <x v="0"/>
    <x v="30"/>
    <x v="2113"/>
    <d v="2012-04-02T18:38:21"/>
  </r>
  <r>
    <n v="1634"/>
    <s v="RUBEDO: Debut Full Length Album"/>
    <s v="Recording Debut  Album w/ Producer Ikey Owens from Free Moral Agents/ The Mars Volta"/>
    <n v="2000"/>
    <n v="2010"/>
    <x v="3"/>
    <x v="0"/>
    <s v="USD"/>
    <n v="1306994340"/>
    <n v="1303706001"/>
    <b v="0"/>
    <n v="32"/>
    <b v="1"/>
    <s v="music/rock"/>
    <n v="1.0049999999999999"/>
    <n v="62.8125"/>
    <x v="3"/>
    <x v="32"/>
    <x v="2114"/>
    <d v="2011-06-02T05:59:00"/>
  </r>
  <r>
    <n v="3038"/>
    <s v="Overtime Theater Spruce Up"/>
    <s v="Our little theater needs some love. We took over a lab and need to make our space look more inviting and well, like a theater!"/>
    <n v="1000"/>
    <n v="1005"/>
    <x v="3"/>
    <x v="0"/>
    <s v="USD"/>
    <n v="1457071397"/>
    <n v="1451887397"/>
    <b v="0"/>
    <n v="27"/>
    <b v="1"/>
    <s v="theater/spaces"/>
    <n v="1.0049999999999999"/>
    <n v="37.222222222222221"/>
    <x v="8"/>
    <x v="24"/>
    <x v="2115"/>
    <d v="2016-03-04T06:03:17"/>
  </r>
  <r>
    <n v="3564"/>
    <s v="The Pillowman Aberdeen"/>
    <s v="Multi Award-Winng play THE PILLOWMAN coming to the Arts Centre Theatre, Aberdeen"/>
    <n v="1000"/>
    <n v="1005"/>
    <x v="3"/>
    <x v="1"/>
    <s v="GBP"/>
    <n v="1444060800"/>
    <n v="1440082649"/>
    <b v="0"/>
    <n v="17"/>
    <b v="1"/>
    <s v="theater/plays"/>
    <n v="1.0049999999999999"/>
    <n v="59.117647058823529"/>
    <x v="8"/>
    <x v="23"/>
    <x v="2116"/>
    <d v="2015-10-05T16:00:00"/>
  </r>
  <r>
    <n v="3588"/>
    <s v="MENTAL Play short-tour 2015!"/>
    <s v="Touring the fast-paced, playful and poignant story of three twenty-somethings in a mental-health support group."/>
    <n v="200"/>
    <n v="201"/>
    <x v="3"/>
    <x v="1"/>
    <s v="GBP"/>
    <n v="1430348400"/>
    <n v="1428436410"/>
    <b v="0"/>
    <n v="11"/>
    <b v="1"/>
    <s v="theater/plays"/>
    <n v="1.0049999999999999"/>
    <n v="18.272727272727273"/>
    <x v="8"/>
    <x v="23"/>
    <x v="2117"/>
    <d v="2015-04-29T23:00:00"/>
  </r>
  <r>
    <n v="3653"/>
    <s v="ALLIE"/>
    <s v="ALLIE is a new dark comedy play which will premiere at the Edinburgh Festival Fringe 2015. Written and produced by Ruaraidh Murray."/>
    <n v="2000"/>
    <n v="2010"/>
    <x v="3"/>
    <x v="1"/>
    <s v="GBP"/>
    <n v="1438764207"/>
    <n v="1436172207"/>
    <b v="0"/>
    <n v="33"/>
    <b v="1"/>
    <s v="theater/plays"/>
    <n v="1.0049999999999999"/>
    <n v="60.909090909090907"/>
    <x v="8"/>
    <x v="23"/>
    <x v="2118"/>
    <d v="2015-08-05T08:43:27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3"/>
    <x v="0"/>
    <s v="USD"/>
    <n v="1418430311"/>
    <n v="1415838311"/>
    <b v="0"/>
    <n v="105"/>
    <b v="1"/>
    <s v="technology/wearables"/>
    <n v="1.00528"/>
    <n v="239.35238095238094"/>
    <x v="1"/>
    <x v="4"/>
    <x v="2119"/>
    <d v="2014-12-13T00:25:11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3"/>
    <x v="0"/>
    <s v="USD"/>
    <n v="1404312846"/>
    <n v="1402584846"/>
    <b v="0"/>
    <n v="15"/>
    <b v="1"/>
    <s v="theater/plays"/>
    <n v="1.0055555555555555"/>
    <n v="60.333333333333336"/>
    <x v="8"/>
    <x v="23"/>
    <x v="2120"/>
    <d v="2014-07-02T14:54:06"/>
  </r>
  <r>
    <n v="659"/>
    <s v="Lulu Watch Designs - Apple Watch"/>
    <s v="Sync up your lifestyle"/>
    <n v="3000"/>
    <n v="3017"/>
    <x v="3"/>
    <x v="0"/>
    <s v="USD"/>
    <n v="1440339295"/>
    <n v="1437747295"/>
    <b v="0"/>
    <n v="21"/>
    <b v="1"/>
    <s v="technology/wearables"/>
    <n v="1.0056666666666667"/>
    <n v="143.66666666666666"/>
    <x v="1"/>
    <x v="4"/>
    <x v="2121"/>
    <d v="2015-08-23T14:14:55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3"/>
    <x v="1"/>
    <s v="GBP"/>
    <n v="1487286000"/>
    <n v="1484843948"/>
    <b v="0"/>
    <n v="34"/>
    <b v="1"/>
    <s v="theater/plays"/>
    <n v="1.0056666666666667"/>
    <n v="88.735294117647058"/>
    <x v="8"/>
    <x v="23"/>
    <x v="2122"/>
    <d v="2017-02-16T2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3"/>
    <x v="0"/>
    <s v="USD"/>
    <n v="1439583533"/>
    <n v="1434399533"/>
    <b v="0"/>
    <n v="30"/>
    <b v="1"/>
    <s v="theater/spaces"/>
    <n v="1.0057142857142858"/>
    <n v="234.66666666666666"/>
    <x v="8"/>
    <x v="24"/>
    <x v="2123"/>
    <d v="2015-08-14T20:18:53"/>
  </r>
  <r>
    <n v="1649"/>
    <s v="Sam Lyons New Album - 2014"/>
    <s v="This is it! The new Sam Lyons album #3. Help me make it happen by pledging today - pre-order the CD and other cool stuff right here."/>
    <n v="3800"/>
    <n v="3822.33"/>
    <x v="3"/>
    <x v="0"/>
    <s v="USD"/>
    <n v="1400862355"/>
    <n v="1396974355"/>
    <b v="0"/>
    <n v="81"/>
    <b v="1"/>
    <s v="music/pop"/>
    <n v="1.0058763157894737"/>
    <n v="47.189259259259259"/>
    <x v="3"/>
    <x v="35"/>
    <x v="2124"/>
    <d v="2014-05-23T16:25:55"/>
  </r>
  <r>
    <n v="2297"/>
    <s v="Company Company: Debut EP"/>
    <s v="New Jersey Alternative Rock band COCO needs YOUR help self-releasing debut EP!"/>
    <n v="1000"/>
    <n v="1006"/>
    <x v="3"/>
    <x v="0"/>
    <s v="USD"/>
    <n v="1331697540"/>
    <n v="1328749249"/>
    <b v="0"/>
    <n v="19"/>
    <b v="1"/>
    <s v="music/rock"/>
    <n v="1.006"/>
    <n v="52.94736842105263"/>
    <x v="3"/>
    <x v="32"/>
    <x v="2125"/>
    <d v="2012-03-14T03:59:00"/>
  </r>
  <r>
    <n v="3236"/>
    <s v="Sub-Basement World Premiere"/>
    <s v="A dark comedy exploring the importance of art, homelessness, and finding your own path.  World Premiere 3/27/17 at IRT Theater in NYC."/>
    <n v="20000"/>
    <n v="20120"/>
    <x v="3"/>
    <x v="0"/>
    <s v="USD"/>
    <n v="1482962433"/>
    <n v="1480370433"/>
    <b v="0"/>
    <n v="110"/>
    <b v="1"/>
    <s v="theater/plays"/>
    <n v="1.006"/>
    <n v="182.90909090909091"/>
    <x v="8"/>
    <x v="23"/>
    <x v="2126"/>
    <d v="2016-12-28T22:00:33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3"/>
    <x v="0"/>
    <s v="USD"/>
    <n v="1454431080"/>
    <n v="1451839080"/>
    <b v="0"/>
    <n v="30"/>
    <b v="1"/>
    <s v="theater/plays"/>
    <n v="1.0060606060606061"/>
    <n v="55.333333333333336"/>
    <x v="8"/>
    <x v="23"/>
    <x v="2127"/>
    <d v="2016-02-02T16:38:00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3"/>
    <x v="0"/>
    <s v="USD"/>
    <n v="1327133580"/>
    <n v="1321978335"/>
    <b v="0"/>
    <n v="154"/>
    <b v="1"/>
    <s v="music/rock"/>
    <n v="1.0060706666666666"/>
    <n v="97.993896103896105"/>
    <x v="3"/>
    <x v="32"/>
    <x v="2128"/>
    <d v="2012-01-21T08:13:00"/>
  </r>
  <r>
    <n v="391"/>
    <s v="Science, Sex and the Ladies"/>
    <s v="Too many women feel confused about their orgasm and shame about their desire. This movie aims to change that."/>
    <n v="20000"/>
    <n v="20122"/>
    <x v="3"/>
    <x v="0"/>
    <s v="USD"/>
    <n v="1324169940"/>
    <n v="1321578051"/>
    <b v="0"/>
    <n v="193"/>
    <b v="1"/>
    <s v="film &amp; video/documentary"/>
    <n v="1.0061"/>
    <n v="104.25906735751295"/>
    <x v="0"/>
    <x v="31"/>
    <x v="2129"/>
    <d v="2011-12-18T00:59:0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3"/>
    <x v="0"/>
    <s v="USD"/>
    <n v="1258955940"/>
    <n v="1255730520"/>
    <b v="1"/>
    <n v="23"/>
    <b v="1"/>
    <s v="technology/hardware"/>
    <n v="1.0063375000000001"/>
    <n v="35.003043478260871"/>
    <x v="1"/>
    <x v="39"/>
    <x v="2130"/>
    <d v="2009-11-23T05:59:00"/>
  </r>
  <r>
    <n v="418"/>
    <s v="Swim for the Reef"/>
    <s v="A Texas grandfather's extraordinary quest to protect the coral reefs and his challenge to humanity to take care of the things we love."/>
    <n v="22400"/>
    <n v="22542"/>
    <x v="3"/>
    <x v="0"/>
    <s v="USD"/>
    <n v="1437633997"/>
    <n v="1435041997"/>
    <b v="0"/>
    <n v="104"/>
    <b v="1"/>
    <s v="film &amp; video/documentary"/>
    <n v="1.0063392857142857"/>
    <n v="216.75"/>
    <x v="0"/>
    <x v="31"/>
    <x v="2131"/>
    <d v="2015-07-23T06:46:37"/>
  </r>
  <r>
    <n v="297"/>
    <s v="Who Owns Yoga?"/>
    <s v="Who Owns Yoga? is a feature length documentary film that explores the changing nature of yoga in the modern world."/>
    <n v="20000"/>
    <n v="20128"/>
    <x v="3"/>
    <x v="0"/>
    <s v="USD"/>
    <n v="1430452740"/>
    <n v="1427390901"/>
    <b v="1"/>
    <n v="142"/>
    <b v="1"/>
    <s v="film &amp; video/documentary"/>
    <n v="1.0064"/>
    <n v="141.74647887323943"/>
    <x v="0"/>
    <x v="31"/>
    <x v="2132"/>
    <d v="2015-05-01T03:59:00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3"/>
    <x v="1"/>
    <s v="GBP"/>
    <n v="1467681107"/>
    <n v="1465866707"/>
    <b v="0"/>
    <n v="20"/>
    <b v="1"/>
    <s v="theater/plays"/>
    <n v="1.00644"/>
    <n v="25.161000000000001"/>
    <x v="8"/>
    <x v="23"/>
    <x v="2133"/>
    <d v="2016-07-05T01:11:47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3"/>
    <x v="0"/>
    <s v="USD"/>
    <n v="1476381627"/>
    <n v="1473789627"/>
    <b v="0"/>
    <n v="69"/>
    <b v="1"/>
    <s v="theater/plays"/>
    <n v="1.0065"/>
    <n v="145.86956521739131"/>
    <x v="8"/>
    <x v="23"/>
    <x v="2134"/>
    <d v="2016-10-13T18:00:2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3"/>
    <x v="0"/>
    <s v="USD"/>
    <n v="1299138561"/>
    <n v="1294818561"/>
    <b v="0"/>
    <n v="96"/>
    <b v="1"/>
    <s v="music/rock"/>
    <n v="1.0066250000000001"/>
    <n v="83.885416666666671"/>
    <x v="3"/>
    <x v="32"/>
    <x v="2135"/>
    <d v="2011-03-03T07:49:21"/>
  </r>
  <r>
    <n v="17"/>
    <s v="Humble Pie"/>
    <s v="Uplifting English sitcom, a love letter to youthful exuberance that proves once and for all that none of us are ready for real life."/>
    <n v="1500"/>
    <n v="1510"/>
    <x v="3"/>
    <x v="1"/>
    <s v="GBP"/>
    <n v="1415126022"/>
    <n v="1412530422"/>
    <b v="0"/>
    <n v="36"/>
    <b v="1"/>
    <s v="film &amp; video/television"/>
    <n v="1.0066666666666666"/>
    <n v="41.944444444444443"/>
    <x v="0"/>
    <x v="29"/>
    <x v="2136"/>
    <d v="2014-11-04T18:33:42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3"/>
    <x v="0"/>
    <s v="USD"/>
    <n v="1385297393"/>
    <n v="1382701793"/>
    <b v="0"/>
    <n v="70"/>
    <b v="1"/>
    <s v="music/pop"/>
    <n v="1.0066666666666666"/>
    <n v="64.714285714285708"/>
    <x v="3"/>
    <x v="35"/>
    <x v="2137"/>
    <d v="2013-11-24T12:49:53"/>
  </r>
  <r>
    <n v="3501"/>
    <s v="Pig by Alex Oates (London Run)"/>
    <s v="'Pig' by Alex Oates is an urgent and dark comedy with live music that discusses the vital issue of the state of our police force."/>
    <n v="1500"/>
    <n v="1510"/>
    <x v="3"/>
    <x v="1"/>
    <s v="GBP"/>
    <n v="1441995595"/>
    <n v="1439835595"/>
    <b v="0"/>
    <n v="42"/>
    <b v="1"/>
    <s v="theater/plays"/>
    <n v="1.0066666666666666"/>
    <n v="35.952380952380949"/>
    <x v="8"/>
    <x v="23"/>
    <x v="2138"/>
    <d v="2015-09-11T18:19:55"/>
  </r>
  <r>
    <n v="3658"/>
    <s v="Mr. Marmalade"/>
    <s v="Life is hard when your own imaginary friend can't make time for you."/>
    <n v="1500"/>
    <n v="1510"/>
    <x v="3"/>
    <x v="0"/>
    <s v="USD"/>
    <n v="1404273540"/>
    <n v="1400272580"/>
    <b v="0"/>
    <n v="20"/>
    <b v="1"/>
    <s v="theater/plays"/>
    <n v="1.0066666666666666"/>
    <n v="75.5"/>
    <x v="8"/>
    <x v="23"/>
    <x v="2139"/>
    <d v="2014-07-02T03:59:00"/>
  </r>
  <r>
    <n v="1671"/>
    <s v="Luke O'Brien's Kickstarter"/>
    <s v="I am seeking funding in order to help take my music from a hobby to a career."/>
    <n v="2000"/>
    <n v="2013.47"/>
    <x v="3"/>
    <x v="0"/>
    <s v="USD"/>
    <n v="1470056614"/>
    <n v="1467464614"/>
    <b v="0"/>
    <n v="77"/>
    <b v="1"/>
    <s v="music/pop"/>
    <n v="1.0067349999999999"/>
    <n v="26.148961038961041"/>
    <x v="3"/>
    <x v="35"/>
    <x v="2140"/>
    <d v="2016-08-01T13:03:34"/>
  </r>
  <r>
    <n v="1529"/>
    <s v="&quot;(more than) dust.&quot; - a feminist photo book"/>
    <s v="An empowering photo book that transforms hurtful experiences into strength and solidarity."/>
    <n v="19000"/>
    <n v="19129"/>
    <x v="3"/>
    <x v="0"/>
    <s v="USD"/>
    <n v="1426773920"/>
    <n v="1424185520"/>
    <b v="1"/>
    <n v="141"/>
    <b v="1"/>
    <s v="photography/photobooks"/>
    <n v="1.0067894736842105"/>
    <n v="135.66666666666666"/>
    <x v="7"/>
    <x v="18"/>
    <x v="2141"/>
    <d v="2015-03-19T14:05:20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3"/>
    <x v="0"/>
    <s v="USD"/>
    <n v="1312182000"/>
    <n v="1311380313"/>
    <b v="0"/>
    <n v="44"/>
    <b v="1"/>
    <s v="music/rock"/>
    <n v="1.0069333333333335"/>
    <n v="137.30909090909091"/>
    <x v="3"/>
    <x v="32"/>
    <x v="2142"/>
    <d v="2011-08-01T07:00:00"/>
  </r>
  <r>
    <n v="2086"/>
    <s v="Adam Sullivan - Recording 4 New EPs for 2012!"/>
    <s v="I am in the process of completing 4 new EPs to be released in Winter, Spring, Summer, and Fall of 2012."/>
    <n v="4000"/>
    <n v="4028"/>
    <x v="3"/>
    <x v="0"/>
    <s v="USD"/>
    <n v="1323838740"/>
    <n v="1321200332"/>
    <b v="0"/>
    <n v="35"/>
    <b v="1"/>
    <s v="music/indie rock"/>
    <n v="1.0069999999999999"/>
    <n v="115.08571428571429"/>
    <x v="3"/>
    <x v="7"/>
    <x v="2143"/>
    <d v="2011-12-14T04:59:00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3"/>
    <x v="0"/>
    <s v="USD"/>
    <n v="1293857940"/>
    <n v="1290281691"/>
    <b v="1"/>
    <n v="113"/>
    <b v="1"/>
    <s v="music/indie rock"/>
    <n v="1.0070033333333335"/>
    <n v="53.469203539823013"/>
    <x v="3"/>
    <x v="7"/>
    <x v="2144"/>
    <d v="2011-01-01T04:59:0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3"/>
    <x v="0"/>
    <s v="USD"/>
    <n v="1407360720"/>
    <n v="1404769819"/>
    <b v="0"/>
    <n v="196"/>
    <b v="1"/>
    <s v="theater/plays"/>
    <n v="1.0071379999999999"/>
    <n v="25.692295918367346"/>
    <x v="8"/>
    <x v="23"/>
    <x v="2145"/>
    <d v="2014-08-06T21:32:00"/>
  </r>
  <r>
    <n v="3018"/>
    <s v="Why Theatre"/>
    <s v="Le projet vise la crÃ©ation dâ€™un lieu de rÃ©sidence, recherche et formation dÃ©diÃ© Ã  l'art vivant, l'image et la narration."/>
    <n v="4200"/>
    <n v="4230"/>
    <x v="3"/>
    <x v="9"/>
    <s v="EUR"/>
    <n v="1437429600"/>
    <n v="1433747376"/>
    <b v="0"/>
    <n v="41"/>
    <b v="1"/>
    <s v="theater/spaces"/>
    <n v="1.0071428571428571"/>
    <n v="103.17073170731707"/>
    <x v="8"/>
    <x v="24"/>
    <x v="2146"/>
    <d v="2015-07-20T22:00:00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3"/>
    <x v="1"/>
    <s v="GBP"/>
    <n v="1406825159"/>
    <n v="1404233159"/>
    <b v="0"/>
    <n v="21"/>
    <b v="1"/>
    <s v="theater/plays"/>
    <n v="1.0071428571428571"/>
    <n v="33.571428571428569"/>
    <x v="8"/>
    <x v="23"/>
    <x v="2147"/>
    <d v="2014-07-31T16:45:59"/>
  </r>
  <r>
    <n v="2711"/>
    <s v="The Red Shoes"/>
    <s v="We're aiming to launch a production involving circus performers, musicians and artists in a new space, creating a night of live art."/>
    <n v="3910"/>
    <n v="3938"/>
    <x v="3"/>
    <x v="1"/>
    <s v="GBP"/>
    <n v="1403301660"/>
    <n v="1400694790"/>
    <b v="1"/>
    <n v="73"/>
    <b v="1"/>
    <s v="theater/spaces"/>
    <n v="1.007161125319693"/>
    <n v="53.945205479452056"/>
    <x v="8"/>
    <x v="24"/>
    <x v="2148"/>
    <d v="2014-06-20T22:01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3"/>
    <x v="0"/>
    <s v="USD"/>
    <n v="1329320235"/>
    <n v="1326728235"/>
    <b v="1"/>
    <n v="7"/>
    <b v="1"/>
    <s v="film &amp; video/documentary"/>
    <n v="1.0073333333333334"/>
    <n v="215.85714285714286"/>
    <x v="0"/>
    <x v="31"/>
    <x v="2149"/>
    <d v="2012-02-15T15:37:15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3"/>
    <x v="1"/>
    <s v="GBP"/>
    <n v="1470092340"/>
    <n v="1467973256"/>
    <b v="0"/>
    <n v="46"/>
    <b v="1"/>
    <s v="theater/plays"/>
    <n v="1.0074285714285713"/>
    <n v="76.652173913043484"/>
    <x v="8"/>
    <x v="23"/>
    <x v="2150"/>
    <d v="2016-08-01T22:59:00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3"/>
    <x v="0"/>
    <s v="USD"/>
    <n v="1303801140"/>
    <n v="1300916220"/>
    <b v="0"/>
    <n v="20"/>
    <b v="1"/>
    <s v="music/pop"/>
    <n v="1.0075000000000001"/>
    <n v="100.75"/>
    <x v="3"/>
    <x v="35"/>
    <x v="2151"/>
    <d v="2011-04-26T06:59:00"/>
  </r>
  <r>
    <n v="2119"/>
    <s v="Big Long Now's Debut Album"/>
    <s v="big long now is recording our debut album and we are looking for help mastering and pressing it to vinyl"/>
    <n v="2000"/>
    <n v="2015"/>
    <x v="3"/>
    <x v="0"/>
    <s v="USD"/>
    <n v="1345086445"/>
    <n v="1342494445"/>
    <b v="0"/>
    <n v="22"/>
    <b v="1"/>
    <s v="music/indie rock"/>
    <n v="1.0075000000000001"/>
    <n v="91.590909090909093"/>
    <x v="3"/>
    <x v="7"/>
    <x v="2152"/>
    <d v="2012-08-16T03:07:25"/>
  </r>
  <r>
    <n v="3520"/>
    <s v="Protocols"/>
    <s v="Help us to bring &quot;Protocols&quot; at the 2015 Camden Fringe. The most controversial play of the year."/>
    <n v="2000"/>
    <n v="2015"/>
    <x v="3"/>
    <x v="1"/>
    <s v="GBP"/>
    <n v="1441547220"/>
    <n v="1439322412"/>
    <b v="0"/>
    <n v="21"/>
    <b v="1"/>
    <s v="theater/plays"/>
    <n v="1.0075000000000001"/>
    <n v="95.952380952380949"/>
    <x v="8"/>
    <x v="23"/>
    <x v="2153"/>
    <d v="2015-09-06T13:47:00"/>
  </r>
  <r>
    <n v="3717"/>
    <s v="Told Look Younger at Jermyn Street Theatre"/>
    <s v="A heart-warming comedy by award-winning writer about Love, Sex, Friendship of three old gay men in their 60s'!"/>
    <n v="4000"/>
    <n v="4030"/>
    <x v="3"/>
    <x v="1"/>
    <s v="GBP"/>
    <n v="1431204449"/>
    <n v="1428526049"/>
    <b v="0"/>
    <n v="13"/>
    <b v="1"/>
    <s v="theater/plays"/>
    <n v="1.0075000000000001"/>
    <n v="310"/>
    <x v="8"/>
    <x v="23"/>
    <x v="2154"/>
    <d v="2015-05-09T20:47:29"/>
  </r>
  <r>
    <n v="3727"/>
    <s v="Star-Spangled Sitcoms: Huzzah &amp; John Adams"/>
    <s v="It's exactly what you think it is: a historical parody of your favorite sitcom about a bar and its psychiatrist spinoff!"/>
    <n v="2000"/>
    <n v="2015"/>
    <x v="3"/>
    <x v="0"/>
    <s v="USD"/>
    <n v="1476939300"/>
    <n v="1474273294"/>
    <b v="0"/>
    <n v="33"/>
    <b v="1"/>
    <s v="theater/plays"/>
    <n v="1.0075000000000001"/>
    <n v="61.060606060606062"/>
    <x v="8"/>
    <x v="23"/>
    <x v="2155"/>
    <d v="2016-10-20T04:55:00"/>
  </r>
  <r>
    <n v="3237"/>
    <s v="Celebrating 20 years of The 24 Hour Plays around the world!"/>
    <s v="An annual campaign supporting our intensive for artists 25 and under."/>
    <n v="35000"/>
    <n v="35275.64"/>
    <x v="3"/>
    <x v="0"/>
    <s v="USD"/>
    <n v="1443499140"/>
    <n v="1441452184"/>
    <b v="1"/>
    <n v="269"/>
    <b v="1"/>
    <s v="theater/plays"/>
    <n v="1.0078754285714286"/>
    <n v="131.13620817843866"/>
    <x v="8"/>
    <x v="23"/>
    <x v="2156"/>
    <d v="2015-09-29T03:59:00"/>
  </r>
  <r>
    <n v="2460"/>
    <s v="Grano: The Good Place to Get Great Bread"/>
    <s v="A humble and homey bakery passionately obsessed with good bread. Grano will fast become your favorite neighborhood food hub."/>
    <n v="8500"/>
    <n v="8567"/>
    <x v="3"/>
    <x v="0"/>
    <s v="USD"/>
    <n v="1483417020"/>
    <n v="1480480167"/>
    <b v="0"/>
    <n v="68"/>
    <b v="1"/>
    <s v="food/small batch"/>
    <n v="1.0078823529411765"/>
    <n v="125.98529411764706"/>
    <x v="6"/>
    <x v="28"/>
    <x v="2157"/>
    <d v="2017-01-03T04:17:00"/>
  </r>
  <r>
    <n v="3248"/>
    <s v="Honest Accomplice Theatre 2015-16 Season"/>
    <s v="Honest Accomplice Theatre produces theatre for social change."/>
    <n v="12000"/>
    <n v="12095"/>
    <x v="3"/>
    <x v="0"/>
    <s v="USD"/>
    <n v="1428178757"/>
    <n v="1425590357"/>
    <b v="1"/>
    <n v="200"/>
    <b v="1"/>
    <s v="theater/plays"/>
    <n v="1.0079166666666666"/>
    <n v="60.475000000000001"/>
    <x v="8"/>
    <x v="23"/>
    <x v="2158"/>
    <d v="2015-04-04T20:19:17"/>
  </r>
  <r>
    <n v="3614"/>
    <s v="Gruesome Playground Injuries"/>
    <s v="A production of &quot;Gruesome Playground Injuries&quot; by Rajiv Joseph July 24th-August 9th at The Bakery in Denver, CO."/>
    <n v="2500"/>
    <n v="2520"/>
    <x v="3"/>
    <x v="0"/>
    <s v="USD"/>
    <n v="1434675616"/>
    <n v="1432083616"/>
    <b v="0"/>
    <n v="71"/>
    <b v="1"/>
    <s v="theater/plays"/>
    <n v="1.008"/>
    <n v="35.492957746478872"/>
    <x v="8"/>
    <x v="23"/>
    <x v="2159"/>
    <d v="2015-06-19T01:00:16"/>
  </r>
  <r>
    <n v="3699"/>
    <s v="Tell Me That You Love Me"/>
    <s v="Tell Me That You Love Me, a new play about the love affair between Actress and Writer, with the novel Arch of Triumph as the backdrop"/>
    <n v="2500"/>
    <n v="2520"/>
    <x v="3"/>
    <x v="0"/>
    <s v="USD"/>
    <n v="1413383216"/>
    <n v="1410791216"/>
    <b v="0"/>
    <n v="40"/>
    <b v="1"/>
    <s v="theater/plays"/>
    <n v="1.008"/>
    <n v="63"/>
    <x v="8"/>
    <x v="23"/>
    <x v="2160"/>
    <d v="2014-10-15T14:26:5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3"/>
    <x v="0"/>
    <s v="USD"/>
    <n v="1415230084"/>
    <n v="1413412084"/>
    <b v="0"/>
    <n v="44"/>
    <b v="1"/>
    <s v="theater/plays"/>
    <n v="1.008"/>
    <n v="114.54545454545455"/>
    <x v="8"/>
    <x v="23"/>
    <x v="2161"/>
    <d v="2014-11-05T23:28:04"/>
  </r>
  <r>
    <n v="317"/>
    <s v="Good Men, Bad Men, and a Few Rowdy Ladies"/>
    <s v="The story of a cowboy town with a prison problem, and the colorful characters who call it home."/>
    <n v="30000"/>
    <n v="30241"/>
    <x v="3"/>
    <x v="0"/>
    <s v="USD"/>
    <n v="1386778483"/>
    <n v="1384186483"/>
    <b v="1"/>
    <n v="316"/>
    <b v="1"/>
    <s v="film &amp; video/documentary"/>
    <n v="1.0080333333333333"/>
    <n v="95.699367088607602"/>
    <x v="0"/>
    <x v="31"/>
    <x v="2162"/>
    <d v="2013-12-11T16:14:43"/>
  </r>
  <r>
    <n v="2544"/>
    <s v="Singing City Children's Choir"/>
    <s v="Bringing choral music and performance opportunities to under-served youth in West Philadelphia"/>
    <n v="5000"/>
    <n v="5041"/>
    <x v="3"/>
    <x v="0"/>
    <s v="USD"/>
    <n v="1341750569"/>
    <n v="1339158569"/>
    <b v="0"/>
    <n v="57"/>
    <b v="1"/>
    <s v="music/classical music"/>
    <n v="1.0082"/>
    <n v="88.438596491228068"/>
    <x v="3"/>
    <x v="37"/>
    <x v="2163"/>
    <d v="2012-07-08T12:29:29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3"/>
    <x v="8"/>
    <s v="SEK"/>
    <n v="1432314209"/>
    <n v="1429722209"/>
    <b v="0"/>
    <n v="100"/>
    <b v="1"/>
    <s v="theater/plays"/>
    <n v="1.00824"/>
    <n v="1008.24"/>
    <x v="8"/>
    <x v="23"/>
    <x v="2164"/>
    <d v="2015-05-22T17:03:29"/>
  </r>
  <r>
    <n v="3220"/>
    <s v="Burners"/>
    <s v="A sci-fi thriller for the stage opening March 10 in Los Angeles."/>
    <n v="15000"/>
    <n v="15126"/>
    <x v="3"/>
    <x v="0"/>
    <s v="USD"/>
    <n v="1489352400"/>
    <n v="1486411204"/>
    <b v="1"/>
    <n v="59"/>
    <b v="1"/>
    <s v="theater/plays"/>
    <n v="1.0084"/>
    <n v="256.37288135593218"/>
    <x v="8"/>
    <x v="23"/>
    <x v="2165"/>
    <d v="2017-03-12T21:00:00"/>
  </r>
  <r>
    <n v="2454"/>
    <s v="Bine Brewing - Brewed Within Reach"/>
    <s v="Beer. Delicious, Salem made beer. Only the freshest, small batch beer straight from the source. Our beer is brewed within reach."/>
    <n v="35000"/>
    <n v="35296"/>
    <x v="3"/>
    <x v="0"/>
    <s v="USD"/>
    <n v="1489207808"/>
    <n v="1486183808"/>
    <b v="0"/>
    <n v="130"/>
    <b v="1"/>
    <s v="food/small batch"/>
    <n v="1.0084571428571429"/>
    <n v="271.50769230769231"/>
    <x v="6"/>
    <x v="28"/>
    <x v="2166"/>
    <d v="2017-03-11T04:50:08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3"/>
    <x v="0"/>
    <s v="USD"/>
    <n v="1444276740"/>
    <n v="1439392406"/>
    <b v="0"/>
    <n v="150"/>
    <b v="1"/>
    <s v="music/classical music"/>
    <n v="1.0084615384615385"/>
    <n v="43.7"/>
    <x v="3"/>
    <x v="37"/>
    <x v="2167"/>
    <d v="2015-10-08T03:59:00"/>
  </r>
  <r>
    <n v="527"/>
    <s v="Omega Kids - a new play"/>
    <s v="OMEGA KIDS, a new play by Noah Mease, directed by Jay Stull &amp; produced by New Light Theater Project in association with Access Theater."/>
    <n v="10000"/>
    <n v="10085"/>
    <x v="3"/>
    <x v="0"/>
    <s v="USD"/>
    <n v="1487347500"/>
    <n v="1484715366"/>
    <b v="0"/>
    <n v="158"/>
    <b v="1"/>
    <s v="theater/plays"/>
    <n v="1.0085"/>
    <n v="63.829113924050631"/>
    <x v="8"/>
    <x v="23"/>
    <x v="2168"/>
    <d v="2017-02-17T16:05:0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3"/>
    <x v="0"/>
    <s v="USD"/>
    <n v="1336528804"/>
    <n v="1331348404"/>
    <b v="0"/>
    <n v="48"/>
    <b v="1"/>
    <s v="music/rock"/>
    <n v="1.0085533333333332"/>
    <n v="63.03458333333333"/>
    <x v="3"/>
    <x v="32"/>
    <x v="2169"/>
    <d v="2012-05-09T02:00:04"/>
  </r>
  <r>
    <n v="3671"/>
    <s v="Kylie for President"/>
    <s v="Bring a touring character education play about making wise choices to elementary students in Kentuckiana. Vote Kylie for President!"/>
    <n v="3500"/>
    <n v="3530"/>
    <x v="3"/>
    <x v="0"/>
    <s v="USD"/>
    <n v="1405915140"/>
    <n v="1404140667"/>
    <b v="0"/>
    <n v="40"/>
    <b v="1"/>
    <s v="theater/plays"/>
    <n v="1.0085714285714287"/>
    <n v="88.25"/>
    <x v="8"/>
    <x v="23"/>
    <x v="2170"/>
    <d v="2014-07-21T03:59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3"/>
    <x v="6"/>
    <s v="EUR"/>
    <n v="1434197351"/>
    <n v="1431605351"/>
    <b v="0"/>
    <n v="62"/>
    <b v="1"/>
    <s v="photography/photobooks"/>
    <n v="1.0086153846153847"/>
    <n v="211.48387096774192"/>
    <x v="7"/>
    <x v="18"/>
    <x v="2171"/>
    <d v="2015-06-13T12:09:11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3"/>
    <x v="0"/>
    <s v="USD"/>
    <n v="1400875307"/>
    <n v="1398283307"/>
    <b v="0"/>
    <n v="56"/>
    <b v="1"/>
    <s v="theater/plays"/>
    <n v="1.00875"/>
    <n v="72.053571428571431"/>
    <x v="8"/>
    <x v="23"/>
    <x v="2172"/>
    <d v="2014-05-23T20:01:47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3"/>
    <x v="0"/>
    <s v="USD"/>
    <n v="1472338409"/>
    <n v="1468450409"/>
    <b v="0"/>
    <n v="62"/>
    <b v="1"/>
    <s v="theater/spaces"/>
    <n v="1.0087999999999999"/>
    <n v="162.70967741935485"/>
    <x v="8"/>
    <x v="24"/>
    <x v="2173"/>
    <d v="2016-08-27T22:53:29"/>
  </r>
  <r>
    <n v="2120"/>
    <s v="Hearty Har Full Length Album"/>
    <s v="&lt;3_x000a_Coming in from outer space. Help Hearty Har record their 1st album!!"/>
    <n v="8000"/>
    <n v="8070.43"/>
    <x v="3"/>
    <x v="0"/>
    <s v="USD"/>
    <n v="1388617736"/>
    <n v="1384384136"/>
    <b v="0"/>
    <n v="69"/>
    <b v="1"/>
    <s v="music/indie rock"/>
    <n v="1.00880375"/>
    <n v="116.96275362318841"/>
    <x v="3"/>
    <x v="7"/>
    <x v="2174"/>
    <d v="2014-01-01T23:08:56"/>
  </r>
  <r>
    <n v="2935"/>
    <s v="Fresco presents SNOW WHITE - GARAGE OPERA!"/>
    <s v="Fresco brings a full scale operatic production to your neighborhood - SNOW WHITE, set to the world's greatest music!"/>
    <n v="3500"/>
    <n v="3531"/>
    <x v="3"/>
    <x v="0"/>
    <s v="USD"/>
    <n v="1472490000"/>
    <n v="1467468008"/>
    <b v="0"/>
    <n v="39"/>
    <b v="1"/>
    <s v="theater/musical"/>
    <n v="1.0088571428571429"/>
    <n v="90.538461538461533"/>
    <x v="8"/>
    <x v="25"/>
    <x v="2175"/>
    <d v="2016-08-29T17:00:00"/>
  </r>
  <r>
    <n v="3182"/>
    <s v="A Thought in Three Parts"/>
    <s v="FRANK, a newborn company, presents Wallace Shawn's famously unproduced,&quot;A Thought in Three Parts.&quot;_x000a_Be FRANK with us!"/>
    <n v="7000"/>
    <n v="7062"/>
    <x v="3"/>
    <x v="0"/>
    <s v="USD"/>
    <n v="1328029200"/>
    <n v="1323211621"/>
    <b v="1"/>
    <n v="151"/>
    <b v="1"/>
    <s v="theater/plays"/>
    <n v="1.0088571428571429"/>
    <n v="46.768211920529801"/>
    <x v="8"/>
    <x v="23"/>
    <x v="2176"/>
    <d v="2012-01-31T17:00:0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3"/>
    <x v="0"/>
    <s v="USD"/>
    <n v="1341964080"/>
    <n v="1339109212"/>
    <b v="0"/>
    <n v="81"/>
    <b v="1"/>
    <s v="music/indie rock"/>
    <n v="1.008955223880597"/>
    <n v="41.728395061728392"/>
    <x v="3"/>
    <x v="7"/>
    <x v="2177"/>
    <d v="2012-07-10T23:48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3"/>
    <x v="0"/>
    <s v="USD"/>
    <n v="1315450800"/>
    <n v="1312823571"/>
    <b v="0"/>
    <n v="206"/>
    <b v="1"/>
    <s v="film &amp; video/documentary"/>
    <n v="1.009027027027027"/>
    <n v="90.616504854368927"/>
    <x v="0"/>
    <x v="31"/>
    <x v="2178"/>
    <d v="2011-09-08T03:00:00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3"/>
    <x v="0"/>
    <s v="USD"/>
    <n v="1349203203"/>
    <n v="1345056003"/>
    <b v="0"/>
    <n v="92"/>
    <b v="1"/>
    <s v="music/indie rock"/>
    <n v="1.0090416666666666"/>
    <n v="526.45652173913038"/>
    <x v="3"/>
    <x v="7"/>
    <x v="2179"/>
    <d v="2012-10-02T18:40:03"/>
  </r>
  <r>
    <n v="2930"/>
    <s v="Forbear! Theatre"/>
    <s v="Forbear! is a new theatre company aiming to produce exciting and innovative theatre using performers from a variety of disciplines."/>
    <n v="10000"/>
    <n v="10092"/>
    <x v="3"/>
    <x v="1"/>
    <s v="GBP"/>
    <n v="1431007264"/>
    <n v="1428415264"/>
    <b v="0"/>
    <n v="62"/>
    <b v="1"/>
    <s v="theater/musical"/>
    <n v="1.0092000000000001"/>
    <n v="162.7741935483871"/>
    <x v="8"/>
    <x v="25"/>
    <x v="2180"/>
    <d v="2015-05-07T14:01:04"/>
  </r>
  <r>
    <n v="1628"/>
    <s v="&quot;Songs for Tsippora&quot; Byronâ€™s DEBUT EP"/>
    <s v="Original Jewish rock music on human relationships and identity"/>
    <n v="4000"/>
    <n v="4037"/>
    <x v="3"/>
    <x v="0"/>
    <s v="USD"/>
    <n v="1403026882"/>
    <n v="1400175682"/>
    <b v="0"/>
    <n v="88"/>
    <b v="1"/>
    <s v="music/rock"/>
    <n v="1.00925"/>
    <n v="45.875"/>
    <x v="3"/>
    <x v="32"/>
    <x v="2181"/>
    <d v="2014-06-17T17:41:22"/>
  </r>
  <r>
    <n v="836"/>
    <s v="DESMADRE Full Album + Press Kit"/>
    <s v="An album you can bring home to mom."/>
    <n v="5000"/>
    <n v="5046.5200000000004"/>
    <x v="3"/>
    <x v="0"/>
    <s v="USD"/>
    <n v="1381108918"/>
    <n v="1378516918"/>
    <b v="0"/>
    <n v="46"/>
    <b v="1"/>
    <s v="music/rock"/>
    <n v="1.009304"/>
    <n v="109.70695652173914"/>
    <x v="3"/>
    <x v="32"/>
    <x v="2182"/>
    <d v="2013-10-07T01:21:58"/>
  </r>
  <r>
    <n v="14"/>
    <s v="3010 | Sci-fi Series"/>
    <s v="A highly charged post apocalyptic sci fi series that pulls no punches!"/>
    <n v="6000"/>
    <n v="6056"/>
    <x v="3"/>
    <x v="3"/>
    <s v="AUD"/>
    <n v="1405259940"/>
    <n v="1403051888"/>
    <b v="0"/>
    <n v="41"/>
    <b v="1"/>
    <s v="film &amp; video/television"/>
    <n v="1.0093333333333334"/>
    <n v="147.70731707317074"/>
    <x v="0"/>
    <x v="29"/>
    <x v="2183"/>
    <d v="2014-07-13T13:59:00"/>
  </r>
  <r>
    <n v="3813"/>
    <s v="SUCKIN INJUN"/>
    <s v="A comedic play about hillbilly vampires and the absurdity of judging by appearances. Wanna live forever? Better watch what you drink."/>
    <n v="2100"/>
    <n v="2119.9899999999998"/>
    <x v="3"/>
    <x v="0"/>
    <s v="USD"/>
    <n v="1465940580"/>
    <n v="1462603021"/>
    <b v="0"/>
    <n v="27"/>
    <b v="1"/>
    <s v="theater/plays"/>
    <n v="1.0095190476190474"/>
    <n v="78.518148148148143"/>
    <x v="8"/>
    <x v="23"/>
    <x v="2184"/>
    <d v="2016-06-14T21:43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3"/>
    <x v="0"/>
    <s v="USD"/>
    <n v="1451063221"/>
    <n v="1448471221"/>
    <b v="0"/>
    <n v="52"/>
    <b v="1"/>
    <s v="film &amp; video/television"/>
    <n v="1.01"/>
    <n v="194.23076923076923"/>
    <x v="0"/>
    <x v="29"/>
    <x v="2185"/>
    <d v="2015-12-25T17:07:01"/>
  </r>
  <r>
    <n v="1284"/>
    <s v="Free Jujube Brown NYC Performance"/>
    <s v="â€œFree Jujube Brownâ€ by Psalmayene 24 is coming home to NYC and we need YOUR support of this moving and inspiring piece"/>
    <n v="2000"/>
    <n v="2020"/>
    <x v="3"/>
    <x v="0"/>
    <s v="USD"/>
    <n v="1483203540"/>
    <n v="1481175482"/>
    <b v="0"/>
    <n v="31"/>
    <b v="1"/>
    <s v="theater/plays"/>
    <n v="1.01"/>
    <n v="65.161290322580641"/>
    <x v="8"/>
    <x v="23"/>
    <x v="2186"/>
    <d v="2016-12-31T16:59:00"/>
  </r>
  <r>
    <n v="1826"/>
    <s v="BEAR GHOST! Professional Recording! Yay!"/>
    <s v="Hear your favorite Bear Ghost in eargasmic quality!"/>
    <n v="2000"/>
    <n v="2020"/>
    <x v="3"/>
    <x v="0"/>
    <s v="USD"/>
    <n v="1392675017"/>
    <n v="1390083017"/>
    <b v="0"/>
    <n v="38"/>
    <b v="1"/>
    <s v="music/rock"/>
    <n v="1.01"/>
    <n v="53.157894736842103"/>
    <x v="3"/>
    <x v="32"/>
    <x v="2187"/>
    <d v="2014-02-17T22:10:17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3"/>
    <x v="0"/>
    <s v="USD"/>
    <n v="1295928000"/>
    <n v="1288160403"/>
    <b v="1"/>
    <n v="104"/>
    <b v="1"/>
    <s v="theater/plays"/>
    <n v="1.01"/>
    <n v="33.990384615384613"/>
    <x v="8"/>
    <x v="23"/>
    <x v="2188"/>
    <d v="2011-01-25T04:00:00"/>
  </r>
  <r>
    <n v="3157"/>
    <s v="Summer FourPlay"/>
    <s v="Four Directors.  Four One Acts.  Four Genres.  For You."/>
    <n v="4000"/>
    <n v="4040"/>
    <x v="3"/>
    <x v="0"/>
    <s v="USD"/>
    <n v="1405746000"/>
    <n v="1404932105"/>
    <b v="1"/>
    <n v="41"/>
    <b v="1"/>
    <s v="theater/plays"/>
    <n v="1.01"/>
    <n v="98.536585365853654"/>
    <x v="8"/>
    <x v="23"/>
    <x v="2189"/>
    <d v="2014-07-19T05:00:00"/>
  </r>
  <r>
    <n v="3320"/>
    <s v="Mama Threw Me So High &amp; He Who Speaks"/>
    <s v="Imaginary Theater Company presents two modern day tall tales about family, resilience and redemption."/>
    <n v="2500"/>
    <n v="2525"/>
    <x v="3"/>
    <x v="0"/>
    <s v="USD"/>
    <n v="1466557557"/>
    <n v="1463965557"/>
    <b v="0"/>
    <n v="38"/>
    <b v="1"/>
    <s v="theater/plays"/>
    <n v="1.01"/>
    <n v="66.44736842105263"/>
    <x v="8"/>
    <x v="23"/>
    <x v="2190"/>
    <d v="2016-06-22T01:05:57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3"/>
    <x v="1"/>
    <s v="GBP"/>
    <n v="1406887310"/>
    <n v="1404295310"/>
    <b v="0"/>
    <n v="21"/>
    <b v="1"/>
    <s v="theater/plays"/>
    <n v="1.01"/>
    <n v="96.19047619047619"/>
    <x v="8"/>
    <x v="23"/>
    <x v="2191"/>
    <d v="2014-08-01T10:01:5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3"/>
    <x v="0"/>
    <s v="USD"/>
    <n v="1440003820"/>
    <n v="1437411820"/>
    <b v="0"/>
    <n v="36"/>
    <b v="1"/>
    <s v="theater/plays"/>
    <n v="1.01"/>
    <n v="84.166666666666671"/>
    <x v="8"/>
    <x v="23"/>
    <x v="2192"/>
    <d v="2015-08-19T17:03:40"/>
  </r>
  <r>
    <n v="3467"/>
    <s v="Venus in Fur, Los Angeles."/>
    <s v="Venus in Fur, By David Ives."/>
    <n v="3000"/>
    <n v="3030"/>
    <x v="3"/>
    <x v="0"/>
    <s v="USD"/>
    <n v="1426864032"/>
    <n v="1424275632"/>
    <b v="0"/>
    <n v="47"/>
    <b v="1"/>
    <s v="theater/plays"/>
    <n v="1.01"/>
    <n v="64.468085106382972"/>
    <x v="8"/>
    <x v="23"/>
    <x v="2193"/>
    <d v="2015-03-20T15:07:12"/>
  </r>
  <r>
    <n v="3474"/>
    <s v="Be Prepared"/>
    <s v="Help us get actor-writer Ian Bonar's debut play - a hilarious, heartbreaking story of grief and loss - to the 2016 Edinburgh Fringe."/>
    <n v="2000"/>
    <n v="2020"/>
    <x v="3"/>
    <x v="1"/>
    <s v="GBP"/>
    <n v="1469016131"/>
    <n v="1466424131"/>
    <b v="0"/>
    <n v="39"/>
    <b v="1"/>
    <s v="theater/plays"/>
    <n v="1.01"/>
    <n v="51.794871794871796"/>
    <x v="8"/>
    <x v="23"/>
    <x v="2194"/>
    <d v="2016-07-20T12:02:11"/>
  </r>
  <r>
    <n v="3618"/>
    <s v="Checkpoint 22"/>
    <s v="The play yet to be described as &quot;A surefire Edinburgh Fringe Festival Cult Hit&quot;. Coming to the Underbelly, Edinburgh, 5th-30th August."/>
    <n v="2000"/>
    <n v="2020"/>
    <x v="3"/>
    <x v="1"/>
    <s v="GBP"/>
    <n v="1433343850"/>
    <n v="1430751850"/>
    <b v="0"/>
    <n v="56"/>
    <b v="1"/>
    <s v="theater/plays"/>
    <n v="1.01"/>
    <n v="36.071428571428569"/>
    <x v="8"/>
    <x v="23"/>
    <x v="2195"/>
    <d v="2015-06-03T15:04:1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3"/>
    <x v="0"/>
    <s v="USD"/>
    <n v="1300930838"/>
    <n v="1293158438"/>
    <b v="0"/>
    <n v="92"/>
    <b v="1"/>
    <s v="music/rock"/>
    <n v="1.01004125"/>
    <n v="87.829673913043479"/>
    <x v="3"/>
    <x v="32"/>
    <x v="2196"/>
    <d v="2011-03-24T01:40:38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3"/>
    <x v="0"/>
    <s v="USD"/>
    <n v="1337786944"/>
    <n v="1335194944"/>
    <b v="0"/>
    <n v="39"/>
    <b v="1"/>
    <s v="music/indie rock"/>
    <n v="1.0100533333333332"/>
    <n v="38.848205128205123"/>
    <x v="3"/>
    <x v="7"/>
    <x v="2197"/>
    <d v="2012-05-23T15:29:04"/>
  </r>
  <r>
    <n v="2613"/>
    <s v="Earth 360"/>
    <s v="Re-inventing the way we look at our planet by sending 5 cameras to near space to create the first 360 panoramic view of the earth."/>
    <n v="7500"/>
    <n v="7576"/>
    <x v="3"/>
    <x v="0"/>
    <s v="USD"/>
    <n v="1348256294"/>
    <n v="1345664294"/>
    <b v="1"/>
    <n v="28"/>
    <b v="1"/>
    <s v="technology/space exploration"/>
    <n v="1.0101333333333333"/>
    <n v="270.57142857142856"/>
    <x v="1"/>
    <x v="21"/>
    <x v="2198"/>
    <d v="2012-09-21T19:38:14"/>
  </r>
  <r>
    <n v="3760"/>
    <s v="Song of the Sea"/>
    <s v="Two Shows: SIRENS and The Girl From Bare Cove. A community of artists determined to give voice to survivors of sexual violence."/>
    <n v="5000"/>
    <n v="5050.7700000000004"/>
    <x v="3"/>
    <x v="0"/>
    <s v="USD"/>
    <n v="1399293386"/>
    <n v="1397133386"/>
    <b v="0"/>
    <n v="91"/>
    <b v="1"/>
    <s v="theater/musical"/>
    <n v="1.010154"/>
    <n v="55.502967032967035"/>
    <x v="8"/>
    <x v="25"/>
    <x v="2199"/>
    <d v="2014-05-05T12:36:26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3"/>
    <x v="0"/>
    <s v="USD"/>
    <n v="1448466551"/>
    <n v="1445870951"/>
    <b v="0"/>
    <n v="121"/>
    <b v="1"/>
    <s v="technology/hardware"/>
    <n v="1.0102"/>
    <n v="41.743801652892564"/>
    <x v="1"/>
    <x v="39"/>
    <x v="2200"/>
    <d v="2015-11-25T15:49:1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3"/>
    <x v="1"/>
    <s v="GBP"/>
    <n v="1405761278"/>
    <n v="1403169278"/>
    <b v="1"/>
    <n v="405"/>
    <b v="1"/>
    <s v="photography/photobooks"/>
    <n v="1.0103500000000001"/>
    <n v="39.91506172839506"/>
    <x v="7"/>
    <x v="18"/>
    <x v="2201"/>
    <d v="2014-07-19T09:14:38"/>
  </r>
  <r>
    <n v="411"/>
    <s v="GO FAR: The Christopher Rush Story (4)"/>
    <s v="An inspirational feature-length documentary that will help those with disabilities achieve their goals despite the obstacles."/>
    <n v="30000"/>
    <n v="30315"/>
    <x v="3"/>
    <x v="0"/>
    <s v="USD"/>
    <n v="1387688400"/>
    <n v="1384920804"/>
    <b v="0"/>
    <n v="241"/>
    <b v="1"/>
    <s v="film &amp; video/documentary"/>
    <n v="1.0105"/>
    <n v="125.78838174273859"/>
    <x v="0"/>
    <x v="31"/>
    <x v="2202"/>
    <d v="2013-12-22T05:00:00"/>
  </r>
  <r>
    <n v="3377"/>
    <s v="To Kill a Machine"/>
    <s v="An empowering play about war time code breaker Alan Turing which tells the real story of a hero vilified for his sexuality and suicide."/>
    <n v="8000"/>
    <n v="8084"/>
    <x v="3"/>
    <x v="1"/>
    <s v="GBP"/>
    <n v="1426870560"/>
    <n v="1424280899"/>
    <b v="0"/>
    <n v="77"/>
    <b v="1"/>
    <s v="theater/plays"/>
    <n v="1.0105"/>
    <n v="104.98701298701299"/>
    <x v="8"/>
    <x v="23"/>
    <x v="2203"/>
    <d v="2015-03-20T16:56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3"/>
    <x v="1"/>
    <s v="GBP"/>
    <n v="1377621089"/>
    <n v="1372437089"/>
    <b v="0"/>
    <n v="18"/>
    <b v="1"/>
    <s v="music/rock"/>
    <n v="1.0106666666666666"/>
    <n v="42.111111111111114"/>
    <x v="3"/>
    <x v="32"/>
    <x v="2204"/>
    <d v="2013-08-27T16:31:29"/>
  </r>
  <r>
    <n v="1211"/>
    <s v="500 Views of Japan"/>
    <s v="From 2010 to 2015, I took over 15 000 photos in Japan. Here's 500 of them. Landscape, city view, people and so much more!"/>
    <n v="1000"/>
    <n v="1011"/>
    <x v="3"/>
    <x v="7"/>
    <s v="CAD"/>
    <n v="1465505261"/>
    <n v="1464209261"/>
    <b v="0"/>
    <n v="6"/>
    <b v="1"/>
    <s v="photography/photobooks"/>
    <n v="1.0109999999999999"/>
    <n v="168.5"/>
    <x v="7"/>
    <x v="18"/>
    <x v="2205"/>
    <d v="2016-06-09T20:47:41"/>
  </r>
  <r>
    <n v="3351"/>
    <s v="Action To The Word's DRACULA"/>
    <s v="A thrilling 'steampunk' reworking of the infamous gothic horror novel by a powerhouse ensemble will leave you begging to be bitten."/>
    <n v="5000"/>
    <n v="5055"/>
    <x v="3"/>
    <x v="1"/>
    <s v="GBP"/>
    <n v="1406113200"/>
    <n v="1402910965"/>
    <b v="0"/>
    <n v="54"/>
    <b v="1"/>
    <s v="theater/plays"/>
    <n v="1.0109999999999999"/>
    <n v="93.611111111111114"/>
    <x v="8"/>
    <x v="23"/>
    <x v="2206"/>
    <d v="2014-07-23T11:00:0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3"/>
    <x v="0"/>
    <s v="USD"/>
    <n v="1402515198"/>
    <n v="1399923198"/>
    <b v="0"/>
    <n v="17"/>
    <b v="1"/>
    <s v="theater/musical"/>
    <n v="1.0111111111111111"/>
    <n v="267.64705882352939"/>
    <x v="8"/>
    <x v="25"/>
    <x v="2207"/>
    <d v="2014-06-11T19:33:18"/>
  </r>
  <r>
    <n v="3174"/>
    <s v="A Race Redux"/>
    <s v="This adaptation uses the text of Oâ€™Neill to explore race, and asks the audience if stereotypes impact a characters guilt or innocence."/>
    <n v="3000"/>
    <n v="3034"/>
    <x v="3"/>
    <x v="0"/>
    <s v="USD"/>
    <n v="1408999508"/>
    <n v="1407789908"/>
    <b v="1"/>
    <n v="23"/>
    <b v="1"/>
    <s v="theater/plays"/>
    <n v="1.0113333333333334"/>
    <n v="131.91304347826087"/>
    <x v="8"/>
    <x v="23"/>
    <x v="2208"/>
    <d v="2014-08-25T20:45:08"/>
  </r>
  <r>
    <n v="2220"/>
    <s v="Be Part of Darkpine's Debut EP"/>
    <s v="Darkpine is recording and releasing a 5-track EP within the coming months this summer and hopes for your support."/>
    <n v="3500"/>
    <n v="3540"/>
    <x v="3"/>
    <x v="0"/>
    <s v="USD"/>
    <n v="1374888436"/>
    <n v="1372296436"/>
    <b v="0"/>
    <n v="69"/>
    <b v="1"/>
    <s v="music/electronic music"/>
    <n v="1.0114285714285713"/>
    <n v="51.304347826086953"/>
    <x v="3"/>
    <x v="36"/>
    <x v="2209"/>
    <d v="2013-07-27T01:27:16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3"/>
    <x v="0"/>
    <s v="USD"/>
    <n v="1404077484"/>
    <n v="1401485484"/>
    <b v="1"/>
    <n v="123"/>
    <b v="1"/>
    <s v="food/small batch"/>
    <n v="1.0114333333333334"/>
    <n v="123.34552845528455"/>
    <x v="6"/>
    <x v="28"/>
    <x v="2210"/>
    <d v="2014-06-29T21:31:24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3"/>
    <x v="0"/>
    <s v="USD"/>
    <n v="1425495563"/>
    <n v="1422903563"/>
    <b v="0"/>
    <n v="98"/>
    <b v="1"/>
    <s v="theater/plays"/>
    <n v="1.0115000000000001"/>
    <n v="103.21428571428571"/>
    <x v="8"/>
    <x v="23"/>
    <x v="2211"/>
    <d v="2015-03-04T18:59:23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3"/>
    <x v="1"/>
    <s v="GBP"/>
    <n v="1484740918"/>
    <n v="1483012918"/>
    <b v="0"/>
    <n v="37"/>
    <b v="1"/>
    <s v="theater/plays"/>
    <n v="1.0115151515151515"/>
    <n v="45.108108108108105"/>
    <x v="8"/>
    <x v="23"/>
    <x v="2212"/>
    <d v="2017-01-18T12:01:58"/>
  </r>
  <r>
    <n v="2789"/>
    <s v="The Adventurers Club"/>
    <s v="BNT's Biggest Adventure So Far: Our 2015 full length production!"/>
    <n v="3000"/>
    <n v="3035"/>
    <x v="3"/>
    <x v="0"/>
    <s v="USD"/>
    <n v="1426132800"/>
    <n v="1424477934"/>
    <b v="0"/>
    <n v="24"/>
    <b v="1"/>
    <s v="theater/plays"/>
    <n v="1.0116666666666667"/>
    <n v="126.45833333333333"/>
    <x v="8"/>
    <x v="23"/>
    <x v="2213"/>
    <d v="2015-03-12T04:00:00"/>
  </r>
  <r>
    <n v="3003"/>
    <s v="Outskirts Theatre Co. Finds a Home!"/>
    <s v="We finally found a place to call home! Help us move in to (and collaborate with) the NEW Fischer Creative Arts Center in Waukesha, WI!"/>
    <n v="3000"/>
    <n v="3035"/>
    <x v="3"/>
    <x v="0"/>
    <s v="USD"/>
    <n v="1456811940"/>
    <n v="1454098976"/>
    <b v="0"/>
    <n v="17"/>
    <b v="1"/>
    <s v="theater/spaces"/>
    <n v="1.0116666666666667"/>
    <n v="178.52941176470588"/>
    <x v="8"/>
    <x v="24"/>
    <x v="2214"/>
    <d v="2016-03-01T05:59:00"/>
  </r>
  <r>
    <n v="3008"/>
    <s v="Baby It's Cold Outside: Silver Spring Stage HVAC Fund!"/>
    <s v="Help fund Silver Spring Stage's HVAC costs for the upcoming year! Don't leave us out in the cold (pun intended)!"/>
    <n v="3000"/>
    <n v="3035"/>
    <x v="3"/>
    <x v="0"/>
    <s v="USD"/>
    <n v="1453352719"/>
    <n v="1450760719"/>
    <b v="0"/>
    <n v="26"/>
    <b v="1"/>
    <s v="theater/spaces"/>
    <n v="1.0116666666666667"/>
    <n v="116.73076923076923"/>
    <x v="8"/>
    <x v="24"/>
    <x v="2215"/>
    <d v="2016-01-21T05:05:19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3"/>
    <x v="0"/>
    <s v="USD"/>
    <n v="1426298708"/>
    <n v="1423710308"/>
    <b v="1"/>
    <n v="31"/>
    <b v="1"/>
    <s v="film &amp; video/documentary"/>
    <n v="1.0116833333333335"/>
    <n v="97.904838709677421"/>
    <x v="0"/>
    <x v="31"/>
    <x v="2216"/>
    <d v="2015-03-14T02:05:08"/>
  </r>
  <r>
    <n v="1626"/>
    <s v="The Protest's Next Album"/>
    <s v="Help Christian Rock Band &quot;The Protest&quot; fund their new album and further their mission of positively impacting lives."/>
    <n v="8000"/>
    <n v="8095"/>
    <x v="3"/>
    <x v="0"/>
    <s v="USD"/>
    <n v="1385932867"/>
    <n v="1383337267"/>
    <b v="0"/>
    <n v="108"/>
    <b v="1"/>
    <s v="music/rock"/>
    <n v="1.0118750000000001"/>
    <n v="74.953703703703709"/>
    <x v="3"/>
    <x v="32"/>
    <x v="2217"/>
    <d v="2013-12-01T21:21:07"/>
  </r>
  <r>
    <n v="282"/>
    <s v="Greenlight the PATROL BASE JAKER Movie"/>
    <s v="See US Marines make counter-insurgency work in Helmand Province--the Taliban's stronghold in Afghanistan."/>
    <n v="45000"/>
    <n v="45535"/>
    <x v="3"/>
    <x v="0"/>
    <s v="USD"/>
    <n v="1266876000"/>
    <n v="1263679492"/>
    <b v="1"/>
    <n v="179"/>
    <b v="1"/>
    <s v="film &amp; video/documentary"/>
    <n v="1.0118888888888888"/>
    <n v="254.38547486033519"/>
    <x v="0"/>
    <x v="31"/>
    <x v="2218"/>
    <d v="2010-02-22T22:00:00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3"/>
    <x v="0"/>
    <s v="USD"/>
    <n v="1431716400"/>
    <n v="1428423757"/>
    <b v="1"/>
    <n v="69"/>
    <b v="1"/>
    <s v="film &amp; video/documentary"/>
    <n v="1.0119"/>
    <n v="146.65217391304347"/>
    <x v="0"/>
    <x v="31"/>
    <x v="2219"/>
    <d v="2015-05-15T19:00:0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3"/>
    <x v="0"/>
    <s v="USD"/>
    <n v="1446451200"/>
    <n v="1445539113"/>
    <b v="0"/>
    <n v="9"/>
    <b v="1"/>
    <s v="music/electronic music"/>
    <n v="1.0119047619047619"/>
    <n v="47.222222222222221"/>
    <x v="3"/>
    <x v="36"/>
    <x v="2220"/>
    <d v="2015-11-02T08:00:00"/>
  </r>
  <r>
    <n v="3511"/>
    <s v="Silent Planet"/>
    <s v="The world premiere of the first full-length play by Eve Leigh, at the intimate Finborough Theatre in London."/>
    <n v="1500"/>
    <n v="1518"/>
    <x v="3"/>
    <x v="1"/>
    <s v="GBP"/>
    <n v="1415385000"/>
    <n v="1413406695"/>
    <b v="0"/>
    <n v="19"/>
    <b v="1"/>
    <s v="theater/plays"/>
    <n v="1.012"/>
    <n v="79.89473684210526"/>
    <x v="8"/>
    <x v="23"/>
    <x v="2221"/>
    <d v="2014-11-07T18:30:0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3"/>
    <x v="0"/>
    <s v="USD"/>
    <n v="1467680867"/>
    <n v="1464224867"/>
    <b v="0"/>
    <n v="57"/>
    <b v="1"/>
    <s v="film &amp; video/television"/>
    <n v="1.0122222222222221"/>
    <n v="159.82456140350877"/>
    <x v="0"/>
    <x v="29"/>
    <x v="2222"/>
    <d v="2016-07-05T01:07:4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3"/>
    <x v="0"/>
    <s v="USD"/>
    <n v="1407520800"/>
    <n v="1405356072"/>
    <b v="1"/>
    <n v="167"/>
    <b v="1"/>
    <s v="music/indie rock"/>
    <n v="1.0122777777777778"/>
    <n v="109.10778443113773"/>
    <x v="3"/>
    <x v="7"/>
    <x v="2223"/>
    <d v="2014-08-08T18:00:00"/>
  </r>
  <r>
    <n v="3451"/>
    <s v="The Twilight Zone Play"/>
    <s v="I'm a high school student in New Jersey planning on producing and directing a Twilight Zone Play for a &quot;One Act&quot; competition."/>
    <n v="650"/>
    <n v="658"/>
    <x v="3"/>
    <x v="0"/>
    <s v="USD"/>
    <n v="1429636927"/>
    <n v="1427304127"/>
    <b v="0"/>
    <n v="16"/>
    <b v="1"/>
    <s v="theater/plays"/>
    <n v="1.0123076923076924"/>
    <n v="41.125"/>
    <x v="8"/>
    <x v="23"/>
    <x v="2224"/>
    <d v="2015-04-21T17:22:07"/>
  </r>
  <r>
    <n v="1461"/>
    <s v="Relatively Prime Series 2"/>
    <s v="Series 2 of Relatively Prime, a podcast of stories from the Mathematical Domain"/>
    <n v="15000"/>
    <n v="15186.69"/>
    <x v="3"/>
    <x v="0"/>
    <s v="USD"/>
    <n v="1413849600"/>
    <n v="1410967754"/>
    <b v="1"/>
    <n v="340"/>
    <b v="1"/>
    <s v="publishing/radio &amp; podcasts"/>
    <n v="1.012446"/>
    <n v="44.66673529411765"/>
    <x v="2"/>
    <x v="40"/>
    <x v="2225"/>
    <d v="2014-10-21T00:00:00"/>
  </r>
  <r>
    <n v="315"/>
    <s v="Arias With A Twist: The Docufantasy"/>
    <s v="A documentary that explores  the magical collaboration between performance artist Joey Arias and puppeteer Basil Twist."/>
    <n v="25000"/>
    <n v="25312"/>
    <x v="3"/>
    <x v="0"/>
    <s v="USD"/>
    <n v="1345660334"/>
    <n v="1343068334"/>
    <b v="1"/>
    <n v="126"/>
    <b v="1"/>
    <s v="film &amp; video/documentary"/>
    <n v="1.01248"/>
    <n v="200.88888888888889"/>
    <x v="0"/>
    <x v="31"/>
    <x v="2226"/>
    <d v="2012-08-22T18:32:14"/>
  </r>
  <r>
    <n v="1261"/>
    <s v="The Puget EP's Vinyl Release"/>
    <s v="We just recorded a stellar EP and we're trying to put it out on vinyl.  Can you help these punx out?"/>
    <n v="2000"/>
    <n v="2025"/>
    <x v="3"/>
    <x v="0"/>
    <s v="USD"/>
    <n v="1390983227"/>
    <n v="1388391227"/>
    <b v="1"/>
    <n v="52"/>
    <b v="1"/>
    <s v="music/rock"/>
    <n v="1.0125"/>
    <n v="38.942307692307693"/>
    <x v="3"/>
    <x v="32"/>
    <x v="2227"/>
    <d v="2014-01-29T08:13:47"/>
  </r>
  <r>
    <n v="1608"/>
    <s v="The Devil &amp; Me Debut Album, &quot;...It's Not A Dream&quot;"/>
    <s v="The Devil &amp; Me's Debut album, &quot;...It's Not A Dream&quot;, featuring 9 original, Hard Rock songs."/>
    <n v="1200"/>
    <n v="1215"/>
    <x v="3"/>
    <x v="0"/>
    <s v="USD"/>
    <n v="1388553960"/>
    <n v="1385754986"/>
    <b v="0"/>
    <n v="23"/>
    <b v="1"/>
    <s v="music/rock"/>
    <n v="1.0125"/>
    <n v="52.826086956521742"/>
    <x v="3"/>
    <x v="32"/>
    <x v="2228"/>
    <d v="2014-01-01T05:26:00"/>
  </r>
  <r>
    <n v="1856"/>
    <s v="Lazy Sunday"/>
    <s v="We are an independent band who needs your help for the production of our new album, so we can share our music with you lovely people :)"/>
    <n v="2000"/>
    <n v="2025"/>
    <x v="3"/>
    <x v="0"/>
    <s v="USD"/>
    <n v="1405715472"/>
    <n v="1403901072"/>
    <b v="0"/>
    <n v="38"/>
    <b v="1"/>
    <s v="music/rock"/>
    <n v="1.0125"/>
    <n v="53.289473684210527"/>
    <x v="3"/>
    <x v="32"/>
    <x v="2229"/>
    <d v="2014-07-18T20:31:12"/>
  </r>
  <r>
    <n v="2300"/>
    <s v="Keep The Prison Van Rolling"/>
    <s v="Big Fiction leaves for tour on 6/27 but the Prison Van needs some work!  New brakes, transmission repair, tires... it needs a bit."/>
    <n v="800"/>
    <n v="810"/>
    <x v="3"/>
    <x v="0"/>
    <s v="USD"/>
    <n v="1340904416"/>
    <n v="1339694816"/>
    <b v="0"/>
    <n v="7"/>
    <b v="1"/>
    <s v="music/rock"/>
    <n v="1.0125"/>
    <n v="115.71428571428571"/>
    <x v="3"/>
    <x v="32"/>
    <x v="2230"/>
    <d v="2012-06-28T17:26:56"/>
  </r>
  <r>
    <n v="3327"/>
    <s v="Itch + Scratch at Hackney Showroom"/>
    <s v="After 3 successful nights last year, Itch+Scratch are back. New writing, live music and party fun. Best New Theatre, Great Night Out."/>
    <n v="800"/>
    <n v="810"/>
    <x v="3"/>
    <x v="1"/>
    <s v="GBP"/>
    <n v="1462697966"/>
    <n v="1460105966"/>
    <b v="0"/>
    <n v="33"/>
    <b v="1"/>
    <s v="theater/plays"/>
    <n v="1.0125"/>
    <n v="24.545454545454547"/>
    <x v="8"/>
    <x v="23"/>
    <x v="2231"/>
    <d v="2016-05-08T08:59:2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3"/>
    <x v="1"/>
    <s v="GBP"/>
    <n v="1406761200"/>
    <n v="1402403907"/>
    <b v="0"/>
    <n v="38"/>
    <b v="1"/>
    <s v="theater/plays"/>
    <n v="1.0125"/>
    <n v="53.289473684210527"/>
    <x v="8"/>
    <x v="23"/>
    <x v="2232"/>
    <d v="2014-07-30T23:00:0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3"/>
    <x v="0"/>
    <s v="USD"/>
    <n v="1438226724"/>
    <n v="1433042724"/>
    <b v="0"/>
    <n v="32"/>
    <b v="1"/>
    <s v="theater/plays"/>
    <n v="1.0125"/>
    <n v="63.28125"/>
    <x v="8"/>
    <x v="23"/>
    <x v="2233"/>
    <d v="2015-07-30T03:25:24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3"/>
    <x v="1"/>
    <s v="GBP"/>
    <n v="1427331809"/>
    <n v="1424743409"/>
    <b v="1"/>
    <n v="186"/>
    <b v="1"/>
    <s v="theater/plays"/>
    <n v="1.012576923076923"/>
    <n v="70.771505376344081"/>
    <x v="8"/>
    <x v="23"/>
    <x v="2234"/>
    <d v="2015-03-26T01:03:29"/>
  </r>
  <r>
    <n v="1351"/>
    <s v="Purpose: Your Journey To Find Meaning"/>
    <s v="Discover your purpose, live a more fulfilling life, leave a positive footprint on society."/>
    <n v="20000"/>
    <n v="20253"/>
    <x v="3"/>
    <x v="0"/>
    <s v="USD"/>
    <n v="1455299144"/>
    <n v="1452707144"/>
    <b v="0"/>
    <n v="120"/>
    <b v="1"/>
    <s v="publishing/nonfiction"/>
    <n v="1.0126500000000001"/>
    <n v="168.77500000000001"/>
    <x v="2"/>
    <x v="34"/>
    <x v="2235"/>
    <d v="2016-02-12T17:45:4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3"/>
    <x v="0"/>
    <s v="USD"/>
    <n v="1318006732"/>
    <n v="1312822732"/>
    <b v="0"/>
    <n v="55"/>
    <b v="1"/>
    <s v="music/indie rock"/>
    <n v="1.0128333333333333"/>
    <n v="110.49090909090908"/>
    <x v="3"/>
    <x v="7"/>
    <x v="2236"/>
    <d v="2011-10-07T16:58:52"/>
  </r>
  <r>
    <n v="30"/>
    <s v="Introverts Web Series"/>
    <s v="Comedy series about three introverted roommates coping with single life, secret resentments, and loudmouthed extroverts."/>
    <n v="4000"/>
    <n v="4051.99"/>
    <x v="3"/>
    <x v="0"/>
    <s v="USD"/>
    <n v="1408604515"/>
    <n v="1406012515"/>
    <b v="0"/>
    <n v="53"/>
    <b v="1"/>
    <s v="film &amp; video/television"/>
    <n v="1.0129975"/>
    <n v="76.45264150943396"/>
    <x v="0"/>
    <x v="29"/>
    <x v="2237"/>
    <d v="2014-08-21T07:01:5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3"/>
    <x v="0"/>
    <s v="USD"/>
    <n v="1409274000"/>
    <n v="1406847996"/>
    <b v="1"/>
    <n v="614"/>
    <b v="1"/>
    <s v="music/indie rock"/>
    <n v="1.0130622"/>
    <n v="82.496921824104234"/>
    <x v="3"/>
    <x v="7"/>
    <x v="2238"/>
    <d v="2014-08-29T01:00:00"/>
  </r>
  <r>
    <n v="366"/>
    <s v="A BUSHMAN ODYSSEY"/>
    <s v="One Bushman familyâ€™s struggle to survive genocide, dispossession and post-apartheid freedom in South Africa."/>
    <n v="38000"/>
    <n v="38500"/>
    <x v="3"/>
    <x v="0"/>
    <s v="USD"/>
    <n v="1337540518"/>
    <n v="1334948518"/>
    <b v="0"/>
    <n v="134"/>
    <b v="1"/>
    <s v="film &amp; video/documentary"/>
    <n v="1.013157894736842"/>
    <n v="287.31343283582089"/>
    <x v="0"/>
    <x v="31"/>
    <x v="2239"/>
    <d v="2012-05-20T19:01:58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3"/>
    <x v="1"/>
    <s v="GBP"/>
    <n v="1436380200"/>
    <n v="1433615400"/>
    <b v="0"/>
    <n v="9"/>
    <b v="1"/>
    <s v="photography/photobooks"/>
    <n v="1.0131677953348381"/>
    <n v="299.22222222222223"/>
    <x v="7"/>
    <x v="18"/>
    <x v="2240"/>
    <d v="2015-07-08T18:30:0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3"/>
    <x v="0"/>
    <s v="USD"/>
    <n v="1415653663"/>
    <n v="1413058063"/>
    <b v="1"/>
    <n v="94"/>
    <b v="1"/>
    <s v="music/metal"/>
    <n v="1.0132000000000001"/>
    <n v="53.893617021276597"/>
    <x v="3"/>
    <x v="33"/>
    <x v="2241"/>
    <d v="2014-11-10T21:07:43"/>
  </r>
  <r>
    <n v="3274"/>
    <s v="Orpheus Descending by Tennessee Williams"/>
    <s v="Austin Pendleton directs a rare revival of Tennessee Williams' Orpheus Descending. (photos by Michael Halsband and Talfoto)"/>
    <n v="15500"/>
    <n v="15705"/>
    <x v="3"/>
    <x v="0"/>
    <s v="USD"/>
    <n v="1458075600"/>
    <n v="1454259272"/>
    <b v="1"/>
    <n v="286"/>
    <b v="1"/>
    <s v="theater/plays"/>
    <n v="1.0132258064516129"/>
    <n v="54.912587412587413"/>
    <x v="8"/>
    <x v="23"/>
    <x v="2242"/>
    <d v="2016-03-15T21:00:00"/>
  </r>
  <r>
    <n v="3575"/>
    <s v="AnaiÌˆs Nin Goes to Hell"/>
    <s v="An island in hell. Cleopatra, Joan of Arc, &amp; Queen Victoria wait, trapped in the memory of who they were... until AnaiÌˆs Nin shows up."/>
    <n v="10000"/>
    <n v="10133"/>
    <x v="3"/>
    <x v="0"/>
    <s v="USD"/>
    <n v="1470887940"/>
    <n v="1468176527"/>
    <b v="0"/>
    <n v="102"/>
    <b v="1"/>
    <s v="theater/plays"/>
    <n v="1.0133000000000001"/>
    <n v="99.343137254901961"/>
    <x v="8"/>
    <x v="23"/>
    <x v="2243"/>
    <d v="2016-08-11T03:5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3"/>
    <x v="0"/>
    <s v="USD"/>
    <n v="1325961309"/>
    <n v="1322073309"/>
    <b v="1"/>
    <n v="146"/>
    <b v="1"/>
    <s v="film &amp; video/documentary"/>
    <n v="1.0133294117647058"/>
    <n v="589.95205479452056"/>
    <x v="0"/>
    <x v="31"/>
    <x v="2244"/>
    <d v="2012-01-07T18:35:09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3"/>
    <x v="0"/>
    <s v="USD"/>
    <n v="1272828120"/>
    <n v="1268934736"/>
    <b v="0"/>
    <n v="26"/>
    <b v="1"/>
    <s v="film &amp; video/documentary"/>
    <n v="1.0133333333333334"/>
    <n v="347.84615384615387"/>
    <x v="0"/>
    <x v="31"/>
    <x v="2245"/>
    <d v="2010-05-02T19:22:0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3"/>
    <x v="0"/>
    <s v="USD"/>
    <n v="1347854700"/>
    <n v="1343867524"/>
    <b v="0"/>
    <n v="75"/>
    <b v="1"/>
    <s v="music/rock"/>
    <n v="1.0133333333333334"/>
    <n v="81.066666666666663"/>
    <x v="3"/>
    <x v="32"/>
    <x v="2246"/>
    <d v="2012-09-17T04:05:00"/>
  </r>
  <r>
    <n v="40"/>
    <s v="Regal Fare Season One"/>
    <s v="There is a cooking show in production that needs your help, a show about using local ingredients to create simple and elegant meals."/>
    <n v="2000"/>
    <n v="2027"/>
    <x v="3"/>
    <x v="0"/>
    <s v="USD"/>
    <n v="1403150400"/>
    <n v="1401426488"/>
    <b v="0"/>
    <n v="16"/>
    <b v="1"/>
    <s v="film &amp; video/television"/>
    <n v="1.0135000000000001"/>
    <n v="126.6875"/>
    <x v="0"/>
    <x v="29"/>
    <x v="2247"/>
    <d v="2014-06-19T04:00:00"/>
  </r>
  <r>
    <n v="796"/>
    <s v="Madrone: New Album for 2013"/>
    <s v="Madrone is an independent band creating melodic, emotional, _x000a_alternative-rock needing your help to finish their new album."/>
    <n v="10000"/>
    <n v="10135"/>
    <x v="3"/>
    <x v="0"/>
    <s v="USD"/>
    <n v="1379279400"/>
    <n v="1376687485"/>
    <b v="0"/>
    <n v="90"/>
    <b v="1"/>
    <s v="music/rock"/>
    <n v="1.0135000000000001"/>
    <n v="112.61111111111111"/>
    <x v="3"/>
    <x v="32"/>
    <x v="2248"/>
    <d v="2013-09-15T21:10:00"/>
  </r>
  <r>
    <n v="3519"/>
    <s v="Bookstory"/>
    <s v="Bookstory is a tiny puppet musical with some very big ideas that tells the story of the story in the digital age"/>
    <n v="2000"/>
    <n v="2027"/>
    <x v="3"/>
    <x v="1"/>
    <s v="GBP"/>
    <n v="1425478950"/>
    <n v="1422886950"/>
    <b v="0"/>
    <n v="28"/>
    <b v="1"/>
    <s v="theater/plays"/>
    <n v="1.0135000000000001"/>
    <n v="72.392857142857139"/>
    <x v="8"/>
    <x v="23"/>
    <x v="2249"/>
    <d v="2015-03-04T14:22:30"/>
  </r>
  <r>
    <n v="360"/>
    <s v="Faith: A Documentary"/>
    <s v="A brave woman takes her wife and son from New York to visit her hometown in Kenya, where she was persecuted for being a lesbian."/>
    <n v="12000"/>
    <n v="12165"/>
    <x v="3"/>
    <x v="0"/>
    <s v="USD"/>
    <n v="1437621060"/>
    <n v="1433799180"/>
    <b v="0"/>
    <n v="87"/>
    <b v="1"/>
    <s v="film &amp; video/documentary"/>
    <n v="1.0137499999999999"/>
    <n v="139.82758620689654"/>
    <x v="0"/>
    <x v="31"/>
    <x v="2250"/>
    <d v="2015-07-23T03:11:00"/>
  </r>
  <r>
    <n v="2938"/>
    <s v="Keep It Spinning."/>
    <s v="Keep It Spinning! Is an after-school, six week workshop, during which students create an musical based on on an overarching theme."/>
    <n v="4000"/>
    <n v="4055"/>
    <x v="3"/>
    <x v="0"/>
    <s v="USD"/>
    <n v="1422636814"/>
    <n v="1420044814"/>
    <b v="0"/>
    <n v="32"/>
    <b v="1"/>
    <s v="theater/musical"/>
    <n v="1.0137499999999999"/>
    <n v="126.71875"/>
    <x v="8"/>
    <x v="25"/>
    <x v="2251"/>
    <d v="2015-01-30T16:53:34"/>
  </r>
  <r>
    <n v="3326"/>
    <s v="Me? A Caregiver?"/>
    <s v="An edgy, hilarious, compassionate and honest show to help caregivers find courage, trust their instincts and above all, to laugh."/>
    <n v="8000"/>
    <n v="8110"/>
    <x v="3"/>
    <x v="0"/>
    <s v="USD"/>
    <n v="1425830905"/>
    <n v="1423242505"/>
    <b v="0"/>
    <n v="57"/>
    <b v="1"/>
    <s v="theater/plays"/>
    <n v="1.0137499999999999"/>
    <n v="142.28070175438597"/>
    <x v="8"/>
    <x v="23"/>
    <x v="2252"/>
    <d v="2015-03-08T16:08:25"/>
  </r>
  <r>
    <n v="3360"/>
    <s v="Pretty Butch"/>
    <s v="World Premiere, an M1 Singapore Fringe Festival 2017 commission."/>
    <n v="9000"/>
    <n v="9124"/>
    <x v="3"/>
    <x v="19"/>
    <s v="SGD"/>
    <n v="1481731140"/>
    <n v="1479866343"/>
    <b v="0"/>
    <n v="72"/>
    <b v="1"/>
    <s v="theater/plays"/>
    <n v="1.0137777777777779"/>
    <n v="126.72222222222223"/>
    <x v="8"/>
    <x v="23"/>
    <x v="2253"/>
    <d v="2016-12-14T15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3"/>
    <x v="0"/>
    <s v="USD"/>
    <n v="1398009714"/>
    <n v="1395417714"/>
    <b v="1"/>
    <n v="131"/>
    <b v="1"/>
    <s v="film &amp; video/documentary"/>
    <n v="1.0138461538461538"/>
    <n v="201.22137404580153"/>
    <x v="0"/>
    <x v="31"/>
    <x v="2254"/>
    <d v="2014-04-20T16:01:54"/>
  </r>
  <r>
    <n v="726"/>
    <s v="60 Days to a Radiating Faith"/>
    <s v="&quot;60 Days to a Radiating Faith&quot; is a collection of carefully selected Bible verses to encourage those undergoing cancer treatments."/>
    <n v="2500"/>
    <n v="2535"/>
    <x v="3"/>
    <x v="0"/>
    <s v="USD"/>
    <n v="1365728487"/>
    <n v="1363136487"/>
    <b v="0"/>
    <n v="35"/>
    <b v="1"/>
    <s v="publishing/nonfiction"/>
    <n v="1.014"/>
    <n v="72.428571428571431"/>
    <x v="2"/>
    <x v="34"/>
    <x v="2255"/>
    <d v="2013-04-12T01:01:27"/>
  </r>
  <r>
    <n v="1641"/>
    <s v="Tanya Dartson- Run for Your Life music video"/>
    <s v="Music Video For Upbeat and Inspiring Song - Run For Your Life"/>
    <n v="2500"/>
    <n v="2535"/>
    <x v="3"/>
    <x v="0"/>
    <s v="USD"/>
    <n v="1418998744"/>
    <n v="1416406744"/>
    <b v="0"/>
    <n v="26"/>
    <b v="1"/>
    <s v="music/pop"/>
    <n v="1.014"/>
    <n v="97.5"/>
    <x v="3"/>
    <x v="35"/>
    <x v="2256"/>
    <d v="2014-12-19T14:19:0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3"/>
    <x v="0"/>
    <s v="USD"/>
    <n v="1307761200"/>
    <n v="1304464914"/>
    <b v="0"/>
    <n v="20"/>
    <b v="1"/>
    <s v="music/rock"/>
    <n v="1.014"/>
    <n v="76.05"/>
    <x v="3"/>
    <x v="32"/>
    <x v="2257"/>
    <d v="2011-06-11T03:00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3"/>
    <x v="1"/>
    <s v="GBP"/>
    <n v="1438358400"/>
    <n v="1437063121"/>
    <b v="0"/>
    <n v="139"/>
    <b v="1"/>
    <s v="theater/plays"/>
    <n v="1.014"/>
    <n v="36.474820143884891"/>
    <x v="8"/>
    <x v="23"/>
    <x v="2258"/>
    <d v="2015-07-31T16:00:00"/>
  </r>
  <r>
    <n v="2979"/>
    <s v="'ART'"/>
    <s v="Dear Stone returns with Yasmina Reza's 'ART', a compelling, clever exploration of friendship under duress. Thanks for watching!"/>
    <n v="5000"/>
    <n v="5070"/>
    <x v="3"/>
    <x v="0"/>
    <s v="USD"/>
    <n v="1420524000"/>
    <n v="1419104823"/>
    <b v="0"/>
    <n v="46"/>
    <b v="1"/>
    <s v="theater/plays"/>
    <n v="1.014"/>
    <n v="110.21739130434783"/>
    <x v="8"/>
    <x v="23"/>
    <x v="2259"/>
    <d v="2015-01-06T06:00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3"/>
    <x v="1"/>
    <s v="GBP"/>
    <n v="1468611272"/>
    <n v="1466019272"/>
    <b v="0"/>
    <n v="27"/>
    <b v="1"/>
    <s v="theater/plays"/>
    <n v="1.014"/>
    <n v="56.333333333333336"/>
    <x v="8"/>
    <x v="23"/>
    <x v="2260"/>
    <d v="2016-07-15T19:34:32"/>
  </r>
  <r>
    <n v="3363"/>
    <s v="Making the Move--Edinburgh Fringe 2014"/>
    <s v="A first play about a first kiss, Making the Move is going to the Edinburgh Fringe festival.  Join the party, fall in love.  Help us!"/>
    <n v="7750"/>
    <n v="7860"/>
    <x v="3"/>
    <x v="0"/>
    <s v="USD"/>
    <n v="1408464000"/>
    <n v="1406831445"/>
    <b v="0"/>
    <n v="26"/>
    <b v="1"/>
    <s v="theater/plays"/>
    <n v="1.0141935483870967"/>
    <n v="302.30769230769232"/>
    <x v="8"/>
    <x v="23"/>
    <x v="2261"/>
    <d v="2014-08-19T16:00:0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2"/>
    <x v="0"/>
    <s v="USD"/>
    <n v="1490752800"/>
    <n v="1486522484"/>
    <b v="0"/>
    <n v="884"/>
    <b v="0"/>
    <s v="music/faith"/>
    <n v="1.0142212307692309"/>
    <n v="74.575090497737563"/>
    <x v="3"/>
    <x v="17"/>
    <x v="2262"/>
    <d v="2017-03-29T02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3"/>
    <x v="7"/>
    <s v="CAD"/>
    <n v="1427775414"/>
    <n v="1425187014"/>
    <b v="0"/>
    <n v="40"/>
    <b v="1"/>
    <s v="theater/plays"/>
    <n v="1.0142500000000001"/>
    <n v="202.85"/>
    <x v="8"/>
    <x v="23"/>
    <x v="2263"/>
    <d v="2015-03-31T04:16:54"/>
  </r>
  <r>
    <n v="3686"/>
    <s v="Dog sees God by Bert V. Royal @ FSU"/>
    <s v="This October, in association with Rogue Productions at FSU, I will be directing a production of Dog sees God."/>
    <n v="350"/>
    <n v="355"/>
    <x v="3"/>
    <x v="0"/>
    <s v="USD"/>
    <n v="1440820740"/>
    <n v="1439567660"/>
    <b v="0"/>
    <n v="6"/>
    <b v="1"/>
    <s v="theater/plays"/>
    <n v="1.0142857142857142"/>
    <n v="59.166666666666664"/>
    <x v="8"/>
    <x v="23"/>
    <x v="2264"/>
    <d v="2015-08-29T03:59:00"/>
  </r>
  <r>
    <n v="408"/>
    <s v="Reverence: A Documentary Short on Branded Yarmulkes"/>
    <s v="A documentary exploring the phenomenon of custom and branded yarmulkes in Jewish-American communities."/>
    <n v="6000"/>
    <n v="6086.26"/>
    <x v="3"/>
    <x v="0"/>
    <s v="USD"/>
    <n v="1383676790"/>
    <n v="1380217190"/>
    <b v="0"/>
    <n v="38"/>
    <b v="1"/>
    <s v="film &amp; video/documentary"/>
    <n v="1.0143766666666667"/>
    <n v="160.16473684210527"/>
    <x v="0"/>
    <x v="31"/>
    <x v="2265"/>
    <d v="2013-11-05T18:39:50"/>
  </r>
  <r>
    <n v="3344"/>
    <s v="The Other Group Theatre"/>
    <s v="We are a company of crafted and trained actors, writers and directors dedicated to the principles set by the legendary Group Theatre."/>
    <n v="4500"/>
    <n v="4565"/>
    <x v="3"/>
    <x v="0"/>
    <s v="USD"/>
    <n v="1409374093"/>
    <n v="1406782093"/>
    <b v="0"/>
    <n v="40"/>
    <b v="1"/>
    <s v="theater/plays"/>
    <n v="1.0144444444444445"/>
    <n v="114.125"/>
    <x v="8"/>
    <x v="23"/>
    <x v="2266"/>
    <d v="2014-08-30T04:48:13"/>
  </r>
  <r>
    <n v="1502"/>
    <s v="Cosmic Surgery"/>
    <s v="Cosmic Surgery is a photo book, set in the not too distant future where the world of cosmetic surgery is about to be transformed"/>
    <n v="22000"/>
    <n v="22318"/>
    <x v="3"/>
    <x v="1"/>
    <s v="GBP"/>
    <n v="1458943200"/>
    <n v="1456491680"/>
    <b v="1"/>
    <n v="329"/>
    <b v="1"/>
    <s v="photography/photobooks"/>
    <n v="1.0144545454545455"/>
    <n v="67.835866261398181"/>
    <x v="7"/>
    <x v="18"/>
    <x v="2267"/>
    <d v="2016-03-25T22:00:00"/>
  </r>
  <r>
    <n v="826"/>
    <s v="Protect The Dream Debut Album"/>
    <s v="Protect The Dream is preparing to record their debut album 8 years in the making. Lets make it happen Kickstarter!"/>
    <n v="5500"/>
    <n v="5580"/>
    <x v="3"/>
    <x v="0"/>
    <s v="USD"/>
    <n v="1332719730"/>
    <n v="1330908930"/>
    <b v="0"/>
    <n v="49"/>
    <b v="1"/>
    <s v="music/rock"/>
    <n v="1.0145454545454546"/>
    <n v="113.87755102040816"/>
    <x v="3"/>
    <x v="32"/>
    <x v="2268"/>
    <d v="2012-03-25T23:55:30"/>
  </r>
  <r>
    <n v="2603"/>
    <s v="Manned Mock Mars Mission"/>
    <s v="I will be building a mock space station and simulate living on Mars for two weeks."/>
    <n v="1750"/>
    <n v="1776"/>
    <x v="3"/>
    <x v="0"/>
    <s v="USD"/>
    <n v="1387835654"/>
    <n v="1386626054"/>
    <b v="1"/>
    <n v="50"/>
    <b v="1"/>
    <s v="technology/space exploration"/>
    <n v="1.0148571428571429"/>
    <n v="35.520000000000003"/>
    <x v="1"/>
    <x v="21"/>
    <x v="2269"/>
    <d v="2013-12-23T21:54:14"/>
  </r>
  <r>
    <n v="1613"/>
    <s v="New  E.P. mastering and recording"/>
    <s v="Ghosts and Paper Hearts are getting ready to release their new EP and we want it to be sent everywhere. Help us out PLEASE!!!!!"/>
    <n v="1000"/>
    <n v="1015"/>
    <x v="3"/>
    <x v="0"/>
    <s v="USD"/>
    <n v="1342921202"/>
    <n v="1340329202"/>
    <b v="0"/>
    <n v="26"/>
    <b v="1"/>
    <s v="music/rock"/>
    <n v="1.0149999999999999"/>
    <n v="39.03846153846154"/>
    <x v="3"/>
    <x v="32"/>
    <x v="2270"/>
    <d v="2012-07-22T01:40:02"/>
  </r>
  <r>
    <n v="2219"/>
    <s v="Moments by eBurner"/>
    <s v="An album that illustrates events in our lives, whether trivial or significant, through the tones of electronic music."/>
    <n v="1000"/>
    <n v="1015"/>
    <x v="3"/>
    <x v="0"/>
    <s v="USD"/>
    <n v="1440004512"/>
    <n v="1437412512"/>
    <b v="0"/>
    <n v="19"/>
    <b v="1"/>
    <s v="music/electronic music"/>
    <n v="1.0149999999999999"/>
    <n v="53.421052631578945"/>
    <x v="3"/>
    <x v="36"/>
    <x v="2271"/>
    <d v="2015-08-19T17:15:12"/>
  </r>
  <r>
    <n v="3269"/>
    <s v="Cicada Studios presents &quot;Miss Sarah&quot;"/>
    <s v="Cicada Studios presents, as their inaugural production, a new-writing world premiere at the Edinburgh Fringe Festival 2015."/>
    <n v="8000"/>
    <n v="8120"/>
    <x v="3"/>
    <x v="1"/>
    <s v="GBP"/>
    <n v="1434452400"/>
    <n v="1431509397"/>
    <b v="1"/>
    <n v="70"/>
    <b v="1"/>
    <s v="theater/plays"/>
    <n v="1.0149999999999999"/>
    <n v="116"/>
    <x v="8"/>
    <x v="23"/>
    <x v="2272"/>
    <d v="2015-06-16T11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3"/>
    <x v="0"/>
    <s v="USD"/>
    <n v="1408815440"/>
    <n v="1404927440"/>
    <b v="0"/>
    <n v="29"/>
    <b v="1"/>
    <s v="theater/plays"/>
    <n v="1.0149999999999999"/>
    <n v="105"/>
    <x v="8"/>
    <x v="23"/>
    <x v="2273"/>
    <d v="2014-08-23T17:37:20"/>
  </r>
  <r>
    <n v="3713"/>
    <s v="Bring Matt Fotis's Nights on the Couch to NYC!"/>
    <s v="Matt Fotis's play, Nights on the Couch, was accepted to the 28th Annual Strawberry One Act Festival! Show your support!"/>
    <n v="2000"/>
    <n v="2030"/>
    <x v="3"/>
    <x v="0"/>
    <s v="USD"/>
    <n v="1465062166"/>
    <n v="1463334166"/>
    <b v="0"/>
    <n v="19"/>
    <b v="1"/>
    <s v="theater/plays"/>
    <n v="1.0149999999999999"/>
    <n v="106.84210526315789"/>
    <x v="8"/>
    <x v="23"/>
    <x v="2274"/>
    <d v="2016-06-04T17:42:46"/>
  </r>
  <r>
    <n v="292"/>
    <s v="The Undocumented"/>
    <s v="THE UNDOCUMENTED is a 90 cinema verite documentary that exposes a little known consequence of current U. S. immigration policy."/>
    <n v="75000"/>
    <n v="76130.2"/>
    <x v="3"/>
    <x v="0"/>
    <s v="USD"/>
    <n v="1319860740"/>
    <n v="1317064599"/>
    <b v="1"/>
    <n v="493"/>
    <b v="1"/>
    <s v="film &amp; video/documentary"/>
    <n v="1.0150693333333334"/>
    <n v="154.42231237322514"/>
    <x v="0"/>
    <x v="31"/>
    <x v="2275"/>
    <d v="2011-10-29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3"/>
    <x v="0"/>
    <s v="USD"/>
    <n v="1466567700"/>
    <n v="1464653696"/>
    <b v="0"/>
    <n v="23"/>
    <b v="1"/>
    <s v="theater/plays"/>
    <n v="1.0151515151515151"/>
    <n v="145.65217391304347"/>
    <x v="8"/>
    <x v="23"/>
    <x v="2276"/>
    <d v="2016-06-22T03:55:00"/>
  </r>
  <r>
    <n v="1850"/>
    <s v="WILKES EP"/>
    <s v="WILKES is the solo venture of HighFlightSociety singer / Disciple bassist, Jason Wilkes. This project is to fund the debut 6 song EP."/>
    <n v="9000"/>
    <n v="9137"/>
    <x v="3"/>
    <x v="0"/>
    <s v="USD"/>
    <n v="1405033300"/>
    <n v="1402441300"/>
    <b v="0"/>
    <n v="179"/>
    <b v="1"/>
    <s v="music/rock"/>
    <n v="1.0152222222222222"/>
    <n v="51.044692737430168"/>
    <x v="3"/>
    <x v="32"/>
    <x v="2277"/>
    <d v="2014-07-10T23:01:40"/>
  </r>
  <r>
    <n v="1830"/>
    <s v="Help Vintage Blue Complete and Promote Our Record!"/>
    <s v="We have come a long way on our new record, but now we need your help.  Help us, and together we can make magic!"/>
    <n v="15000"/>
    <n v="15230"/>
    <x v="3"/>
    <x v="0"/>
    <s v="USD"/>
    <n v="1393259107"/>
    <n v="1390667107"/>
    <b v="0"/>
    <n v="226"/>
    <b v="1"/>
    <s v="music/rock"/>
    <n v="1.0153333333333334"/>
    <n v="67.389380530973455"/>
    <x v="3"/>
    <x v="32"/>
    <x v="2278"/>
    <d v="2014-02-24T16:25:07"/>
  </r>
  <r>
    <n v="3160"/>
    <s v="We Play Chekhov"/>
    <s v="Two stories by Anton Chekhov adapted for the stage and performed back-to-back in a stunning live theatrical performance."/>
    <n v="4500"/>
    <n v="4569"/>
    <x v="3"/>
    <x v="0"/>
    <s v="USD"/>
    <n v="1407905940"/>
    <n v="1405923687"/>
    <b v="1"/>
    <n v="57"/>
    <b v="1"/>
    <s v="theater/plays"/>
    <n v="1.0153333333333334"/>
    <n v="80.15789473684211"/>
    <x v="8"/>
    <x v="23"/>
    <x v="2279"/>
    <d v="2014-08-13T04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3"/>
    <x v="1"/>
    <s v="GBP"/>
    <n v="1411771384"/>
    <n v="1409179384"/>
    <b v="0"/>
    <n v="57"/>
    <b v="1"/>
    <s v="theater/plays"/>
    <n v="1.0153333333333334"/>
    <n v="53.438596491228068"/>
    <x v="8"/>
    <x v="23"/>
    <x v="2280"/>
    <d v="2014-09-26T22:43:04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3"/>
    <x v="0"/>
    <s v="USD"/>
    <n v="1414465860"/>
    <n v="1411177456"/>
    <b v="0"/>
    <n v="102"/>
    <b v="1"/>
    <s v="food/small batch"/>
    <n v="1.0153353333333335"/>
    <n v="149.31401960784314"/>
    <x v="6"/>
    <x v="28"/>
    <x v="2281"/>
    <d v="2014-10-28T03:11:00"/>
  </r>
  <r>
    <n v="407"/>
    <s v="Haymarket Documentary"/>
    <s v="The story of the 1886 Haymarket Riot explored through the history of the Haymarket Police Memorial Statue."/>
    <n v="2000"/>
    <n v="2031"/>
    <x v="3"/>
    <x v="0"/>
    <s v="USD"/>
    <n v="1321739650"/>
    <n v="1316552050"/>
    <b v="0"/>
    <n v="22"/>
    <b v="1"/>
    <s v="film &amp; video/documentary"/>
    <n v="1.0155000000000001"/>
    <n v="92.318181818181813"/>
    <x v="0"/>
    <x v="31"/>
    <x v="2282"/>
    <d v="2011-11-19T21:54:1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3"/>
    <x v="0"/>
    <s v="USD"/>
    <n v="1415213324"/>
    <n v="1412617724"/>
    <b v="1"/>
    <n v="213"/>
    <b v="1"/>
    <s v="theater/plays"/>
    <n v="1.01552"/>
    <n v="119.1924882629108"/>
    <x v="8"/>
    <x v="23"/>
    <x v="2283"/>
    <d v="2014-11-05T18:48:44"/>
  </r>
  <r>
    <n v="3524"/>
    <s v="Sweet, Sweet Spirit"/>
    <s v="A West Texas matriarch is enraged by the news that her gay grandson has been the victim of a hate crime committed by his own father."/>
    <n v="10000"/>
    <n v="10156"/>
    <x v="3"/>
    <x v="0"/>
    <s v="USD"/>
    <n v="1410580800"/>
    <n v="1409336373"/>
    <b v="0"/>
    <n v="74"/>
    <b v="1"/>
    <s v="theater/plays"/>
    <n v="1.0156000000000001"/>
    <n v="137.24324324324326"/>
    <x v="8"/>
    <x v="23"/>
    <x v="2284"/>
    <d v="2014-09-13T04:00:00"/>
  </r>
  <r>
    <n v="324"/>
    <s v="KEEP MOVING FORWARD - Documentary Film"/>
    <s v="A documentary about a Vietnam veteran who finds peace from his PTSD through Disney, rather than medication."/>
    <n v="8500"/>
    <n v="8636"/>
    <x v="3"/>
    <x v="0"/>
    <s v="USD"/>
    <n v="1438441308"/>
    <n v="1435590108"/>
    <b v="1"/>
    <n v="82"/>
    <b v="1"/>
    <s v="film &amp; video/documentary"/>
    <n v="1.016"/>
    <n v="105.3170731707317"/>
    <x v="0"/>
    <x v="31"/>
    <x v="2285"/>
    <d v="2015-08-01T15:01:48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3"/>
    <x v="0"/>
    <s v="USD"/>
    <n v="1333771200"/>
    <n v="1328649026"/>
    <b v="0"/>
    <n v="24"/>
    <b v="1"/>
    <s v="music/electronic music"/>
    <n v="1.016"/>
    <n v="42.333333333333336"/>
    <x v="3"/>
    <x v="36"/>
    <x v="2286"/>
    <d v="2012-04-07T04:00:00"/>
  </r>
  <r>
    <n v="2524"/>
    <s v="Les Bostonades' First CD"/>
    <s v="We're bringing some of our favorite music from the past 10 years to disc for the first time ever."/>
    <n v="7500"/>
    <n v="7620"/>
    <x v="3"/>
    <x v="0"/>
    <s v="USD"/>
    <n v="1419136200"/>
    <n v="1416338557"/>
    <b v="0"/>
    <n v="43"/>
    <b v="1"/>
    <s v="music/classical music"/>
    <n v="1.016"/>
    <n v="177.2093023255814"/>
    <x v="3"/>
    <x v="37"/>
    <x v="2287"/>
    <d v="2014-12-21T04:30:00"/>
  </r>
  <r>
    <n v="3284"/>
    <s v="Help fund Black Enough!"/>
    <s v="Black Enough is an LSU student-staged performance exploring the effects of white supremacy on the black community."/>
    <n v="3000"/>
    <n v="3048"/>
    <x v="3"/>
    <x v="0"/>
    <s v="USD"/>
    <n v="1454047140"/>
    <n v="1452546853"/>
    <b v="0"/>
    <n v="15"/>
    <b v="1"/>
    <s v="theater/plays"/>
    <n v="1.016"/>
    <n v="203.2"/>
    <x v="8"/>
    <x v="23"/>
    <x v="2288"/>
    <d v="2016-01-29T05:59:00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3"/>
    <x v="0"/>
    <s v="USD"/>
    <n v="1475553540"/>
    <n v="1472528141"/>
    <b v="1"/>
    <n v="308"/>
    <b v="1"/>
    <s v="theater/spaces"/>
    <n v="1.01606"/>
    <n v="164.94480519480518"/>
    <x v="8"/>
    <x v="24"/>
    <x v="2289"/>
    <d v="2016-10-04T03:59:00"/>
  </r>
  <r>
    <n v="1632"/>
    <s v="Culprit needs a van!"/>
    <s v="Hey everyone! If you don't already know, we're Culprit, a 4-piece rock band from Los Angeles &amp; we are in dire need of a new tour van!"/>
    <n v="4000"/>
    <n v="4065"/>
    <x v="3"/>
    <x v="0"/>
    <s v="USD"/>
    <n v="1316851854"/>
    <n v="1311667854"/>
    <b v="0"/>
    <n v="47"/>
    <b v="1"/>
    <s v="music/rock"/>
    <n v="1.0162500000000001"/>
    <n v="86.489361702127653"/>
    <x v="3"/>
    <x v="32"/>
    <x v="2290"/>
    <d v="2011-09-24T08:10:54"/>
  </r>
  <r>
    <n v="1285"/>
    <s v="We just keep going"/>
    <s v="The world premiere of hysterically funny and heartbreaking story about family, unconditional love and facing the unfaceable"/>
    <n v="2000"/>
    <n v="2033"/>
    <x v="3"/>
    <x v="1"/>
    <s v="GBP"/>
    <n v="1434808775"/>
    <n v="1433512775"/>
    <b v="0"/>
    <n v="63"/>
    <b v="1"/>
    <s v="theater/plays"/>
    <n v="1.0165"/>
    <n v="32.269841269841272"/>
    <x v="8"/>
    <x v="23"/>
    <x v="2291"/>
    <d v="2015-06-20T13:59:35"/>
  </r>
  <r>
    <n v="833"/>
    <s v="Ragman Rolls"/>
    <s v="This is an American rock album."/>
    <n v="6000"/>
    <n v="6100"/>
    <x v="3"/>
    <x v="0"/>
    <s v="USD"/>
    <n v="1397941475"/>
    <n v="1395349475"/>
    <b v="0"/>
    <n v="41"/>
    <b v="1"/>
    <s v="music/rock"/>
    <n v="1.0166666666666666"/>
    <n v="148.78048780487805"/>
    <x v="3"/>
    <x v="32"/>
    <x v="2292"/>
    <d v="2014-04-19T21:04:35"/>
  </r>
  <r>
    <n v="2096"/>
    <s v="GBS Detroit Presents Shone Nuisance"/>
    <s v="Shone Nuisance is heading to GBS Detroit on Friday, October 26th to record and film their GBS Detroit EP and video."/>
    <n v="600"/>
    <n v="610"/>
    <x v="3"/>
    <x v="0"/>
    <s v="USD"/>
    <n v="1351223940"/>
    <n v="1349892735"/>
    <b v="0"/>
    <n v="14"/>
    <b v="1"/>
    <s v="music/indie rock"/>
    <n v="1.0166666666666666"/>
    <n v="43.571428571428569"/>
    <x v="3"/>
    <x v="7"/>
    <x v="2293"/>
    <d v="2012-10-26T03:59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3"/>
    <x v="1"/>
    <s v="GBP"/>
    <n v="1436705265"/>
    <n v="1434113265"/>
    <b v="1"/>
    <n v="30"/>
    <b v="1"/>
    <s v="theater/plays"/>
    <n v="1.0166666666666666"/>
    <n v="61"/>
    <x v="8"/>
    <x v="23"/>
    <x v="2294"/>
    <d v="2015-07-12T12:47:45"/>
  </r>
  <r>
    <n v="3324"/>
    <s v="At Swim, Two Boys"/>
    <s v="The play tells the story of Jim and Doyler and their friendship on the brink of Irish independence."/>
    <n v="1500"/>
    <n v="1525"/>
    <x v="3"/>
    <x v="16"/>
    <s v="EUR"/>
    <n v="1465135190"/>
    <n v="1463925590"/>
    <b v="0"/>
    <n v="10"/>
    <b v="1"/>
    <s v="theater/plays"/>
    <n v="1.0166666666666666"/>
    <n v="152.5"/>
    <x v="8"/>
    <x v="23"/>
    <x v="2295"/>
    <d v="2016-06-05T13:59:50"/>
  </r>
  <r>
    <n v="3342"/>
    <s v="Uprising Theatre Company's First Production"/>
    <s v="We believe in the power of stories to change the world. Theatre that inspires transformation."/>
    <n v="6000"/>
    <n v="6100"/>
    <x v="3"/>
    <x v="0"/>
    <s v="USD"/>
    <n v="1427864340"/>
    <n v="1425020810"/>
    <b v="0"/>
    <n v="78"/>
    <b v="1"/>
    <s v="theater/plays"/>
    <n v="1.0166666666666666"/>
    <n v="78.205128205128204"/>
    <x v="8"/>
    <x v="23"/>
    <x v="2296"/>
    <d v="2015-04-01T04:59:00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3"/>
    <x v="0"/>
    <s v="USD"/>
    <n v="1445363722"/>
    <n v="1442771722"/>
    <b v="0"/>
    <n v="47"/>
    <b v="1"/>
    <s v="music/indie rock"/>
    <n v="1.0171957671957672"/>
    <n v="196.34042553191489"/>
    <x v="3"/>
    <x v="7"/>
    <x v="2297"/>
    <d v="2015-10-20T17:55:22"/>
  </r>
  <r>
    <n v="300"/>
    <s v="The Bus "/>
    <s v="THE BUS is a feature-length documentary film celebrating one of the most iconic and beloved vehicles ever produced, the Volkswagen Bus."/>
    <n v="25000"/>
    <n v="25430.66"/>
    <x v="3"/>
    <x v="0"/>
    <s v="USD"/>
    <n v="1303686138"/>
    <n v="1301007738"/>
    <b v="1"/>
    <n v="298"/>
    <b v="1"/>
    <s v="film &amp; video/documentary"/>
    <n v="1.0172264"/>
    <n v="85.337785234899329"/>
    <x v="0"/>
    <x v="31"/>
    <x v="2298"/>
    <d v="2011-04-24T23:02:18"/>
  </r>
  <r>
    <n v="1622"/>
    <s v="PrincessFrank's MASTERSLAVE Album, EP &amp; Tour"/>
    <s v="Join in PrincessFrank's conquest of the Rock&amp;Roll kingdom! Pledge your support and help him claim the throne of Rock!"/>
    <n v="6900"/>
    <n v="7019"/>
    <x v="3"/>
    <x v="0"/>
    <s v="USD"/>
    <n v="1418803140"/>
    <n v="1415343874"/>
    <b v="0"/>
    <n v="65"/>
    <b v="1"/>
    <s v="music/rock"/>
    <n v="1.0172463768115942"/>
    <n v="107.98461538461538"/>
    <x v="3"/>
    <x v="32"/>
    <x v="2299"/>
    <d v="2014-12-17T07:59:00"/>
  </r>
  <r>
    <n v="2638"/>
    <s v="Pie In Space! (Round 2)"/>
    <s v="The second round of funding for the most amazing project ever where a high school freshman is sending pie into SPACE!!!"/>
    <n v="347"/>
    <n v="353"/>
    <x v="3"/>
    <x v="0"/>
    <s v="USD"/>
    <n v="1421358895"/>
    <n v="1418766895"/>
    <b v="0"/>
    <n v="14"/>
    <b v="1"/>
    <s v="technology/space exploration"/>
    <n v="1.0172910662824208"/>
    <n v="25.214285714285715"/>
    <x v="1"/>
    <x v="21"/>
    <x v="2300"/>
    <d v="2015-01-15T21:54:55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3"/>
    <x v="0"/>
    <s v="USD"/>
    <n v="1442102400"/>
    <n v="1440370768"/>
    <b v="0"/>
    <n v="72"/>
    <b v="1"/>
    <s v="theater/plays"/>
    <n v="1.0173000000000001"/>
    <n v="141.29166666666666"/>
    <x v="8"/>
    <x v="23"/>
    <x v="2301"/>
    <d v="2015-09-13T00:00:00"/>
  </r>
  <r>
    <n v="1841"/>
    <s v="Hydra Effect Debut EP"/>
    <s v="Hard Rock with a Positive Message. Help us fund, release and promote our debut EP!"/>
    <n v="2000"/>
    <n v="2035"/>
    <x v="3"/>
    <x v="0"/>
    <s v="USD"/>
    <n v="1400561940"/>
    <n v="1397679445"/>
    <b v="0"/>
    <n v="40"/>
    <b v="1"/>
    <s v="music/rock"/>
    <n v="1.0175000000000001"/>
    <n v="50.875"/>
    <x v="3"/>
    <x v="32"/>
    <x v="2302"/>
    <d v="2014-05-20T04:59:0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3"/>
    <x v="1"/>
    <s v="GBP"/>
    <n v="1469401200"/>
    <n v="1466887297"/>
    <b v="0"/>
    <n v="27"/>
    <b v="1"/>
    <s v="theater/musical"/>
    <n v="1.0175000000000001"/>
    <n v="75.370370370370367"/>
    <x v="8"/>
    <x v="25"/>
    <x v="2303"/>
    <d v="2016-07-24T23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3"/>
    <x v="0"/>
    <s v="USD"/>
    <n v="1471291782"/>
    <n v="1468699782"/>
    <b v="0"/>
    <n v="122"/>
    <b v="1"/>
    <s v="theater/plays"/>
    <n v="1.0176666666666667"/>
    <n v="125.12295081967213"/>
    <x v="8"/>
    <x v="23"/>
    <x v="2304"/>
    <d v="2016-08-15T20:09:42"/>
  </r>
  <r>
    <n v="1251"/>
    <s v="Jack Oblivian Harlan t Bobo Limes european tour"/>
    <s v="A tour of europe with 3 memphis artist, Jack Oblivian, Harlan T Bobo and Shawn Cripps."/>
    <n v="6000"/>
    <n v="6108"/>
    <x v="3"/>
    <x v="0"/>
    <s v="USD"/>
    <n v="1316979167"/>
    <n v="1311795167"/>
    <b v="1"/>
    <n v="74"/>
    <b v="1"/>
    <s v="music/rock"/>
    <n v="1.018"/>
    <n v="82.540540540540547"/>
    <x v="3"/>
    <x v="32"/>
    <x v="2305"/>
    <d v="2011-09-25T19:32:47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3"/>
    <x v="0"/>
    <s v="USD"/>
    <n v="1374674558"/>
    <n v="1372082558"/>
    <b v="1"/>
    <n v="159"/>
    <b v="1"/>
    <s v="music/rock"/>
    <n v="1.018"/>
    <n v="140.85534591194968"/>
    <x v="3"/>
    <x v="32"/>
    <x v="2306"/>
    <d v="2013-07-24T14:02:38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3"/>
    <x v="0"/>
    <s v="USD"/>
    <n v="1384363459"/>
    <n v="1381767859"/>
    <b v="1"/>
    <n v="31"/>
    <b v="1"/>
    <s v="music/rock"/>
    <n v="1.018"/>
    <n v="246.29032258064515"/>
    <x v="3"/>
    <x v="32"/>
    <x v="2307"/>
    <d v="2013-11-13T17:24:19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3"/>
    <x v="0"/>
    <s v="USD"/>
    <n v="1338591144"/>
    <n v="1335567144"/>
    <b v="1"/>
    <n v="89"/>
    <b v="1"/>
    <s v="theater/plays"/>
    <n v="1.0181818181818181"/>
    <n v="62.921348314606739"/>
    <x v="8"/>
    <x v="23"/>
    <x v="2308"/>
    <d v="2012-06-01T22:52:24"/>
  </r>
  <r>
    <n v="3253"/>
    <s v="EMPATHITRAX, a new play by Ana Nogueira"/>
    <s v="Can you ever truly feel what someone else is feeling?_x000a_Do you want to?"/>
    <n v="20000"/>
    <n v="20365"/>
    <x v="3"/>
    <x v="0"/>
    <s v="USD"/>
    <n v="1473306300"/>
    <n v="1471701028"/>
    <b v="1"/>
    <n v="115"/>
    <b v="1"/>
    <s v="theater/plays"/>
    <n v="1.0182500000000001"/>
    <n v="177.08695652173913"/>
    <x v="8"/>
    <x v="23"/>
    <x v="2309"/>
    <d v="2016-09-08T03:45:00"/>
  </r>
  <r>
    <n v="3626"/>
    <s v="These are your lives."/>
    <s v="The first four-week performance run for our dance-theatre company, Geste Records, to be performed at The Yard Theatre in September."/>
    <n v="4000"/>
    <n v="4073"/>
    <x v="3"/>
    <x v="1"/>
    <s v="GBP"/>
    <n v="1408204857"/>
    <n v="1406390457"/>
    <b v="0"/>
    <n v="48"/>
    <b v="1"/>
    <s v="theater/plays"/>
    <n v="1.0182500000000001"/>
    <n v="84.854166666666671"/>
    <x v="8"/>
    <x v="23"/>
    <x v="2310"/>
    <d v="2014-08-16T16:00:57"/>
  </r>
  <r>
    <n v="330"/>
    <s v="The Power of Place"/>
    <s v="A film project that will compel decision makers to conserve iconic NH landscapes at risk due to an electricity transmission project."/>
    <n v="35000"/>
    <n v="35640"/>
    <x v="3"/>
    <x v="0"/>
    <s v="USD"/>
    <n v="1368763140"/>
    <n v="1366028563"/>
    <b v="1"/>
    <n v="340"/>
    <b v="1"/>
    <s v="film &amp; video/documentary"/>
    <n v="1.0182857142857142"/>
    <n v="104.82352941176471"/>
    <x v="0"/>
    <x v="31"/>
    <x v="2311"/>
    <d v="2013-05-17T03:59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3"/>
    <x v="1"/>
    <s v="GBP"/>
    <n v="1438875107"/>
    <n v="1436283107"/>
    <b v="0"/>
    <n v="90"/>
    <b v="1"/>
    <s v="theater/plays"/>
    <n v="1.0183333333333333"/>
    <n v="33.944444444444443"/>
    <x v="8"/>
    <x v="23"/>
    <x v="2312"/>
    <d v="2015-08-06T15:31:47"/>
  </r>
  <r>
    <n v="3551"/>
    <s v="2014 UASPA Theatre Showcase"/>
    <s v="UASPA is a performing arts high school producing its 2014 Theatre Showcase featuring our strongest performances and original work."/>
    <n v="1500"/>
    <n v="1527.5"/>
    <x v="3"/>
    <x v="0"/>
    <s v="USD"/>
    <n v="1400796420"/>
    <n v="1398342170"/>
    <b v="0"/>
    <n v="25"/>
    <b v="1"/>
    <s v="theater/plays"/>
    <n v="1.0183333333333333"/>
    <n v="61.1"/>
    <x v="8"/>
    <x v="23"/>
    <x v="2313"/>
    <d v="2014-05-22T22:07:00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3"/>
    <x v="9"/>
    <s v="EUR"/>
    <n v="1475209620"/>
    <n v="1473087637"/>
    <b v="0"/>
    <n v="37"/>
    <b v="1"/>
    <s v="music/classical music"/>
    <n v="1.0185"/>
    <n v="165.16216216216216"/>
    <x v="3"/>
    <x v="37"/>
    <x v="2314"/>
    <d v="2016-09-30T04:27:00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3"/>
    <x v="1"/>
    <s v="GBP"/>
    <n v="1438968146"/>
    <n v="1436376146"/>
    <b v="0"/>
    <n v="66"/>
    <b v="1"/>
    <s v="theater/plays"/>
    <n v="1.0186206896551724"/>
    <n v="44.757575757575758"/>
    <x v="8"/>
    <x v="23"/>
    <x v="2315"/>
    <d v="2015-08-07T17:22:26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3"/>
    <x v="0"/>
    <s v="USD"/>
    <n v="1418904533"/>
    <n v="1416485333"/>
    <b v="0"/>
    <n v="26"/>
    <b v="1"/>
    <s v="publishing/nonfiction"/>
    <n v="1.018723404255319"/>
    <n v="230.19230769230768"/>
    <x v="2"/>
    <x v="34"/>
    <x v="2316"/>
    <d v="2014-12-18T12:08:53"/>
  </r>
  <r>
    <n v="1853"/>
    <s v="Beyond the Victory recording their debut EP"/>
    <s v="The money will go towards our debut EP being Recorded mixed by Andrew Baylis and mastered by Drew Fulk of Think Sound Studios."/>
    <n v="800"/>
    <n v="815"/>
    <x v="3"/>
    <x v="0"/>
    <s v="USD"/>
    <n v="1352860017"/>
    <n v="1348536417"/>
    <b v="0"/>
    <n v="14"/>
    <b v="1"/>
    <s v="music/rock"/>
    <n v="1.01875"/>
    <n v="58.214285714285715"/>
    <x v="3"/>
    <x v="32"/>
    <x v="2317"/>
    <d v="2012-11-14T02:26:57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3"/>
    <x v="0"/>
    <s v="USD"/>
    <n v="1429991962"/>
    <n v="1427399962"/>
    <b v="0"/>
    <n v="69"/>
    <b v="1"/>
    <s v="film &amp; video/television"/>
    <n v="1.0189999999999999"/>
    <n v="221.52173913043478"/>
    <x v="0"/>
    <x v="29"/>
    <x v="2318"/>
    <d v="2015-04-25T19:59:22"/>
  </r>
  <r>
    <n v="3548"/>
    <s v="THE UNDERSTUDY @ WORKING STAGE"/>
    <s v="We're putting together a production of THE UNDERSTUDY by Theresa Rebeck and hope you'll help us share this story."/>
    <n v="2100"/>
    <n v="2140"/>
    <x v="3"/>
    <x v="0"/>
    <s v="USD"/>
    <n v="1457139600"/>
    <n v="1455230214"/>
    <b v="0"/>
    <n v="13"/>
    <b v="1"/>
    <s v="theater/plays"/>
    <n v="1.019047619047619"/>
    <n v="164.61538461538461"/>
    <x v="8"/>
    <x v="23"/>
    <x v="2319"/>
    <d v="2016-03-05T01:00:00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3"/>
    <x v="0"/>
    <s v="USD"/>
    <n v="1369010460"/>
    <n v="1366381877"/>
    <b v="0"/>
    <n v="68"/>
    <b v="1"/>
    <s v="publishing/nonfiction"/>
    <n v="1.0190760000000001"/>
    <n v="37.466029411764708"/>
    <x v="2"/>
    <x v="34"/>
    <x v="2320"/>
    <d v="2013-05-20T00:41:0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3"/>
    <x v="0"/>
    <s v="USD"/>
    <n v="1477255840"/>
    <n v="1474663840"/>
    <b v="0"/>
    <n v="118"/>
    <b v="1"/>
    <s v="photography/photobooks"/>
    <n v="1.0190833333333333"/>
    <n v="103.63559322033899"/>
    <x v="7"/>
    <x v="18"/>
    <x v="2321"/>
    <d v="2016-10-23T20:50:40"/>
  </r>
  <r>
    <n v="759"/>
    <s v="Wild Ruins"/>
    <s v="Help me search for the lost ruins of the UK. A unique guide to  lesser known and somewhat known ruins of Britain."/>
    <n v="5000"/>
    <n v="5096"/>
    <x v="3"/>
    <x v="1"/>
    <s v="GBP"/>
    <n v="1404892539"/>
    <n v="1401436539"/>
    <b v="0"/>
    <n v="99"/>
    <b v="1"/>
    <s v="publishing/nonfiction"/>
    <n v="1.0192000000000001"/>
    <n v="51.474747474747474"/>
    <x v="2"/>
    <x v="34"/>
    <x v="2322"/>
    <d v="2014-07-09T07:55:39"/>
  </r>
  <r>
    <n v="3354"/>
    <s v="Strangeloop Theatre - A Focus on New Works"/>
    <s v="Help Strangeloop Theatre create and support new work by sponsoring our 2015-2016 season."/>
    <n v="3000"/>
    <n v="3058"/>
    <x v="3"/>
    <x v="0"/>
    <s v="USD"/>
    <n v="1446091260"/>
    <n v="1443029206"/>
    <b v="0"/>
    <n v="55"/>
    <b v="1"/>
    <s v="theater/plays"/>
    <n v="1.0193333333333334"/>
    <n v="55.6"/>
    <x v="8"/>
    <x v="23"/>
    <x v="2323"/>
    <d v="2015-10-29T04:01:00"/>
  </r>
  <r>
    <n v="2334"/>
    <s v="Picnic Pops in Your Grocery Store!"/>
    <s v="Help us get our delicious, organic, artisanal frozen pops on grocery store shelves in the Baltimore &amp; DC areas."/>
    <n v="4000"/>
    <n v="4078"/>
    <x v="3"/>
    <x v="0"/>
    <s v="USD"/>
    <n v="1415208840"/>
    <n v="1412611498"/>
    <b v="1"/>
    <n v="67"/>
    <b v="1"/>
    <s v="food/small batch"/>
    <n v="1.0195000000000001"/>
    <n v="60.865671641791046"/>
    <x v="6"/>
    <x v="28"/>
    <x v="2324"/>
    <d v="2014-11-05T17:34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3"/>
    <x v="1"/>
    <s v="GBP"/>
    <n v="1438189200"/>
    <n v="1435585497"/>
    <b v="0"/>
    <n v="64"/>
    <b v="1"/>
    <s v="theater/plays"/>
    <n v="1.0196000000000001"/>
    <n v="39.828125"/>
    <x v="8"/>
    <x v="23"/>
    <x v="2325"/>
    <d v="2015-07-29T17:00:00"/>
  </r>
  <r>
    <n v="758"/>
    <s v="Publish Waiting On Humanity"/>
    <s v="I am publishing my book, Waiting on Humanity and need some finishing funds to do so."/>
    <n v="2500"/>
    <n v="2550"/>
    <x v="3"/>
    <x v="0"/>
    <s v="USD"/>
    <n v="1286568268"/>
    <n v="1283976268"/>
    <b v="0"/>
    <n v="19"/>
    <b v="1"/>
    <s v="publishing/nonfiction"/>
    <n v="1.02"/>
    <n v="134.21052631578948"/>
    <x v="2"/>
    <x v="34"/>
    <x v="2326"/>
    <d v="2010-10-08T20:04:28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3"/>
    <x v="0"/>
    <s v="USD"/>
    <n v="1398834000"/>
    <n v="1396371612"/>
    <b v="1"/>
    <n v="100"/>
    <b v="1"/>
    <s v="technology/space exploration"/>
    <n v="1.02"/>
    <n v="107.1"/>
    <x v="1"/>
    <x v="21"/>
    <x v="2327"/>
    <d v="2014-04-30T05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3"/>
    <x v="0"/>
    <s v="USD"/>
    <n v="1411695300"/>
    <n v="1409275671"/>
    <b v="0"/>
    <n v="87"/>
    <b v="1"/>
    <s v="theater/plays"/>
    <n v="1.02"/>
    <n v="58.620689655172413"/>
    <x v="8"/>
    <x v="23"/>
    <x v="2328"/>
    <d v="2014-09-26T01:35:00"/>
  </r>
  <r>
    <n v="3526"/>
    <s v="Human, Kind Theater Project"/>
    <s v="By day we perform Acts of Kindness, by night we perform free theater, all sustained by the love of our neighbors, not ticket prices."/>
    <n v="3300"/>
    <n v="3366"/>
    <x v="3"/>
    <x v="0"/>
    <s v="USD"/>
    <n v="1461823140"/>
    <n v="1459411371"/>
    <b v="0"/>
    <n v="34"/>
    <b v="1"/>
    <s v="theater/plays"/>
    <n v="1.02"/>
    <n v="99"/>
    <x v="8"/>
    <x v="23"/>
    <x v="2329"/>
    <d v="2016-04-28T05:59:00"/>
  </r>
  <r>
    <n v="3549"/>
    <s v="The Munitionettes"/>
    <s v="Help us bring to life tales of hardship, danger and community of extraordinary women working in WW1 munitions factories."/>
    <n v="1000"/>
    <n v="1020"/>
    <x v="3"/>
    <x v="1"/>
    <s v="GBP"/>
    <n v="1441358873"/>
    <n v="1438939673"/>
    <b v="0"/>
    <n v="42"/>
    <b v="1"/>
    <s v="theater/plays"/>
    <n v="1.02"/>
    <n v="24.285714285714285"/>
    <x v="8"/>
    <x v="23"/>
    <x v="2330"/>
    <d v="2015-09-04T09:27:53"/>
  </r>
  <r>
    <n v="3305"/>
    <s v="The Judgment of Paris"/>
    <s v="The Judgement of Paris is an exciting, inspirational poem set to run Oct. 2, 3 &amp; 4 at Plays &amp; Players, but we need funding and fans."/>
    <n v="4000"/>
    <n v="4081"/>
    <x v="3"/>
    <x v="0"/>
    <s v="USD"/>
    <n v="1438374748"/>
    <n v="1435782748"/>
    <b v="0"/>
    <n v="20"/>
    <b v="1"/>
    <s v="theater/plays"/>
    <n v="1.0202500000000001"/>
    <n v="204.05"/>
    <x v="8"/>
    <x v="23"/>
    <x v="2331"/>
    <d v="2015-07-31T20:32:28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3"/>
    <x v="0"/>
    <s v="USD"/>
    <n v="1415934000"/>
    <n v="1413308545"/>
    <b v="1"/>
    <n v="524"/>
    <b v="1"/>
    <s v="film &amp; video/documentary"/>
    <n v="1.0202863333333334"/>
    <n v="58.413339694656486"/>
    <x v="0"/>
    <x v="31"/>
    <x v="2332"/>
    <d v="2014-11-14T03:00:00"/>
  </r>
  <r>
    <n v="3224"/>
    <s v="AdA (Author directing Author)"/>
    <s v="Neil LaBute and Marco Calvani reunite once again for the unique, international collaboration that is ADA: Author directing Author."/>
    <n v="30000"/>
    <n v="30610"/>
    <x v="3"/>
    <x v="0"/>
    <s v="USD"/>
    <n v="1484024400"/>
    <n v="1479932713"/>
    <b v="1"/>
    <n v="216"/>
    <b v="1"/>
    <s v="theater/plays"/>
    <n v="1.0203333333333333"/>
    <n v="141.71296296296296"/>
    <x v="8"/>
    <x v="23"/>
    <x v="2333"/>
    <d v="2017-01-10T05:00:00"/>
  </r>
  <r>
    <n v="3659"/>
    <s v="Reality of Love Remix (Love in Disguise)"/>
    <s v="We want you to analyze while we dramatize if people who romanticize can recognize true love in a disguise."/>
    <n v="3000"/>
    <n v="3061"/>
    <x v="3"/>
    <x v="0"/>
    <s v="USD"/>
    <n v="1426775940"/>
    <n v="1424414350"/>
    <b v="0"/>
    <n v="13"/>
    <b v="1"/>
    <s v="theater/plays"/>
    <n v="1.0203333333333333"/>
    <n v="235.46153846153845"/>
    <x v="8"/>
    <x v="23"/>
    <x v="2334"/>
    <d v="2015-03-19T14:39:00"/>
  </r>
  <r>
    <n v="3723"/>
    <s v="Beauty and the Beast"/>
    <s v="Saltmine Theatre Company present Beauty and the Beast:"/>
    <n v="4500"/>
    <n v="4592"/>
    <x v="3"/>
    <x v="1"/>
    <s v="GBP"/>
    <n v="1417374262"/>
    <n v="1414778662"/>
    <b v="0"/>
    <n v="63"/>
    <b v="1"/>
    <s v="theater/plays"/>
    <n v="1.0204444444444445"/>
    <n v="72.888888888888886"/>
    <x v="8"/>
    <x v="23"/>
    <x v="2335"/>
    <d v="2014-11-30T19:04:22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3"/>
    <x v="0"/>
    <s v="USD"/>
    <n v="1415253540"/>
    <n v="1413432331"/>
    <b v="0"/>
    <n v="23"/>
    <b v="1"/>
    <s v="theater/plays"/>
    <n v="1.0205"/>
    <n v="88.739130434782609"/>
    <x v="8"/>
    <x v="23"/>
    <x v="2336"/>
    <d v="2014-11-06T05:59:00"/>
  </r>
  <r>
    <n v="2982"/>
    <s v="Railway Playhouse: Setting up a community arts space"/>
    <s v="Renovating this historical landmark, into an arts venue and theatre space for the community."/>
    <n v="5000"/>
    <n v="5103"/>
    <x v="3"/>
    <x v="1"/>
    <s v="GBP"/>
    <n v="1455208143"/>
    <n v="1452616143"/>
    <b v="1"/>
    <n v="59"/>
    <b v="1"/>
    <s v="theater/spaces"/>
    <n v="1.0206"/>
    <n v="86.491525423728817"/>
    <x v="8"/>
    <x v="24"/>
    <x v="2337"/>
    <d v="2016-02-11T16:29:03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3"/>
    <x v="0"/>
    <s v="USD"/>
    <n v="1401024758"/>
    <n v="1398432758"/>
    <b v="0"/>
    <n v="32"/>
    <b v="1"/>
    <s v="theater/musical"/>
    <n v="1.02069375"/>
    <n v="255.17343750000001"/>
    <x v="8"/>
    <x v="25"/>
    <x v="2338"/>
    <d v="2014-05-25T13:32:38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3"/>
    <x v="0"/>
    <s v="USD"/>
    <n v="1415832338"/>
    <n v="1413236738"/>
    <b v="0"/>
    <n v="29"/>
    <b v="1"/>
    <s v="music/indie rock"/>
    <n v="1.0208333333333333"/>
    <n v="42.241379310344826"/>
    <x v="3"/>
    <x v="7"/>
    <x v="2339"/>
    <d v="2014-11-12T22:45:38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3"/>
    <x v="0"/>
    <s v="USD"/>
    <n v="1433125200"/>
    <n v="1429312694"/>
    <b v="1"/>
    <n v="285"/>
    <b v="1"/>
    <s v="film &amp; video/documentary"/>
    <n v="1.0208358208955224"/>
    <n v="119.99298245614035"/>
    <x v="0"/>
    <x v="31"/>
    <x v="2340"/>
    <d v="2015-06-01T02:20:00"/>
  </r>
  <r>
    <n v="33"/>
    <s v="Imaginary Problems"/>
    <s v="3 best friends balance their work, personal and private lives while finding time for their imaginary friends (who are 3 puppets)."/>
    <n v="5250"/>
    <n v="5360"/>
    <x v="3"/>
    <x v="0"/>
    <s v="USD"/>
    <n v="1447001501"/>
    <n v="1444405901"/>
    <b v="0"/>
    <n v="64"/>
    <b v="1"/>
    <s v="film &amp; video/television"/>
    <n v="1.0209523809523811"/>
    <n v="83.75"/>
    <x v="0"/>
    <x v="29"/>
    <x v="2341"/>
    <d v="2015-11-08T16:51:41"/>
  </r>
  <r>
    <n v="520"/>
    <s v="Darktales The Play"/>
    <s v="Tim Arthur's 21st anniversary sell-out production of his 'chilling' and 'sinister' ghostly thriller returns to the Edinburgh Fringe!"/>
    <n v="5000"/>
    <n v="5105"/>
    <x v="3"/>
    <x v="1"/>
    <s v="GBP"/>
    <n v="1449766261"/>
    <n v="1447174261"/>
    <b v="0"/>
    <n v="34"/>
    <b v="1"/>
    <s v="theater/plays"/>
    <n v="1.0209999999999999"/>
    <n v="150.14705882352942"/>
    <x v="8"/>
    <x v="23"/>
    <x v="2342"/>
    <d v="2015-12-10T16:51:01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3"/>
    <x v="0"/>
    <s v="USD"/>
    <n v="1431925200"/>
    <n v="1429991062"/>
    <b v="0"/>
    <n v="21"/>
    <b v="1"/>
    <s v="music/electronic music"/>
    <n v="1.0209999999999999"/>
    <n v="48.61904761904762"/>
    <x v="3"/>
    <x v="36"/>
    <x v="2343"/>
    <d v="2015-05-18T05:00:00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3"/>
    <x v="1"/>
    <s v="GBP"/>
    <n v="1419984000"/>
    <n v="1417132986"/>
    <b v="1"/>
    <n v="184"/>
    <b v="1"/>
    <s v="theater/plays"/>
    <n v="1.0209999999999999"/>
    <n v="66.586956521739125"/>
    <x v="8"/>
    <x v="23"/>
    <x v="2344"/>
    <d v="2014-12-31T00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3"/>
    <x v="0"/>
    <s v="USD"/>
    <n v="1437156660"/>
    <n v="1434564660"/>
    <b v="1"/>
    <n v="288"/>
    <b v="1"/>
    <s v="theater/plays"/>
    <n v="1.0209999999999999"/>
    <n v="53.177083333333336"/>
    <x v="8"/>
    <x v="23"/>
    <x v="2345"/>
    <d v="2015-07-17T18:11:00"/>
  </r>
  <r>
    <n v="3837"/>
    <s v="Farcical Elements Presents Boeing-Boeing"/>
    <s v="A high-flying French farce with the thrust of a well-tuned jet engine"/>
    <n v="2000"/>
    <n v="2042"/>
    <x v="3"/>
    <x v="1"/>
    <s v="GBP"/>
    <n v="1435947758"/>
    <n v="1432837358"/>
    <b v="0"/>
    <n v="17"/>
    <b v="1"/>
    <s v="theater/plays"/>
    <n v="1.0209999999999999"/>
    <n v="120.11764705882354"/>
    <x v="8"/>
    <x v="23"/>
    <x v="2346"/>
    <d v="2015-07-03T18:22:38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3"/>
    <x v="0"/>
    <s v="USD"/>
    <n v="1369355437"/>
    <n v="1366763437"/>
    <b v="0"/>
    <n v="174"/>
    <b v="1"/>
    <s v="music/rock"/>
    <n v="1.0212366666666666"/>
    <n v="88.037643678160919"/>
    <x v="3"/>
    <x v="32"/>
    <x v="2347"/>
    <d v="2013-05-24T00:30:37"/>
  </r>
  <r>
    <n v="2527"/>
    <s v="Britten in Song: A Centennial Celebration"/>
    <s v="Five Programs of Benjamin Britten's vocal works featuring over 20 extraordinary vocalists and pianists."/>
    <n v="4000"/>
    <n v="4085"/>
    <x v="3"/>
    <x v="0"/>
    <s v="USD"/>
    <n v="1382068740"/>
    <n v="1380477691"/>
    <b v="0"/>
    <n v="71"/>
    <b v="1"/>
    <s v="music/classical music"/>
    <n v="1.02125"/>
    <n v="57.535211267605632"/>
    <x v="3"/>
    <x v="37"/>
    <x v="2348"/>
    <d v="2013-10-18T03:59:0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3"/>
    <x v="1"/>
    <s v="GBP"/>
    <n v="1452038100"/>
    <n v="1448823673"/>
    <b v="1"/>
    <n v="115"/>
    <b v="1"/>
    <s v="theater/plays"/>
    <n v="1.0213333333333334"/>
    <n v="106.57391304347826"/>
    <x v="8"/>
    <x v="23"/>
    <x v="2349"/>
    <d v="2016-01-05T23:55:00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3"/>
    <x v="7"/>
    <s v="CAD"/>
    <n v="1413547200"/>
    <n v="1411417602"/>
    <b v="0"/>
    <n v="21"/>
    <b v="1"/>
    <s v="film &amp; video/documentary"/>
    <n v="1.0214714285714286"/>
    <n v="68.09809523809524"/>
    <x v="0"/>
    <x v="31"/>
    <x v="2350"/>
    <d v="2014-10-17T12:00:00"/>
  </r>
  <r>
    <n v="3338"/>
    <s v="The Last Days of Judas Iscariot"/>
    <s v="Join Estelle Parsons in support of Theater That Looks and Sounds Like America"/>
    <n v="15000"/>
    <n v="15327"/>
    <x v="3"/>
    <x v="0"/>
    <s v="USD"/>
    <n v="1487944080"/>
    <n v="1486129680"/>
    <b v="0"/>
    <n v="112"/>
    <b v="1"/>
    <s v="theater/plays"/>
    <n v="1.0218"/>
    <n v="136.84821428571428"/>
    <x v="8"/>
    <x v="23"/>
    <x v="2351"/>
    <d v="2017-02-24T13:48:00"/>
  </r>
  <r>
    <n v="3186"/>
    <s v="Honest"/>
    <s v="Honest is an exciting and dark new play by Bristol based writer Alice Nicholas, touring the South of England and London this October."/>
    <n v="3200"/>
    <n v="3270"/>
    <x v="3"/>
    <x v="1"/>
    <s v="GBP"/>
    <n v="1410901200"/>
    <n v="1408313438"/>
    <b v="1"/>
    <n v="70"/>
    <b v="1"/>
    <s v="theater/plays"/>
    <n v="1.0218750000000001"/>
    <n v="46.714285714285715"/>
    <x v="8"/>
    <x v="23"/>
    <x v="2352"/>
    <d v="2014-09-16T21:00:00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3"/>
    <x v="0"/>
    <s v="USD"/>
    <n v="1425741525"/>
    <n v="1423149525"/>
    <b v="0"/>
    <n v="31"/>
    <b v="1"/>
    <s v="publishing/nonfiction"/>
    <n v="1.022"/>
    <n v="82.41935483870968"/>
    <x v="2"/>
    <x v="34"/>
    <x v="2353"/>
    <d v="2015-03-07T15:18:45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3"/>
    <x v="1"/>
    <s v="GBP"/>
    <n v="1485886100"/>
    <n v="1482862100"/>
    <b v="0"/>
    <n v="108"/>
    <b v="1"/>
    <s v="photography/photobooks"/>
    <n v="1.0223076923076924"/>
    <n v="61.527777777777779"/>
    <x v="7"/>
    <x v="18"/>
    <x v="2354"/>
    <d v="2017-01-31T18:08:20"/>
  </r>
  <r>
    <n v="1293"/>
    <s v="WORSE THAN TIGERS"/>
    <s v="Invest in the world premiere of WORSE THAN TIGERS at ACT, and in the future of Seattle's newest, female-led theatre company: RED STAGE."/>
    <n v="15000"/>
    <n v="15335"/>
    <x v="3"/>
    <x v="0"/>
    <s v="USD"/>
    <n v="1447523371"/>
    <n v="1444927771"/>
    <b v="0"/>
    <n v="120"/>
    <b v="1"/>
    <s v="theater/plays"/>
    <n v="1.0223333333333333"/>
    <n v="127.79166666666667"/>
    <x v="8"/>
    <x v="23"/>
    <x v="2355"/>
    <d v="2015-11-14T17:49:31"/>
  </r>
  <r>
    <n v="3542"/>
    <s v="Gifts of War"/>
    <s v="Ancient Greece. Giddy, champagne soaked debauchery celebrating the Trojan War's end leads to a shocking and deadly surprise."/>
    <n v="5500"/>
    <n v="5623"/>
    <x v="3"/>
    <x v="0"/>
    <s v="USD"/>
    <n v="1410099822"/>
    <n v="1404915822"/>
    <b v="0"/>
    <n v="85"/>
    <b v="1"/>
    <s v="theater/plays"/>
    <n v="1.0223636363636364"/>
    <n v="66.152941176470591"/>
    <x v="8"/>
    <x v="23"/>
    <x v="2356"/>
    <d v="2014-09-07T14:23:42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3"/>
    <x v="0"/>
    <s v="USD"/>
    <n v="1450971684"/>
    <n v="1447515684"/>
    <b v="1"/>
    <n v="1420"/>
    <b v="1"/>
    <s v="theater/spaces"/>
    <n v="1.0224133333333334"/>
    <n v="108.00140845070422"/>
    <x v="8"/>
    <x v="24"/>
    <x v="2357"/>
    <d v="2015-12-24T15:41:24"/>
  </r>
  <r>
    <n v="2018"/>
    <s v="Scriba - the stylus reinvented"/>
    <s v="Scriba puts creative control back in your hands. Its flexible body and dynamic squeeze motion responding beautifully to your touch."/>
    <n v="65000"/>
    <n v="66458.23"/>
    <x v="3"/>
    <x v="16"/>
    <s v="EUR"/>
    <n v="1439455609"/>
    <n v="1436863609"/>
    <b v="1"/>
    <n v="450"/>
    <b v="1"/>
    <s v="technology/hardware"/>
    <n v="1.0224343076923077"/>
    <n v="147.68495555555555"/>
    <x v="1"/>
    <x v="39"/>
    <x v="2358"/>
    <d v="2015-08-13T08:46:49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3"/>
    <x v="0"/>
    <s v="USD"/>
    <n v="1458742685"/>
    <n v="1454858285"/>
    <b v="0"/>
    <n v="282"/>
    <b v="1"/>
    <s v="food/small batch"/>
    <n v="1.0225"/>
    <n v="108.77659574468085"/>
    <x v="6"/>
    <x v="28"/>
    <x v="2359"/>
    <d v="2016-03-23T14:18:05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3"/>
    <x v="0"/>
    <s v="USD"/>
    <n v="1426044383"/>
    <n v="1423455983"/>
    <b v="0"/>
    <n v="48"/>
    <b v="1"/>
    <s v="theater/plays"/>
    <n v="1.0225"/>
    <n v="85.208333333333329"/>
    <x v="8"/>
    <x v="23"/>
    <x v="2360"/>
    <d v="2015-03-11T03:26:23"/>
  </r>
  <r>
    <n v="741"/>
    <s v="reVILNA: the vilna ghetto project"/>
    <s v="A revolutionary digital mapping project of the Vilna Ghetto"/>
    <n v="13000"/>
    <n v="13293.8"/>
    <x v="3"/>
    <x v="0"/>
    <s v="USD"/>
    <n v="1370964806"/>
    <n v="1367940806"/>
    <b v="0"/>
    <n v="94"/>
    <b v="1"/>
    <s v="publishing/nonfiction"/>
    <n v="1.0226"/>
    <n v="141.42340425531913"/>
    <x v="2"/>
    <x v="34"/>
    <x v="2361"/>
    <d v="2013-06-11T15:33:26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3"/>
    <x v="0"/>
    <s v="USD"/>
    <n v="1402494243"/>
    <n v="1399902243"/>
    <b v="1"/>
    <n v="221"/>
    <b v="1"/>
    <s v="food/small batch"/>
    <n v="1.0227200000000001"/>
    <n v="115.69230769230769"/>
    <x v="6"/>
    <x v="28"/>
    <x v="2362"/>
    <d v="2014-06-11T13:44:03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3"/>
    <x v="0"/>
    <s v="USD"/>
    <n v="1427860740"/>
    <n v="1426002684"/>
    <b v="0"/>
    <n v="19"/>
    <b v="1"/>
    <s v="theater/plays"/>
    <n v="1.0227272727272727"/>
    <n v="59.210526315789473"/>
    <x v="8"/>
    <x v="23"/>
    <x v="2363"/>
    <d v="2015-04-01T03:59:0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0"/>
    <x v="0"/>
    <s v="USD"/>
    <n v="1471579140"/>
    <n v="1466512683"/>
    <b v="0"/>
    <n v="323"/>
    <b v="0"/>
    <s v="technology/wearables"/>
    <n v="1.02298"/>
    <n v="158.35603715170279"/>
    <x v="1"/>
    <x v="4"/>
    <x v="2364"/>
    <d v="2016-08-19T03:59:00"/>
  </r>
  <r>
    <n v="2457"/>
    <s v="NDWK The North Dakota Wine Kitchen"/>
    <s v="If you love wine, and have ever dreamed of crafting your own. You can in 3 easy steps.  Sample~Sprinkle~Savor."/>
    <n v="23000"/>
    <n v="23530"/>
    <x v="3"/>
    <x v="0"/>
    <s v="USD"/>
    <n v="1458826056"/>
    <n v="1456237656"/>
    <b v="0"/>
    <n v="124"/>
    <b v="1"/>
    <s v="food/small batch"/>
    <n v="1.0230434782608695"/>
    <n v="189.75806451612902"/>
    <x v="6"/>
    <x v="28"/>
    <x v="2365"/>
    <d v="2016-03-24T13:27:36"/>
  </r>
  <r>
    <n v="744"/>
    <s v="A Revolutionary Leadership Resource Book"/>
    <s v="Join others to help create a world that is possible -- in your workplace, community and society!"/>
    <n v="5000"/>
    <n v="5116"/>
    <x v="3"/>
    <x v="0"/>
    <s v="USD"/>
    <n v="1355439503"/>
    <n v="1352847503"/>
    <b v="0"/>
    <n v="62"/>
    <b v="1"/>
    <s v="publishing/nonfiction"/>
    <n v="1.0232000000000001"/>
    <n v="82.516129032258064"/>
    <x v="2"/>
    <x v="34"/>
    <x v="2366"/>
    <d v="2012-12-13T22:58:23"/>
  </r>
  <r>
    <n v="3464"/>
    <s v="SHE! Is History!"/>
    <s v="Why Do We Know More About Kim Kardashian Than Abigail Adams?  Let's produce and publish a play about women who MAKE and MADE history!"/>
    <n v="5000"/>
    <n v="5116.18"/>
    <x v="3"/>
    <x v="0"/>
    <s v="USD"/>
    <n v="1471921637"/>
    <n v="1469329637"/>
    <b v="0"/>
    <n v="93"/>
    <b v="1"/>
    <s v="theater/plays"/>
    <n v="1.023236"/>
    <n v="55.012688172043013"/>
    <x v="8"/>
    <x v="23"/>
    <x v="2367"/>
    <d v="2016-08-23T03:07:17"/>
  </r>
  <r>
    <n v="3758"/>
    <s v="Luigi's Ladies"/>
    <s v="LUIGI'S LADIES: an original one-woman musical comedy"/>
    <n v="1500"/>
    <n v="1535"/>
    <x v="3"/>
    <x v="0"/>
    <s v="USD"/>
    <n v="1400475600"/>
    <n v="1397819938"/>
    <b v="0"/>
    <n v="26"/>
    <b v="1"/>
    <s v="theater/musical"/>
    <n v="1.0233333333333334"/>
    <n v="59.03846153846154"/>
    <x v="8"/>
    <x v="25"/>
    <x v="2368"/>
    <d v="2014-05-19T05:00:00"/>
  </r>
  <r>
    <n v="3228"/>
    <s v="Hear Me Roar: A Season of Powerful Women"/>
    <s v="A Season of Powerful Women. A Season of Defiance."/>
    <n v="7000"/>
    <n v="7164"/>
    <x v="3"/>
    <x v="0"/>
    <s v="USD"/>
    <n v="1450328340"/>
    <n v="1447606884"/>
    <b v="1"/>
    <n v="37"/>
    <b v="1"/>
    <s v="theater/plays"/>
    <n v="1.0234285714285714"/>
    <n v="193.62162162162161"/>
    <x v="8"/>
    <x v="23"/>
    <x v="2369"/>
    <d v="2015-12-17T04:59:00"/>
  </r>
  <r>
    <n v="1393"/>
    <s v="WolfHunt | Social Commentary Rock Project"/>
    <s v="Rock n' Roll tales of our times"/>
    <n v="10000"/>
    <n v="10235"/>
    <x v="3"/>
    <x v="0"/>
    <s v="USD"/>
    <n v="1470068523"/>
    <n v="1467476523"/>
    <b v="0"/>
    <n v="52"/>
    <b v="1"/>
    <s v="music/rock"/>
    <n v="1.0235000000000001"/>
    <n v="196.82692307692307"/>
    <x v="3"/>
    <x v="32"/>
    <x v="2370"/>
    <d v="2016-08-01T16:22:03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3"/>
    <x v="0"/>
    <s v="USD"/>
    <n v="1464987600"/>
    <n v="1463145938"/>
    <b v="1"/>
    <n v="39"/>
    <b v="1"/>
    <s v="theater/plays"/>
    <n v="1.0235000000000001"/>
    <n v="52.487179487179489"/>
    <x v="8"/>
    <x v="23"/>
    <x v="2371"/>
    <d v="2016-06-03T21:00:00"/>
  </r>
  <r>
    <n v="3714"/>
    <s v="Expedition (to NYC)"/>
    <s v="This summer, help some of the top high school theater students from across the country come to NYC to create a world premiere play."/>
    <n v="10000"/>
    <n v="10235"/>
    <x v="3"/>
    <x v="0"/>
    <s v="USD"/>
    <n v="1432612740"/>
    <n v="1429881667"/>
    <b v="0"/>
    <n v="97"/>
    <b v="1"/>
    <s v="theater/plays"/>
    <n v="1.0235000000000001"/>
    <n v="105.51546391752578"/>
    <x v="8"/>
    <x v="23"/>
    <x v="2372"/>
    <d v="2015-05-26T03:59:00"/>
  </r>
  <r>
    <n v="1468"/>
    <s v="A New Season of Destination DIY"/>
    <s v="Destination DIY is a radio show &amp; podcast showcasing all kinds of creativity. Please help us make a new season of shows for your ears!"/>
    <n v="9500"/>
    <n v="9725"/>
    <x v="3"/>
    <x v="0"/>
    <s v="USD"/>
    <n v="1307838049"/>
    <n v="1302654049"/>
    <b v="1"/>
    <n v="293"/>
    <b v="1"/>
    <s v="publishing/radio &amp; podcasts"/>
    <n v="1.0236842105263158"/>
    <n v="33.191126279863482"/>
    <x v="2"/>
    <x v="40"/>
    <x v="2373"/>
    <d v="2011-06-12T00:20:49"/>
  </r>
  <r>
    <n v="2809"/>
    <s v="Sugarglass Theatre"/>
    <s v="Sugarglass is a Dublin based theatre company committed to international collaboration. 2016 sees the launch of their NYC division."/>
    <n v="2500"/>
    <n v="2560"/>
    <x v="3"/>
    <x v="0"/>
    <s v="USD"/>
    <n v="1459348740"/>
    <n v="1458647725"/>
    <b v="0"/>
    <n v="21"/>
    <b v="1"/>
    <s v="theater/plays"/>
    <n v="1.024"/>
    <n v="121.9047619047619"/>
    <x v="8"/>
    <x v="23"/>
    <x v="2374"/>
    <d v="2016-03-30T14:39:00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3"/>
    <x v="0"/>
    <s v="USD"/>
    <n v="1405017345"/>
    <n v="1403721345"/>
    <b v="0"/>
    <n v="22"/>
    <b v="1"/>
    <s v="theater/plays"/>
    <n v="1.024"/>
    <n v="69.818181818181813"/>
    <x v="8"/>
    <x v="23"/>
    <x v="2375"/>
    <d v="2014-07-10T18:35:45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3"/>
    <x v="0"/>
    <s v="USD"/>
    <n v="1438799760"/>
    <n v="1437236378"/>
    <b v="0"/>
    <n v="54"/>
    <b v="1"/>
    <s v="theater/plays"/>
    <n v="1.024"/>
    <n v="47.407407407407405"/>
    <x v="8"/>
    <x v="23"/>
    <x v="2376"/>
    <d v="2015-08-05T18:36:00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3"/>
    <x v="0"/>
    <s v="USD"/>
    <n v="1451001600"/>
    <n v="1448400943"/>
    <b v="1"/>
    <n v="163"/>
    <b v="1"/>
    <s v="food/small batch"/>
    <n v="1.0242285714285715"/>
    <n v="219.92638036809817"/>
    <x v="6"/>
    <x v="28"/>
    <x v="2377"/>
    <d v="2015-12-25T00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3"/>
    <x v="7"/>
    <s v="CAD"/>
    <n v="1464471840"/>
    <n v="1459309704"/>
    <b v="0"/>
    <n v="42"/>
    <b v="1"/>
    <s v="theater/plays"/>
    <n v="1.0242424242424242"/>
    <n v="40.238095238095241"/>
    <x v="8"/>
    <x v="23"/>
    <x v="2378"/>
    <d v="2016-05-28T21:44:00"/>
  </r>
  <r>
    <n v="1201"/>
    <s v="Invisible People of Belarus"/>
    <s v="Documentary book about the lives of disabled people and Chernobyl victims living in governmental institutions called Internats"/>
    <n v="6000"/>
    <n v="6146.27"/>
    <x v="3"/>
    <x v="1"/>
    <s v="GBP"/>
    <n v="1468593246"/>
    <n v="1466001246"/>
    <b v="0"/>
    <n v="111"/>
    <b v="1"/>
    <s v="photography/photobooks"/>
    <n v="1.0243783333333334"/>
    <n v="55.371801801801809"/>
    <x v="7"/>
    <x v="18"/>
    <x v="2379"/>
    <d v="2016-07-15T14:34:06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3"/>
    <x v="0"/>
    <s v="USD"/>
    <n v="1410444068"/>
    <n v="1407852068"/>
    <b v="0"/>
    <n v="199"/>
    <b v="1"/>
    <s v="theater/musical"/>
    <n v="1.0244597777777777"/>
    <n v="231.66175879396985"/>
    <x v="8"/>
    <x v="25"/>
    <x v="2380"/>
    <d v="2014-09-11T14:01:08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3"/>
    <x v="0"/>
    <s v="USD"/>
    <n v="1433083527"/>
    <n v="1430491527"/>
    <b v="0"/>
    <n v="101"/>
    <b v="1"/>
    <s v="photography/photobooks"/>
    <n v="1.0245398773006136"/>
    <n v="165.34653465346534"/>
    <x v="7"/>
    <x v="18"/>
    <x v="2381"/>
    <d v="2015-05-31T14:45:27"/>
  </r>
  <r>
    <n v="1897"/>
    <s v="Vanessa Lively's New Album 2014"/>
    <s v="My new album produced by Paul Curreri is one of the most unique musical projects I have done. Let's finish it before the baby comes!"/>
    <n v="6350"/>
    <n v="6506"/>
    <x v="3"/>
    <x v="0"/>
    <s v="USD"/>
    <n v="1393966800"/>
    <n v="1392040806"/>
    <b v="0"/>
    <n v="183"/>
    <b v="1"/>
    <s v="music/indie rock"/>
    <n v="1.0245669291338582"/>
    <n v="35.551912568306008"/>
    <x v="3"/>
    <x v="7"/>
    <x v="2382"/>
    <d v="2014-03-04T21:00:00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3"/>
    <x v="0"/>
    <s v="USD"/>
    <n v="1303688087"/>
    <n v="1301787287"/>
    <b v="0"/>
    <n v="69"/>
    <b v="1"/>
    <s v="film &amp; video/shorts"/>
    <n v="1.0246666666666666"/>
    <n v="111.37681159420291"/>
    <x v="0"/>
    <x v="30"/>
    <x v="2383"/>
    <d v="2011-04-24T23:34:47"/>
  </r>
  <r>
    <n v="2093"/>
    <s v="Lift The Decade Debut Full-Length Record"/>
    <s v="Help Lift The Decade record their debut full length album with with Ace Enders! (The Early November, I Can Make A Mess)"/>
    <n v="1500"/>
    <n v="1537"/>
    <x v="3"/>
    <x v="0"/>
    <s v="USD"/>
    <n v="1356211832"/>
    <n v="1351024232"/>
    <b v="0"/>
    <n v="23"/>
    <b v="1"/>
    <s v="music/indie rock"/>
    <n v="1.0246666666666666"/>
    <n v="66.826086956521735"/>
    <x v="3"/>
    <x v="7"/>
    <x v="2384"/>
    <d v="2012-12-22T21:30:32"/>
  </r>
  <r>
    <n v="83"/>
    <s v="Sleep Lovers - By Daniel Modeste"/>
    <s v="Isaac, creator of the DreamMaker3000, finds love in his dreams with Mei his boss's wife who lives on the other side of the planet."/>
    <n v="200"/>
    <n v="205"/>
    <x v="3"/>
    <x v="1"/>
    <s v="GBP"/>
    <n v="1424604600"/>
    <n v="1423320389"/>
    <b v="0"/>
    <n v="13"/>
    <b v="1"/>
    <s v="film &amp; video/shorts"/>
    <n v="1.0249999999999999"/>
    <n v="15.76923076923077"/>
    <x v="0"/>
    <x v="30"/>
    <x v="2385"/>
    <d v="2015-02-22T11:30:00"/>
  </r>
  <r>
    <n v="535"/>
    <s v="Astronauts of Hartlepool: a Brexit sci-fi for VAULT 2017"/>
    <s v="Weâ€™re producing a Northern Brexit sci-fi play for VAULT festival 2017 and we need your help!"/>
    <n v="2000"/>
    <n v="2050"/>
    <x v="3"/>
    <x v="1"/>
    <s v="GBP"/>
    <n v="1483707905"/>
    <n v="1481115905"/>
    <b v="0"/>
    <n v="59"/>
    <b v="1"/>
    <s v="theater/plays"/>
    <n v="1.0249999999999999"/>
    <n v="34.745762711864408"/>
    <x v="8"/>
    <x v="23"/>
    <x v="2386"/>
    <d v="2017-01-06T13:05:0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3"/>
    <x v="0"/>
    <s v="USD"/>
    <n v="1395023719"/>
    <n v="1391571319"/>
    <b v="0"/>
    <n v="10"/>
    <b v="1"/>
    <s v="music/rock"/>
    <n v="1.0249999999999999"/>
    <n v="102.5"/>
    <x v="3"/>
    <x v="32"/>
    <x v="2387"/>
    <d v="2014-03-17T02:35:19"/>
  </r>
  <r>
    <n v="2074"/>
    <s v="Advanced Simulation Products - PC Gaming Controllers"/>
    <s v="Creating PC gaming controllers to bring your gaming experience to a new level."/>
    <n v="600"/>
    <n v="615"/>
    <x v="3"/>
    <x v="0"/>
    <s v="USD"/>
    <n v="1462564182"/>
    <n v="1459972182"/>
    <b v="0"/>
    <n v="3"/>
    <b v="1"/>
    <s v="technology/hardware"/>
    <n v="1.0249999999999999"/>
    <n v="205"/>
    <x v="1"/>
    <x v="39"/>
    <x v="2388"/>
    <d v="2016-05-06T19:49:42"/>
  </r>
  <r>
    <n v="2788"/>
    <s v="ACT Underground Theatre, TLDC"/>
    <s v="MOVING FORWARD! WE HAVE REACHED GOAL BUT HAVE MORE TIME!! PLEASE CONSIDER PLEDGING."/>
    <n v="2000"/>
    <n v="2050"/>
    <x v="3"/>
    <x v="0"/>
    <s v="USD"/>
    <n v="1469811043"/>
    <n v="1467219043"/>
    <b v="0"/>
    <n v="20"/>
    <b v="1"/>
    <s v="theater/plays"/>
    <n v="1.0249999999999999"/>
    <n v="102.5"/>
    <x v="8"/>
    <x v="23"/>
    <x v="2389"/>
    <d v="2016-07-29T16:50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3"/>
    <x v="0"/>
    <s v="USD"/>
    <n v="1473393600"/>
    <n v="1470778559"/>
    <b v="0"/>
    <n v="28"/>
    <b v="1"/>
    <s v="theater/plays"/>
    <n v="1.0249999999999999"/>
    <n v="73.214285714285708"/>
    <x v="8"/>
    <x v="23"/>
    <x v="2390"/>
    <d v="2016-09-09T04:00:00"/>
  </r>
  <r>
    <n v="3678"/>
    <s v="Some big Some bang"/>
    <s v="The Ugly Collective takes Some big Some bang to the Underbelly Venues at the Edinburgh Fringe!"/>
    <n v="2000"/>
    <n v="2050"/>
    <x v="3"/>
    <x v="1"/>
    <s v="GBP"/>
    <n v="1433076298"/>
    <n v="1430052298"/>
    <b v="0"/>
    <n v="31"/>
    <b v="1"/>
    <s v="theater/plays"/>
    <n v="1.0249999999999999"/>
    <n v="66.129032258064512"/>
    <x v="8"/>
    <x v="23"/>
    <x v="2391"/>
    <d v="2015-05-31T12:44:58"/>
  </r>
  <r>
    <n v="1661"/>
    <s v="Kyana"/>
    <s v="I am excited to present my debut pop project Kyana!_x000a_Piano and vocal sounds embedded in sophisticated, bold arrangements &amp; brisk beats"/>
    <n v="7900"/>
    <n v="8098"/>
    <x v="3"/>
    <x v="18"/>
    <s v="EUR"/>
    <n v="1453064400"/>
    <n v="1449359831"/>
    <b v="0"/>
    <n v="101"/>
    <b v="1"/>
    <s v="music/pop"/>
    <n v="1.0250632911392406"/>
    <n v="80.178217821782184"/>
    <x v="3"/>
    <x v="35"/>
    <x v="2392"/>
    <d v="2016-01-17T21:00:00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3"/>
    <x v="1"/>
    <s v="GBP"/>
    <n v="1462402800"/>
    <n v="1459856860"/>
    <b v="0"/>
    <n v="89"/>
    <b v="1"/>
    <s v="theater/plays"/>
    <n v="1.0254767441860466"/>
    <n v="49.545505617977533"/>
    <x v="8"/>
    <x v="23"/>
    <x v="2393"/>
    <d v="2016-05-04T23:00:00"/>
  </r>
  <r>
    <n v="3715"/>
    <s v="The Inspectors Call"/>
    <s v="Vibrant contemporary political theatre, exploring the professional and human impact of the growing corporate culture in education."/>
    <n v="3500"/>
    <n v="3590"/>
    <x v="3"/>
    <x v="1"/>
    <s v="GBP"/>
    <n v="1427806320"/>
    <n v="1422834819"/>
    <b v="0"/>
    <n v="27"/>
    <b v="1"/>
    <s v="theater/plays"/>
    <n v="1.0257142857142858"/>
    <n v="132.96296296296296"/>
    <x v="8"/>
    <x v="23"/>
    <x v="2394"/>
    <d v="2015-03-31T12:52:00"/>
  </r>
  <r>
    <n v="1403"/>
    <s v="Gregorian Rock"/>
    <s v="Gregorian Rock merges Gregorian chant with modern music. It is serene, yet pummeling. It's not for everyone, but it might be for you."/>
    <n v="4000"/>
    <n v="4103"/>
    <x v="3"/>
    <x v="0"/>
    <s v="USD"/>
    <n v="1374802235"/>
    <n v="1372210235"/>
    <b v="0"/>
    <n v="66"/>
    <b v="1"/>
    <s v="music/rock"/>
    <n v="1.0257499999999999"/>
    <n v="62.166666666666664"/>
    <x v="3"/>
    <x v="32"/>
    <x v="2395"/>
    <d v="2013-07-26T01:30:35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3"/>
    <x v="0"/>
    <s v="USD"/>
    <n v="1361739872"/>
    <n v="1359147872"/>
    <b v="0"/>
    <n v="59"/>
    <b v="1"/>
    <s v="publishing/nonfiction"/>
    <n v="1.0258775877587758"/>
    <n v="77.271186440677965"/>
    <x v="2"/>
    <x v="34"/>
    <x v="2396"/>
    <d v="2013-02-24T21:04:32"/>
  </r>
  <r>
    <n v="243"/>
    <s v="Following Boruch"/>
    <s v="A Hasidic man reaches a turning point in his recovery from mental illness and addiction, and is determined to start a new life."/>
    <n v="25000"/>
    <n v="25648"/>
    <x v="3"/>
    <x v="0"/>
    <s v="USD"/>
    <n v="1393031304"/>
    <n v="1390439304"/>
    <b v="1"/>
    <n v="328"/>
    <b v="1"/>
    <s v="film &amp; video/documentary"/>
    <n v="1.0259199999999999"/>
    <n v="78.195121951219505"/>
    <x v="0"/>
    <x v="31"/>
    <x v="2397"/>
    <d v="2014-02-22T01:08:24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3"/>
    <x v="0"/>
    <s v="USD"/>
    <n v="1468524340"/>
    <n v="1465932340"/>
    <b v="0"/>
    <n v="183"/>
    <b v="1"/>
    <s v="photography/photobooks"/>
    <n v="1.026"/>
    <n v="148.57377049180329"/>
    <x v="7"/>
    <x v="18"/>
    <x v="2398"/>
    <d v="2016-07-14T19:25:40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3"/>
    <x v="0"/>
    <s v="USD"/>
    <n v="1278302400"/>
    <n v="1273961999"/>
    <b v="0"/>
    <n v="23"/>
    <b v="1"/>
    <s v="music/pop"/>
    <n v="1.026"/>
    <n v="44.608695652173914"/>
    <x v="3"/>
    <x v="35"/>
    <x v="2399"/>
    <d v="2010-07-05T04:00:00"/>
  </r>
  <r>
    <n v="2268"/>
    <s v="Chardonnay Go"/>
    <s v="Chardonnay Go, the viral video with 23 million views, is now a hilarious board game for wine lovers, moms and other shameless people."/>
    <n v="28000"/>
    <n v="28728"/>
    <x v="3"/>
    <x v="0"/>
    <s v="USD"/>
    <n v="1489283915"/>
    <n v="1486691915"/>
    <b v="0"/>
    <n v="194"/>
    <b v="1"/>
    <s v="games/tabletop games"/>
    <n v="1.026"/>
    <n v="148.08247422680412"/>
    <x v="5"/>
    <x v="38"/>
    <x v="2400"/>
    <d v="2017-03-12T01:58:35"/>
  </r>
  <r>
    <n v="2315"/>
    <s v="RICE Presses Their Debut Album 'Keep Warm' On Vinyl"/>
    <s v="Rice invites you to be a part of the creation of their first album and spread their message of love."/>
    <n v="2500"/>
    <n v="2565"/>
    <x v="3"/>
    <x v="0"/>
    <s v="USD"/>
    <n v="1336238743"/>
    <n v="1333646743"/>
    <b v="1"/>
    <n v="64"/>
    <b v="1"/>
    <s v="music/indie rock"/>
    <n v="1.026"/>
    <n v="40.078125"/>
    <x v="3"/>
    <x v="7"/>
    <x v="2401"/>
    <d v="2012-05-05T17:25:4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3"/>
    <x v="0"/>
    <s v="USD"/>
    <n v="1447445820"/>
    <n v="1445077121"/>
    <b v="0"/>
    <n v="43"/>
    <b v="1"/>
    <s v="theater/plays"/>
    <n v="1.026"/>
    <n v="59.651162790697676"/>
    <x v="8"/>
    <x v="23"/>
    <x v="2402"/>
    <d v="2015-11-13T20:17:00"/>
  </r>
  <r>
    <n v="3597"/>
    <s v="Akvavit Theatre presents NOTHING OF ME by Arne Lygre"/>
    <s v="&quot;I think that I have my own will. I can stop this, I tell myself. But it's not true.&quot;"/>
    <n v="2500"/>
    <n v="2565"/>
    <x v="3"/>
    <x v="0"/>
    <s v="USD"/>
    <n v="1456984740"/>
    <n v="1455717790"/>
    <b v="0"/>
    <n v="33"/>
    <b v="1"/>
    <s v="theater/plays"/>
    <n v="1.026"/>
    <n v="77.727272727272734"/>
    <x v="8"/>
    <x v="23"/>
    <x v="2403"/>
    <d v="2016-03-03T05:59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3"/>
    <x v="0"/>
    <s v="USD"/>
    <n v="1405688952"/>
    <n v="1400504952"/>
    <b v="0"/>
    <n v="36"/>
    <b v="1"/>
    <s v="theater/spaces"/>
    <n v="1.0261176470588236"/>
    <n v="242.27777777777777"/>
    <x v="8"/>
    <x v="24"/>
    <x v="2404"/>
    <d v="2014-07-18T13:09:1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3"/>
    <x v="0"/>
    <s v="USD"/>
    <n v="1421952370"/>
    <n v="1418064370"/>
    <b v="1"/>
    <n v="46"/>
    <b v="1"/>
    <s v="photography/photobooks"/>
    <n v="1.0262857142857142"/>
    <n v="156.17391304347825"/>
    <x v="7"/>
    <x v="18"/>
    <x v="2405"/>
    <d v="2015-01-22T18:46:10"/>
  </r>
  <r>
    <n v="2164"/>
    <s v="Rosaline debut record"/>
    <s v="South Florida roots country/rock outfit's long awaited debut record"/>
    <n v="5500"/>
    <n v="5645"/>
    <x v="3"/>
    <x v="0"/>
    <s v="USD"/>
    <n v="1466827140"/>
    <n v="1464196414"/>
    <b v="0"/>
    <n v="83"/>
    <b v="1"/>
    <s v="music/rock"/>
    <n v="1.0263636363636364"/>
    <n v="68.01204819277109"/>
    <x v="3"/>
    <x v="32"/>
    <x v="2406"/>
    <d v="2016-06-25T03:59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3"/>
    <x v="0"/>
    <s v="USD"/>
    <n v="1325310336"/>
    <n v="1320122736"/>
    <b v="0"/>
    <n v="62"/>
    <b v="1"/>
    <s v="music/pop"/>
    <n v="1.026375"/>
    <n v="132.43548387096774"/>
    <x v="3"/>
    <x v="35"/>
    <x v="2407"/>
    <d v="2011-12-31T05:45:36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3"/>
    <x v="0"/>
    <s v="USD"/>
    <n v="1322454939"/>
    <n v="1319859339"/>
    <b v="0"/>
    <n v="116"/>
    <b v="1"/>
    <s v="music/pop"/>
    <n v="1.026375"/>
    <n v="70.784482758620683"/>
    <x v="3"/>
    <x v="35"/>
    <x v="2408"/>
    <d v="2011-11-28T04:35:39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3"/>
    <x v="1"/>
    <s v="GBP"/>
    <n v="1404858840"/>
    <n v="1402266840"/>
    <b v="0"/>
    <n v="94"/>
    <b v="1"/>
    <s v="theater/plays"/>
    <n v="1.02645125"/>
    <n v="87.357553191489373"/>
    <x v="8"/>
    <x v="23"/>
    <x v="2409"/>
    <d v="2014-07-08T22:34:0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3"/>
    <x v="0"/>
    <s v="USD"/>
    <n v="1461904788"/>
    <n v="1458103188"/>
    <b v="0"/>
    <n v="237"/>
    <b v="1"/>
    <s v="theater/plays"/>
    <n v="1.026467741935484"/>
    <n v="134.26371308016877"/>
    <x v="8"/>
    <x v="23"/>
    <x v="2410"/>
    <d v="2016-04-29T04:39:48"/>
  </r>
  <r>
    <n v="3766"/>
    <s v="Held Momentarily The Musical Takes FringeNYC"/>
    <s v="Trapped on a stalled New York subway, seven strangers realize it's not just the train that's stuck."/>
    <n v="10000"/>
    <n v="10265.01"/>
    <x v="3"/>
    <x v="0"/>
    <s v="USD"/>
    <n v="1404360045"/>
    <n v="1401336045"/>
    <b v="0"/>
    <n v="96"/>
    <b v="1"/>
    <s v="theater/musical"/>
    <n v="1.0265010000000001"/>
    <n v="106.9271875"/>
    <x v="8"/>
    <x v="25"/>
    <x v="2411"/>
    <d v="2014-07-03T04:00:45"/>
  </r>
  <r>
    <n v="321"/>
    <s v="An Impossible Project"/>
    <s v="The more digital the world, the more analog our dreams._x000a_A feature documentary shot on 35mm film."/>
    <n v="35000"/>
    <n v="35932"/>
    <x v="3"/>
    <x v="6"/>
    <s v="EUR"/>
    <n v="1478605386"/>
    <n v="1475577786"/>
    <b v="1"/>
    <n v="337"/>
    <b v="1"/>
    <s v="film &amp; video/documentary"/>
    <n v="1.0266285714285714"/>
    <n v="106.62314540059347"/>
    <x v="0"/>
    <x v="31"/>
    <x v="2412"/>
    <d v="2016-11-08T11:43:06"/>
  </r>
  <r>
    <n v="3515"/>
    <s v="Twelfth Night by William Shakespeare"/>
    <s v="We are casting an all-inclusive production of Shakespeare's Twelfth Night in a non-traditional performance space."/>
    <n v="3000"/>
    <n v="3080"/>
    <x v="3"/>
    <x v="0"/>
    <s v="USD"/>
    <n v="1433097171"/>
    <n v="1430505171"/>
    <b v="0"/>
    <n v="46"/>
    <b v="1"/>
    <s v="theater/plays"/>
    <n v="1.0266666666666666"/>
    <n v="66.956521739130437"/>
    <x v="8"/>
    <x v="23"/>
    <x v="2413"/>
    <d v="2015-05-31T18:32:51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3"/>
    <x v="1"/>
    <s v="GBP"/>
    <n v="1435851577"/>
    <n v="1433259577"/>
    <b v="0"/>
    <n v="78"/>
    <b v="1"/>
    <s v="theater/plays"/>
    <n v="1.0266666666666666"/>
    <n v="39.487179487179489"/>
    <x v="8"/>
    <x v="23"/>
    <x v="2414"/>
    <d v="2015-07-02T15:39:37"/>
  </r>
  <r>
    <n v="356"/>
    <s v="43 and 80"/>
    <s v="A documentary about halibut conservation and how it impacts communities of Southeast Alaska."/>
    <n v="7500"/>
    <n v="7701.93"/>
    <x v="3"/>
    <x v="0"/>
    <s v="USD"/>
    <n v="1458152193"/>
    <n v="1455563793"/>
    <b v="1"/>
    <n v="97"/>
    <b v="1"/>
    <s v="film &amp; video/documentary"/>
    <n v="1.0269239999999999"/>
    <n v="79.401340206185566"/>
    <x v="0"/>
    <x v="31"/>
    <x v="2415"/>
    <d v="2016-03-16T18:16:33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3"/>
    <x v="0"/>
    <s v="USD"/>
    <n v="1407085200"/>
    <n v="1401924769"/>
    <b v="0"/>
    <n v="77"/>
    <b v="1"/>
    <s v="music/rock"/>
    <n v="1.0269999999999999"/>
    <n v="66.688311688311686"/>
    <x v="3"/>
    <x v="32"/>
    <x v="2416"/>
    <d v="2014-08-03T17:00:00"/>
  </r>
  <r>
    <n v="2206"/>
    <s v="Arbor Oasis's First Album!"/>
    <s v="We really think we might have what it takes to make it someday! But we really need help to take the first step and release this album!"/>
    <n v="1100"/>
    <n v="1130"/>
    <x v="3"/>
    <x v="0"/>
    <s v="USD"/>
    <n v="1334556624"/>
    <n v="1333001424"/>
    <b v="0"/>
    <n v="34"/>
    <b v="1"/>
    <s v="music/electronic music"/>
    <n v="1.0272727272727273"/>
    <n v="33.235294117647058"/>
    <x v="3"/>
    <x v="36"/>
    <x v="2417"/>
    <d v="2012-04-16T06:10:24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3"/>
    <x v="0"/>
    <s v="USD"/>
    <n v="1332362880"/>
    <n v="1329890585"/>
    <b v="0"/>
    <n v="56"/>
    <b v="1"/>
    <s v="music/classical music"/>
    <n v="1.0273469387755103"/>
    <n v="67.419642857142861"/>
    <x v="3"/>
    <x v="37"/>
    <x v="2418"/>
    <d v="2012-03-21T20:48:00"/>
  </r>
  <r>
    <n v="1301"/>
    <s v="the dreamer examines his pillow"/>
    <s v="The Attic Theater Company presents John Patrick Shanley's THE DREAMER EXAMINES HIS PILLOW, the first official revival since 1986"/>
    <n v="2000"/>
    <n v="2055"/>
    <x v="3"/>
    <x v="0"/>
    <s v="USD"/>
    <n v="1437447600"/>
    <n v="1436551178"/>
    <b v="0"/>
    <n v="29"/>
    <b v="1"/>
    <s v="theater/plays"/>
    <n v="1.0275000000000001"/>
    <n v="70.862068965517238"/>
    <x v="8"/>
    <x v="23"/>
    <x v="2419"/>
    <d v="2015-07-21T03:00:00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3"/>
    <x v="1"/>
    <s v="GBP"/>
    <n v="1425142800"/>
    <n v="1422983847"/>
    <b v="0"/>
    <n v="51"/>
    <b v="1"/>
    <s v="theater/plays"/>
    <n v="1.0275000000000001"/>
    <n v="40.294117647058826"/>
    <x v="8"/>
    <x v="23"/>
    <x v="2420"/>
    <d v="2015-02-28T17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3"/>
    <x v="0"/>
    <s v="USD"/>
    <n v="1465081053"/>
    <n v="1462489053"/>
    <b v="0"/>
    <n v="54"/>
    <b v="1"/>
    <s v="theater/musical"/>
    <n v="1.0276000000000001"/>
    <n v="47.574074074074076"/>
    <x v="8"/>
    <x v="25"/>
    <x v="2421"/>
    <d v="2016-06-04T22:57:33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3"/>
    <x v="0"/>
    <s v="USD"/>
    <n v="1431122400"/>
    <n v="1428428515"/>
    <b v="1"/>
    <n v="80"/>
    <b v="1"/>
    <s v="film &amp; video/documentary"/>
    <n v="1.0276470588235294"/>
    <n v="109.1875"/>
    <x v="0"/>
    <x v="31"/>
    <x v="2422"/>
    <d v="2015-05-08T22:00:00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3"/>
    <x v="0"/>
    <s v="USD"/>
    <n v="1372827540"/>
    <n v="1371491244"/>
    <b v="0"/>
    <n v="32"/>
    <b v="1"/>
    <s v="music/rock"/>
    <n v="1.0277927272727272"/>
    <n v="88.325937499999995"/>
    <x v="3"/>
    <x v="32"/>
    <x v="2423"/>
    <d v="2013-07-03T04:59:00"/>
  </r>
  <r>
    <n v="3573"/>
    <s v="Licensed To Ill"/>
    <s v="London based theatre makers collaborating to create a new show about the history of HipHop."/>
    <n v="3000"/>
    <n v="3084"/>
    <x v="3"/>
    <x v="1"/>
    <s v="GBP"/>
    <n v="1415440846"/>
    <n v="1412845246"/>
    <b v="0"/>
    <n v="78"/>
    <b v="1"/>
    <s v="theater/plays"/>
    <n v="1.028"/>
    <n v="39.53846153846154"/>
    <x v="8"/>
    <x v="23"/>
    <x v="2424"/>
    <d v="2014-11-08T10:00:46"/>
  </r>
  <r>
    <n v="2549"/>
    <s v="The Miller's Wife, a new opera"/>
    <s v="A new opera in English by Mike Christie to be premiÃ¨red at the Arcola Theatre, London UK from 14th-17th August 2013."/>
    <n v="1570"/>
    <n v="1614"/>
    <x v="3"/>
    <x v="1"/>
    <s v="GBP"/>
    <n v="1370019600"/>
    <n v="1366999870"/>
    <b v="0"/>
    <n v="37"/>
    <b v="1"/>
    <s v="music/classical music"/>
    <n v="1.0280254777070064"/>
    <n v="43.621621621621621"/>
    <x v="3"/>
    <x v="37"/>
    <x v="2425"/>
    <d v="2013-05-31T17:00:00"/>
  </r>
  <r>
    <n v="1756"/>
    <s v="214: A Photobook of Dallas Hip Hop"/>
    <s v="214 is a photobook about the local hip hop culture in Dallas, Texas between 2012 and 2014 by photographer, Mariah Tyler."/>
    <n v="5500"/>
    <n v="5655.6"/>
    <x v="3"/>
    <x v="0"/>
    <s v="USD"/>
    <n v="1472443269"/>
    <n v="1468987269"/>
    <b v="0"/>
    <n v="120"/>
    <b v="1"/>
    <s v="photography/photobooks"/>
    <n v="1.0282909090909091"/>
    <n v="47.13"/>
    <x v="7"/>
    <x v="18"/>
    <x v="2426"/>
    <d v="2016-08-29T04:01:09"/>
  </r>
  <r>
    <n v="3243"/>
    <s v="THE INCREDIBLE FOX SISTERS"/>
    <s v="Live Source's world premiere of a new play by Jaclyn Backhaus, premiering at the New Ohio Theatre October 30th-November 8th."/>
    <n v="8000"/>
    <n v="8227"/>
    <x v="3"/>
    <x v="0"/>
    <s v="USD"/>
    <n v="1444348800"/>
    <n v="1442283562"/>
    <b v="1"/>
    <n v="71"/>
    <b v="1"/>
    <s v="theater/plays"/>
    <n v="1.028375"/>
    <n v="115.87323943661971"/>
    <x v="8"/>
    <x v="23"/>
    <x v="2427"/>
    <d v="2015-10-09T00:00:00"/>
  </r>
  <r>
    <n v="414"/>
    <s v="thisisstuttering: A Documentary"/>
    <s v="thisisstuttering is a found-footage doc that has already changed lives. It is completely done; we need your help to get it out there."/>
    <n v="18500"/>
    <n v="19028"/>
    <x v="3"/>
    <x v="0"/>
    <s v="USD"/>
    <n v="1381541465"/>
    <n v="1378949465"/>
    <b v="0"/>
    <n v="208"/>
    <b v="1"/>
    <s v="film &amp; video/documentary"/>
    <n v="1.0285405405405406"/>
    <n v="91.480769230769226"/>
    <x v="0"/>
    <x v="31"/>
    <x v="2428"/>
    <d v="2013-10-12T01:31:05"/>
  </r>
  <r>
    <n v="88"/>
    <s v="The Recursion Theorem (Short Film)"/>
    <s v="Imprisoned in an unfamiliar reality with strange new rules, Dan Everett struggles to find meaning and reason in this sci-fi noir short."/>
    <n v="3500"/>
    <n v="3600"/>
    <x v="3"/>
    <x v="0"/>
    <s v="USD"/>
    <n v="1403452131"/>
    <n v="1401205731"/>
    <b v="0"/>
    <n v="60"/>
    <b v="1"/>
    <s v="film &amp; video/shorts"/>
    <n v="1.0285714285714285"/>
    <n v="60"/>
    <x v="0"/>
    <x v="30"/>
    <x v="2429"/>
    <d v="2014-06-22T15:48:51"/>
  </r>
  <r>
    <n v="1685"/>
    <s v="Help Support Brad Dassey's Music"/>
    <s v="My name is Brad Dassey.  I've been composing and making music for 18 years now.  I want to get my music out there even further."/>
    <n v="350"/>
    <n v="360"/>
    <x v="2"/>
    <x v="0"/>
    <s v="USD"/>
    <n v="1490331623"/>
    <n v="1487743223"/>
    <b v="0"/>
    <n v="15"/>
    <b v="0"/>
    <s v="music/faith"/>
    <n v="1.0285714285714285"/>
    <n v="24"/>
    <x v="3"/>
    <x v="17"/>
    <x v="2430"/>
    <d v="2017-03-24T05:00:23"/>
  </r>
  <r>
    <n v="3295"/>
    <s v="The Divine Comedy Show"/>
    <s v="A comedic drama about The Devil and his quest to take a bride and to Hell with the consequences, no matter what they may be."/>
    <n v="700"/>
    <n v="720.01"/>
    <x v="3"/>
    <x v="1"/>
    <s v="GBP"/>
    <n v="1474886229"/>
    <n v="1472294229"/>
    <b v="0"/>
    <n v="27"/>
    <b v="1"/>
    <s v="theater/plays"/>
    <n v="1.0285857142857142"/>
    <n v="26.667037037037037"/>
    <x v="8"/>
    <x v="23"/>
    <x v="2431"/>
    <d v="2016-09-26T10:37:09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3"/>
    <x v="1"/>
    <s v="GBP"/>
    <n v="1481564080"/>
    <n v="1479144880"/>
    <b v="0"/>
    <n v="27"/>
    <b v="1"/>
    <s v="music/electronic music"/>
    <n v="1.0286144578313252"/>
    <n v="50.592592592592595"/>
    <x v="3"/>
    <x v="36"/>
    <x v="2432"/>
    <d v="2016-12-12T17:34: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3"/>
    <x v="0"/>
    <s v="USD"/>
    <n v="1409187600"/>
    <n v="1406316312"/>
    <b v="0"/>
    <n v="25"/>
    <b v="1"/>
    <s v="theater/musical"/>
    <n v="1.0287500000000001"/>
    <n v="329.2"/>
    <x v="8"/>
    <x v="25"/>
    <x v="2433"/>
    <d v="2014-08-28T01:00:00"/>
  </r>
  <r>
    <n v="1751"/>
    <s v="Daily Bread: Stories from Rural Greece"/>
    <s v="Photographs and stories culled from 10 years of road trips through rural Greece"/>
    <n v="10000"/>
    <n v="10290"/>
    <x v="3"/>
    <x v="0"/>
    <s v="USD"/>
    <n v="1426787123"/>
    <n v="1424198723"/>
    <b v="0"/>
    <n v="61"/>
    <b v="1"/>
    <s v="photography/photobooks"/>
    <n v="1.0289999999999999"/>
    <n v="168.68852459016392"/>
    <x v="7"/>
    <x v="18"/>
    <x v="2434"/>
    <d v="2015-03-19T17:45:23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3"/>
    <x v="0"/>
    <s v="USD"/>
    <n v="1382742010"/>
    <n v="1380150010"/>
    <b v="0"/>
    <n v="60"/>
    <b v="1"/>
    <s v="technology/makerspaces"/>
    <n v="1.0289999999999999"/>
    <n v="85.75"/>
    <x v="1"/>
    <x v="26"/>
    <x v="2435"/>
    <d v="2013-10-25T23:00:10"/>
  </r>
  <r>
    <n v="3677"/>
    <s v="Goldfish Memory Productions"/>
    <s v="Goldfish Memory Productions seeks at least $12,000 to begin their first 3 professional projects."/>
    <n v="12000"/>
    <n v="12348.5"/>
    <x v="3"/>
    <x v="0"/>
    <s v="USD"/>
    <n v="1404359940"/>
    <n v="1402580818"/>
    <b v="0"/>
    <n v="199"/>
    <b v="1"/>
    <s v="theater/plays"/>
    <n v="1.0290416666666666"/>
    <n v="62.052763819095475"/>
    <x v="8"/>
    <x v="23"/>
    <x v="2436"/>
    <d v="2014-07-03T03:59:00"/>
  </r>
  <r>
    <n v="58"/>
    <s v="Gloaming"/>
    <s v="Alex thought he knew how the world worked. You live, you die and it's over. He was very, very wrong."/>
    <n v="10000"/>
    <n v="10291"/>
    <x v="3"/>
    <x v="0"/>
    <s v="USD"/>
    <n v="1416423172"/>
    <n v="1413827572"/>
    <b v="0"/>
    <n v="75"/>
    <b v="1"/>
    <s v="film &amp; video/television"/>
    <n v="1.0290999999999999"/>
    <n v="137.21333333333334"/>
    <x v="0"/>
    <x v="29"/>
    <x v="2437"/>
    <d v="2014-11-19T18:52:52"/>
  </r>
  <r>
    <n v="3244"/>
    <s v="'Time Please'"/>
    <s v="'Time Please' is a black comedy set in a failing public house in a run-down part of town, where things are about to get messy."/>
    <n v="1600"/>
    <n v="1647"/>
    <x v="3"/>
    <x v="1"/>
    <s v="GBP"/>
    <n v="1480613982"/>
    <n v="1478018382"/>
    <b v="0"/>
    <n v="69"/>
    <b v="1"/>
    <s v="theater/plays"/>
    <n v="1.0293749999999999"/>
    <n v="23.869565217391305"/>
    <x v="8"/>
    <x v="23"/>
    <x v="2438"/>
    <d v="2016-12-01T17:39:42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3"/>
    <x v="0"/>
    <s v="USD"/>
    <n v="1449205200"/>
    <n v="1445363833"/>
    <b v="0"/>
    <n v="57"/>
    <b v="1"/>
    <s v="photography/photobooks"/>
    <n v="1.0294615384615384"/>
    <n v="234.78947368421052"/>
    <x v="7"/>
    <x v="18"/>
    <x v="2439"/>
    <d v="2015-12-04T05:00:00"/>
  </r>
  <r>
    <n v="3425"/>
    <s v="The Erlkings"/>
    <s v="The Erlkings is a play that uses the writings of the perpetrators of the Columbine Shooting to explore the inner lives of these boys."/>
    <n v="30000"/>
    <n v="30891.1"/>
    <x v="3"/>
    <x v="0"/>
    <s v="USD"/>
    <n v="1412434136"/>
    <n v="1409669336"/>
    <b v="0"/>
    <n v="104"/>
    <b v="1"/>
    <s v="theater/plays"/>
    <n v="1.0297033333333332"/>
    <n v="297.02980769230766"/>
    <x v="8"/>
    <x v="23"/>
    <x v="2440"/>
    <d v="2014-10-04T14:48:56"/>
  </r>
  <r>
    <n v="2174"/>
    <s v="Chivo Funge and the Extensions"/>
    <s v="Chivo and his band of miscreants present their debut album _x000a_'Blind Energy' ...we think you are going to like it."/>
    <n v="4000"/>
    <n v="4119"/>
    <x v="3"/>
    <x v="1"/>
    <s v="GBP"/>
    <n v="1462453307"/>
    <n v="1459861307"/>
    <b v="0"/>
    <n v="63"/>
    <b v="1"/>
    <s v="music/rock"/>
    <n v="1.0297499999999999"/>
    <n v="65.38095238095238"/>
    <x v="3"/>
    <x v="32"/>
    <x v="2441"/>
    <d v="2016-05-05T13:01:47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3"/>
    <x v="0"/>
    <s v="USD"/>
    <n v="1416385679"/>
    <n v="1413790079"/>
    <b v="0"/>
    <n v="162"/>
    <b v="1"/>
    <s v="theater/plays"/>
    <n v="1.0299"/>
    <n v="63.574074074074076"/>
    <x v="8"/>
    <x v="23"/>
    <x v="2442"/>
    <d v="2014-11-19T08:27:59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3"/>
    <x v="3"/>
    <s v="AUD"/>
    <n v="1429228800"/>
    <n v="1426714870"/>
    <b v="0"/>
    <n v="443"/>
    <b v="1"/>
    <s v="technology/hardware"/>
    <n v="1.0299897959183673"/>
    <n v="227.85327313769753"/>
    <x v="1"/>
    <x v="39"/>
    <x v="2443"/>
    <d v="2015-04-17T00:00:0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3"/>
    <x v="0"/>
    <s v="USD"/>
    <n v="1440165916"/>
    <n v="1437573916"/>
    <b v="1"/>
    <n v="119"/>
    <b v="1"/>
    <s v="film &amp; video/documentary"/>
    <n v="1.03"/>
    <n v="86.554621848739501"/>
    <x v="0"/>
    <x v="31"/>
    <x v="2444"/>
    <d v="2015-08-21T14:05:16"/>
  </r>
  <r>
    <n v="1831"/>
    <s v="Darling Waste Trailer Bail Out!"/>
    <s v="After a 2 year Odyssey, Darling Waste's trailer is still not home! We need $3,500 to get it through U.S. Customs!"/>
    <n v="1000"/>
    <n v="1030"/>
    <x v="3"/>
    <x v="0"/>
    <s v="USD"/>
    <n v="1336866863"/>
    <n v="1335570863"/>
    <b v="0"/>
    <n v="14"/>
    <b v="1"/>
    <s v="music/rock"/>
    <n v="1.03"/>
    <n v="73.571428571428569"/>
    <x v="3"/>
    <x v="32"/>
    <x v="2445"/>
    <d v="2012-05-12T23:54:23"/>
  </r>
  <r>
    <n v="3023"/>
    <s v="The Night Watch"/>
    <s v="Antonia Goddard Productions in association with Jethro Compton Productions presents THE NIGHT WATCH, an exciting new historical drama."/>
    <n v="700"/>
    <n v="721"/>
    <x v="3"/>
    <x v="1"/>
    <s v="GBP"/>
    <n v="1434039186"/>
    <n v="1430151186"/>
    <b v="0"/>
    <n v="6"/>
    <b v="1"/>
    <s v="theater/spaces"/>
    <n v="1.03"/>
    <n v="120.16666666666667"/>
    <x v="8"/>
    <x v="24"/>
    <x v="2446"/>
    <d v="2015-06-11T16:13:0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3"/>
    <x v="0"/>
    <s v="USD"/>
    <n v="1411765492"/>
    <n v="1409173492"/>
    <b v="1"/>
    <n v="74"/>
    <b v="1"/>
    <s v="theater/plays"/>
    <n v="1.03"/>
    <n v="139.18918918918919"/>
    <x v="8"/>
    <x v="23"/>
    <x v="2447"/>
    <d v="2014-09-26T21:04:52"/>
  </r>
  <r>
    <n v="3264"/>
    <s v="Kapow-i GoGo at The PIT"/>
    <s v="The three part comedic saga of Kapow-i GoGo, who saves the world.  Again.  And again."/>
    <n v="2500"/>
    <n v="2575"/>
    <x v="3"/>
    <x v="0"/>
    <s v="USD"/>
    <n v="1422482400"/>
    <n v="1421089938"/>
    <b v="1"/>
    <n v="49"/>
    <b v="1"/>
    <s v="theater/plays"/>
    <n v="1.03"/>
    <n v="52.551020408163268"/>
    <x v="8"/>
    <x v="23"/>
    <x v="2448"/>
    <d v="2015-01-28T22:00:00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3"/>
    <x v="0"/>
    <s v="USD"/>
    <n v="1433134800"/>
    <n v="1430158198"/>
    <b v="0"/>
    <n v="30"/>
    <b v="1"/>
    <s v="theater/plays"/>
    <n v="1.03"/>
    <n v="68.666666666666671"/>
    <x v="8"/>
    <x v="23"/>
    <x v="2449"/>
    <d v="2015-06-01T05:00:00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3"/>
    <x v="1"/>
    <s v="GBP"/>
    <n v="1439136000"/>
    <n v="1436972472"/>
    <b v="0"/>
    <n v="36"/>
    <b v="1"/>
    <s v="theater/plays"/>
    <n v="1.03"/>
    <n v="57.222222222222221"/>
    <x v="8"/>
    <x v="23"/>
    <x v="2450"/>
    <d v="2015-08-09T16:00:00"/>
  </r>
  <r>
    <n v="3169"/>
    <s v="The Window"/>
    <s v="We're bringing The Window to the Cherry Lane Theater in January 2014."/>
    <n v="8000"/>
    <n v="8241"/>
    <x v="3"/>
    <x v="0"/>
    <s v="USD"/>
    <n v="1386910740"/>
    <n v="1384364561"/>
    <b v="1"/>
    <n v="82"/>
    <b v="1"/>
    <s v="theater/plays"/>
    <n v="1.030125"/>
    <n v="100.5"/>
    <x v="8"/>
    <x v="23"/>
    <x v="2451"/>
    <d v="2013-12-13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3"/>
    <x v="0"/>
    <s v="USD"/>
    <n v="1402892700"/>
    <n v="1400474329"/>
    <b v="0"/>
    <n v="433"/>
    <b v="1"/>
    <s v="theater/spaces"/>
    <n v="1.0302899999999999"/>
    <n v="118.97113163972287"/>
    <x v="8"/>
    <x v="24"/>
    <x v="2452"/>
    <d v="2014-06-16T04:25:00"/>
  </r>
  <r>
    <n v="3262"/>
    <s v="Prison Boxing: A New Play by Leah Joki"/>
    <s v="A one-woman theatrical exploration of the prison system and its inhabitants."/>
    <n v="12200"/>
    <n v="12571"/>
    <x v="3"/>
    <x v="0"/>
    <s v="USD"/>
    <n v="1419220800"/>
    <n v="1416555262"/>
    <b v="1"/>
    <n v="134"/>
    <b v="1"/>
    <s v="theater/plays"/>
    <n v="1.0304098360655738"/>
    <n v="93.81343283582089"/>
    <x v="8"/>
    <x v="23"/>
    <x v="2453"/>
    <d v="2014-12-22T04:00:00"/>
  </r>
  <r>
    <n v="358"/>
    <s v="Nobody Knows Anything (except William Goldman)"/>
    <s v="Screenwriter. Novelist. Playwright. The inside story of famed writer William Goldman. As only he can tell it."/>
    <n v="50000"/>
    <n v="51544"/>
    <x v="3"/>
    <x v="0"/>
    <s v="USD"/>
    <n v="1466002800"/>
    <n v="1463517521"/>
    <b v="1"/>
    <n v="267"/>
    <b v="1"/>
    <s v="film &amp; video/documentary"/>
    <n v="1.03088"/>
    <n v="193.04868913857678"/>
    <x v="0"/>
    <x v="31"/>
    <x v="2454"/>
    <d v="2016-06-15T15:00:00"/>
  </r>
  <r>
    <n v="404"/>
    <s v="The Last One: Unfolding the AIDS MEMORIAL QUILT"/>
    <s v="A feature length documentary, exploring the many lives memorialized by the iconic AIDS Memorial Quilt."/>
    <n v="35000"/>
    <n v="36082"/>
    <x v="3"/>
    <x v="0"/>
    <s v="USD"/>
    <n v="1391641440"/>
    <n v="1389107062"/>
    <b v="0"/>
    <n v="271"/>
    <b v="1"/>
    <s v="film &amp; video/documentary"/>
    <n v="1.0309142857142857"/>
    <n v="133.14391143911439"/>
    <x v="0"/>
    <x v="31"/>
    <x v="2455"/>
    <d v="2014-02-05T23:04:00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3"/>
    <x v="0"/>
    <s v="USD"/>
    <n v="1414025347"/>
    <n v="1411433347"/>
    <b v="1"/>
    <n v="111"/>
    <b v="1"/>
    <s v="music/electronic music"/>
    <n v="1.0309292094387414"/>
    <n v="69.666666666666671"/>
    <x v="3"/>
    <x v="36"/>
    <x v="2456"/>
    <d v="2014-10-23T00:49:07"/>
  </r>
  <r>
    <n v="1928"/>
    <s v="Jollyheads Circus Debut Album &quot;The Kaleidoscope Dawn&quot;"/>
    <s v="Help us master and release our debut album &quot;The Kaleidoscope Dawn&quot;"/>
    <n v="2550"/>
    <n v="2630"/>
    <x v="3"/>
    <x v="0"/>
    <s v="USD"/>
    <n v="1367940794"/>
    <n v="1365348794"/>
    <b v="0"/>
    <n v="34"/>
    <b v="1"/>
    <s v="music/indie rock"/>
    <n v="1.031372549019608"/>
    <n v="77.352941176470594"/>
    <x v="3"/>
    <x v="7"/>
    <x v="2457"/>
    <d v="2013-05-07T15:33:14"/>
  </r>
  <r>
    <n v="3535"/>
    <s v="Twelve Angry Women"/>
    <s v="On the 60th anniversary of Twelve Angry Men, 12 female writers create 12 short pieces about what makes them angry."/>
    <n v="2000"/>
    <n v="2063"/>
    <x v="3"/>
    <x v="1"/>
    <s v="GBP"/>
    <n v="1443808800"/>
    <n v="1441120910"/>
    <b v="0"/>
    <n v="46"/>
    <b v="1"/>
    <s v="theater/plays"/>
    <n v="1.0315000000000001"/>
    <n v="44.847826086956523"/>
    <x v="8"/>
    <x v="23"/>
    <x v="2458"/>
    <d v="2015-10-02T18:00:00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3"/>
    <x v="0"/>
    <s v="USD"/>
    <n v="1337824055"/>
    <n v="1335232055"/>
    <b v="0"/>
    <n v="36"/>
    <b v="1"/>
    <s v="music/indie rock"/>
    <n v="1.0316400000000001"/>
    <n v="28.65666666666667"/>
    <x v="3"/>
    <x v="7"/>
    <x v="2459"/>
    <d v="2012-05-24T01:47:35"/>
  </r>
  <r>
    <n v="3667"/>
    <s v="The Stolen Inches, Edinburgh 2015"/>
    <s v="A short man takes his tall family to court for stealing his height. Help Small Things Theatre take this big story to EdFringe 2015!"/>
    <n v="3000"/>
    <n v="3095.11"/>
    <x v="3"/>
    <x v="1"/>
    <s v="GBP"/>
    <n v="1437261419"/>
    <n v="1434669419"/>
    <b v="0"/>
    <n v="58"/>
    <b v="1"/>
    <s v="theater/plays"/>
    <n v="1.0317033333333334"/>
    <n v="53.363965517241382"/>
    <x v="8"/>
    <x v="23"/>
    <x v="2460"/>
    <d v="2015-07-18T23:16:59"/>
  </r>
  <r>
    <n v="3015"/>
    <s v="A Sign for 34 West"/>
    <s v="We're turning an old yogurt shop into a live theater in downtown Charleston.   Please help us hang our sign!"/>
    <n v="3400"/>
    <n v="3508"/>
    <x v="3"/>
    <x v="0"/>
    <s v="USD"/>
    <n v="1402459200"/>
    <n v="1401125238"/>
    <b v="0"/>
    <n v="40"/>
    <b v="1"/>
    <s v="theater/spaces"/>
    <n v="1.0317647058823529"/>
    <n v="87.7"/>
    <x v="8"/>
    <x v="24"/>
    <x v="2461"/>
    <d v="2014-06-11T04:00:00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3"/>
    <x v="0"/>
    <s v="USD"/>
    <n v="1295142660"/>
    <n v="1293739714"/>
    <b v="0"/>
    <n v="10"/>
    <b v="1"/>
    <s v="music/indie rock"/>
    <n v="1.032"/>
    <n v="51.6"/>
    <x v="3"/>
    <x v="7"/>
    <x v="2462"/>
    <d v="2011-01-16T01:51:00"/>
  </r>
  <r>
    <n v="2924"/>
    <s v="There's No Place Like Home!"/>
    <s v="Theatre is home and there's no place like home!  So, click your heels three times, and come home to the magic we create for you!"/>
    <n v="25000"/>
    <n v="25800"/>
    <x v="3"/>
    <x v="0"/>
    <s v="USD"/>
    <n v="1431143940"/>
    <n v="1428585710"/>
    <b v="0"/>
    <n v="147"/>
    <b v="1"/>
    <s v="theater/musical"/>
    <n v="1.032"/>
    <n v="175.51020408163265"/>
    <x v="8"/>
    <x v="25"/>
    <x v="2463"/>
    <d v="2015-05-09T03:59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3"/>
    <x v="0"/>
    <s v="USD"/>
    <n v="1467361251"/>
    <n v="1464769251"/>
    <b v="1"/>
    <n v="181"/>
    <b v="1"/>
    <s v="theater/plays"/>
    <n v="1.0320666666666667"/>
    <n v="85.530386740331494"/>
    <x v="8"/>
    <x v="23"/>
    <x v="2464"/>
    <d v="2016-07-01T08:20:51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3"/>
    <x v="0"/>
    <s v="USD"/>
    <n v="1340683393"/>
    <n v="1337659393"/>
    <b v="1"/>
    <n v="447"/>
    <b v="1"/>
    <s v="film &amp; video/documentary"/>
    <n v="1.0321061999999999"/>
    <n v="115.44812080536913"/>
    <x v="0"/>
    <x v="31"/>
    <x v="2465"/>
    <d v="2012-06-26T04:03:1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3"/>
    <x v="0"/>
    <s v="USD"/>
    <n v="1318463879"/>
    <n v="1315439879"/>
    <b v="0"/>
    <n v="41"/>
    <b v="1"/>
    <s v="music/indie rock"/>
    <n v="1.0325"/>
    <n v="50.365853658536587"/>
    <x v="3"/>
    <x v="7"/>
    <x v="2466"/>
    <d v="2011-10-12T23:57:59"/>
  </r>
  <r>
    <n v="2991"/>
    <s v="gimmeLIVE @ 9 Wallis"/>
    <s v="A new intimate listening room with tables &amp; theatre seating where artist &amp; fans connect through music, comedy &amp; performing arts."/>
    <n v="8500"/>
    <n v="8780"/>
    <x v="3"/>
    <x v="0"/>
    <s v="USD"/>
    <n v="1485547530"/>
    <n v="1483646730"/>
    <b v="0"/>
    <n v="93"/>
    <b v="1"/>
    <s v="theater/spaces"/>
    <n v="1.0329411764705883"/>
    <n v="94.408602150537632"/>
    <x v="8"/>
    <x v="24"/>
    <x v="2467"/>
    <d v="2017-01-27T20:05:30"/>
  </r>
  <r>
    <n v="60"/>
    <s v="Ever Since - Short Film"/>
    <s v="Set in a beautiful but desolate world, we see how loneliness can lead to friendship in unconventional ways."/>
    <n v="4500"/>
    <n v="4648.33"/>
    <x v="3"/>
    <x v="1"/>
    <s v="GBP"/>
    <n v="1395532800"/>
    <n v="1393882717"/>
    <b v="0"/>
    <n v="108"/>
    <b v="1"/>
    <s v="film &amp; video/shorts"/>
    <n v="1.0329622222222221"/>
    <n v="43.040092592592593"/>
    <x v="0"/>
    <x v="30"/>
    <x v="2468"/>
    <d v="2014-03-23T00:00:00"/>
  </r>
  <r>
    <n v="114"/>
    <s v="l'esprit d'escalier-a senior film"/>
    <s v="This film explores the complicated nature that exists in all human relationships. A mother and a daughter seek to find happiness."/>
    <n v="3000"/>
    <n v="3100"/>
    <x v="3"/>
    <x v="0"/>
    <s v="USD"/>
    <n v="1326436488"/>
    <n v="1321252488"/>
    <b v="0"/>
    <n v="35"/>
    <b v="1"/>
    <s v="film &amp; video/shorts"/>
    <n v="1.0333333333333334"/>
    <n v="88.571428571428569"/>
    <x v="0"/>
    <x v="30"/>
    <x v="2469"/>
    <d v="2012-01-13T06:34:48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3"/>
    <x v="0"/>
    <s v="USD"/>
    <n v="1329248940"/>
    <n v="1326972107"/>
    <b v="0"/>
    <n v="11"/>
    <b v="1"/>
    <s v="music/rock"/>
    <n v="1.0333333333333334"/>
    <n v="28.181818181818183"/>
    <x v="3"/>
    <x v="32"/>
    <x v="2470"/>
    <d v="2012-02-14T19:49:00"/>
  </r>
  <r>
    <n v="1927"/>
    <s v="GBS Detroit Presents Hampshire"/>
    <s v="Hampshire is headed to GBS Detroit."/>
    <n v="600"/>
    <n v="620"/>
    <x v="3"/>
    <x v="0"/>
    <s v="USD"/>
    <n v="1331182740"/>
    <n v="1329856839"/>
    <b v="0"/>
    <n v="11"/>
    <b v="1"/>
    <s v="music/indie rock"/>
    <n v="1.0333333333333334"/>
    <n v="56.363636363636367"/>
    <x v="3"/>
    <x v="7"/>
    <x v="2471"/>
    <d v="2012-03-08T04:59:00"/>
  </r>
  <r>
    <n v="2740"/>
    <s v="Vertical Garden Prototype"/>
    <s v="I am interested in testing the plant yields of this vertical garden as well as some other applications"/>
    <n v="300"/>
    <n v="310"/>
    <x v="3"/>
    <x v="0"/>
    <s v="USD"/>
    <n v="1426117552"/>
    <n v="1423529152"/>
    <b v="0"/>
    <n v="17"/>
    <b v="1"/>
    <s v="technology/hardware"/>
    <n v="1.0333333333333334"/>
    <n v="18.235294117647058"/>
    <x v="1"/>
    <x v="39"/>
    <x v="2472"/>
    <d v="2015-03-11T23:45:52"/>
  </r>
  <r>
    <n v="2825"/>
    <s v="The Night Before Christmas"/>
    <s v="Help Saltmine Theatre Company tell the exciting story of St Nicholas and the importance of gratefulness in their new Christmas show."/>
    <n v="3000"/>
    <n v="3100"/>
    <x v="3"/>
    <x v="1"/>
    <s v="GBP"/>
    <n v="1449255686"/>
    <n v="1446663686"/>
    <b v="0"/>
    <n v="51"/>
    <b v="1"/>
    <s v="theater/plays"/>
    <n v="1.0333333333333334"/>
    <n v="60.784313725490193"/>
    <x v="8"/>
    <x v="23"/>
    <x v="2473"/>
    <d v="2015-12-04T19:01:26"/>
  </r>
  <r>
    <n v="3753"/>
    <s v="Wagner in English"/>
    <s v="An English-language production of the opera TannhÃ¤user. Some of the greatest songs ever composed, now with lyrics we can understand."/>
    <n v="5000"/>
    <n v="5167"/>
    <x v="3"/>
    <x v="0"/>
    <s v="USD"/>
    <n v="1433289600"/>
    <n v="1430768800"/>
    <b v="0"/>
    <n v="30"/>
    <b v="1"/>
    <s v="theater/musical"/>
    <n v="1.0334000000000001"/>
    <n v="172.23333333333332"/>
    <x v="8"/>
    <x v="25"/>
    <x v="2474"/>
    <d v="2015-06-03T00:00:00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3"/>
    <x v="0"/>
    <s v="USD"/>
    <n v="1367384340"/>
    <n v="1363960278"/>
    <b v="0"/>
    <n v="119"/>
    <b v="1"/>
    <s v="film &amp; video/documentary"/>
    <n v="1.033501"/>
    <n v="86.84882352941176"/>
    <x v="0"/>
    <x v="31"/>
    <x v="2475"/>
    <d v="2013-05-01T04:59:00"/>
  </r>
  <r>
    <n v="1519"/>
    <s v="Jesus Days, 1978-1983"/>
    <s v="A documentary photobook that captures the late 70s in evangelical America seen thru the eyes of a closeted and religious young man."/>
    <n v="9000"/>
    <n v="9302.75"/>
    <x v="3"/>
    <x v="0"/>
    <s v="USD"/>
    <n v="1403301540"/>
    <n v="1400867283"/>
    <b v="1"/>
    <n v="145"/>
    <b v="1"/>
    <s v="photography/photobooks"/>
    <n v="1.033638888888889"/>
    <n v="64.156896551724131"/>
    <x v="7"/>
    <x v="18"/>
    <x v="2476"/>
    <d v="2014-06-20T21:59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3"/>
    <x v="7"/>
    <s v="CAD"/>
    <n v="1476158340"/>
    <n v="1472594585"/>
    <b v="0"/>
    <n v="114"/>
    <b v="1"/>
    <s v="theater/plays"/>
    <n v="1.0338000000000001"/>
    <n v="90.684210526315795"/>
    <x v="8"/>
    <x v="23"/>
    <x v="2477"/>
    <d v="2016-10-11T03:59:00"/>
  </r>
  <r>
    <n v="3302"/>
    <s v="El muro de BorÃ­s KiÃ©n"/>
    <s v="FilosofÃ­a de los anÃ³nimos"/>
    <n v="8400"/>
    <n v="8685"/>
    <x v="3"/>
    <x v="5"/>
    <s v="EUR"/>
    <n v="1481099176"/>
    <n v="1478507176"/>
    <b v="0"/>
    <n v="50"/>
    <b v="1"/>
    <s v="theater/plays"/>
    <n v="1.0339285714285715"/>
    <n v="173.7"/>
    <x v="8"/>
    <x v="23"/>
    <x v="2478"/>
    <d v="2016-12-07T08:26:16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3"/>
    <x v="0"/>
    <s v="USD"/>
    <n v="1319904721"/>
    <n v="1314720721"/>
    <b v="0"/>
    <n v="27"/>
    <b v="1"/>
    <s v="music/classical music"/>
    <n v="1.034"/>
    <n v="95.740740740740748"/>
    <x v="3"/>
    <x v="37"/>
    <x v="2479"/>
    <d v="2011-10-29T16:12:01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3"/>
    <x v="1"/>
    <s v="GBP"/>
    <n v="1433017303"/>
    <n v="1430425303"/>
    <b v="1"/>
    <n v="34"/>
    <b v="1"/>
    <s v="theater/plays"/>
    <n v="1.034"/>
    <n v="76.029411764705884"/>
    <x v="8"/>
    <x v="23"/>
    <x v="2480"/>
    <d v="2015-05-30T20:21:43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3"/>
    <x v="1"/>
    <s v="GBP"/>
    <n v="1436114603"/>
    <n v="1433090603"/>
    <b v="1"/>
    <n v="113"/>
    <b v="1"/>
    <s v="theater/plays"/>
    <n v="1.0342499999999999"/>
    <n v="36.610619469026545"/>
    <x v="8"/>
    <x v="23"/>
    <x v="2481"/>
    <d v="2015-07-05T16:43:23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3"/>
    <x v="0"/>
    <s v="USD"/>
    <n v="1449644340"/>
    <n v="1446683797"/>
    <b v="0"/>
    <n v="104"/>
    <b v="1"/>
    <s v="technology/makerspaces"/>
    <n v="1.0342857142857143"/>
    <n v="174.03846153846155"/>
    <x v="1"/>
    <x v="26"/>
    <x v="2482"/>
    <d v="2015-12-09T06:59:00"/>
  </r>
  <r>
    <n v="855"/>
    <s v="AtteroTerra's Sophomore Album - Pray for Apocalypse"/>
    <s v="AtteroTerra's &quot;Pray for Apocalypse&quot; is fully completed, and only being held up by funding."/>
    <n v="1450"/>
    <n v="1500"/>
    <x v="3"/>
    <x v="0"/>
    <s v="USD"/>
    <n v="1469329217"/>
    <n v="1466737217"/>
    <b v="0"/>
    <n v="47"/>
    <b v="1"/>
    <s v="music/metal"/>
    <n v="1.0344827586206897"/>
    <n v="31.914893617021278"/>
    <x v="3"/>
    <x v="33"/>
    <x v="2483"/>
    <d v="2016-07-24T03:00:17"/>
  </r>
  <r>
    <n v="3705"/>
    <s v="Pennywinkle: A New Chicago Comedy"/>
    <s v="The play satirizes the Chicago improvisation scene exposing the rules of the craft and the eccentricities of its participants"/>
    <n v="2827"/>
    <n v="2925"/>
    <x v="3"/>
    <x v="0"/>
    <s v="USD"/>
    <n v="1403546400"/>
    <n v="1401714114"/>
    <b v="0"/>
    <n v="35"/>
    <b v="1"/>
    <s v="theater/plays"/>
    <n v="1.0346657233816767"/>
    <n v="83.571428571428569"/>
    <x v="8"/>
    <x v="23"/>
    <x v="2484"/>
    <d v="2014-06-23T18:00:00"/>
  </r>
  <r>
    <n v="1520"/>
    <s v="TULIPS"/>
    <s v="A self-published photography book by Andrew Miksys from his new series about Belarus"/>
    <n v="18000"/>
    <n v="18625"/>
    <x v="3"/>
    <x v="0"/>
    <s v="USD"/>
    <n v="1418961600"/>
    <n v="1415824513"/>
    <b v="1"/>
    <n v="167"/>
    <b v="1"/>
    <s v="photography/photobooks"/>
    <n v="1.0347222222222223"/>
    <n v="111.52694610778443"/>
    <x v="7"/>
    <x v="18"/>
    <x v="2485"/>
    <d v="2014-12-19T04:00:00"/>
  </r>
  <r>
    <n v="1273"/>
    <s v="Run Coyote &quot;Youth Haunts&quot; - Vinyl LP and CD"/>
    <s v="Run Coyote is raising funds to produce their debut album - &quot;Youth Haunts&quot; - on vinyl LP and CD"/>
    <n v="4000"/>
    <n v="4140"/>
    <x v="3"/>
    <x v="7"/>
    <s v="CAD"/>
    <n v="1409506291"/>
    <n v="1406914291"/>
    <b v="1"/>
    <n v="54"/>
    <b v="1"/>
    <s v="music/rock"/>
    <n v="1.0349999999999999"/>
    <n v="76.666666666666671"/>
    <x v="3"/>
    <x v="32"/>
    <x v="2486"/>
    <d v="2014-08-31T17:31:31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3"/>
    <x v="0"/>
    <s v="USD"/>
    <n v="1406557877"/>
    <n v="1404743477"/>
    <b v="1"/>
    <n v="82"/>
    <b v="1"/>
    <s v="theater/plays"/>
    <n v="1.0349999999999999"/>
    <n v="63.109756097560975"/>
    <x v="8"/>
    <x v="23"/>
    <x v="2487"/>
    <d v="2014-07-28T14:31:17"/>
  </r>
  <r>
    <n v="3372"/>
    <s v="All the Best, Jack"/>
    <s v="This play tells the story of the toxicity of sensationalism shown through one man's struggle with notoriety."/>
    <n v="1000"/>
    <n v="1035"/>
    <x v="3"/>
    <x v="0"/>
    <s v="USD"/>
    <n v="1408942740"/>
    <n v="1407157756"/>
    <b v="0"/>
    <n v="27"/>
    <b v="1"/>
    <s v="theater/plays"/>
    <n v="1.0349999999999999"/>
    <n v="38.333333333333336"/>
    <x v="8"/>
    <x v="23"/>
    <x v="2488"/>
    <d v="2014-08-25T04:59:00"/>
  </r>
  <r>
    <n v="3414"/>
    <s v="PCSF PlayOffs 2016"/>
    <s v="A new twist on our annual festival of fully-produced plays by member playwrights, performed by a talented ensemble cast!"/>
    <n v="3000"/>
    <n v="3105"/>
    <x v="3"/>
    <x v="0"/>
    <s v="USD"/>
    <n v="1480579140"/>
    <n v="1478030325"/>
    <b v="0"/>
    <n v="44"/>
    <b v="1"/>
    <s v="theater/plays"/>
    <n v="1.0349999999999999"/>
    <n v="70.568181818181813"/>
    <x v="8"/>
    <x v="23"/>
    <x v="2489"/>
    <d v="2016-12-01T07:59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3"/>
    <x v="3"/>
    <s v="AUD"/>
    <n v="1438333080"/>
    <n v="1436408308"/>
    <b v="0"/>
    <n v="24"/>
    <b v="1"/>
    <s v="theater/plays"/>
    <n v="1.0349999999999999"/>
    <n v="43.125"/>
    <x v="8"/>
    <x v="23"/>
    <x v="2490"/>
    <d v="2015-07-31T08:58:0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3"/>
    <x v="0"/>
    <s v="USD"/>
    <n v="1437676380"/>
    <n v="1435670452"/>
    <b v="0"/>
    <n v="28"/>
    <b v="1"/>
    <s v="theater/plays"/>
    <n v="1.0349999999999999"/>
    <n v="36.964285714285715"/>
    <x v="8"/>
    <x v="23"/>
    <x v="2491"/>
    <d v="2015-07-23T18:33:00"/>
  </r>
  <r>
    <n v="3748"/>
    <s v="CAUCUS! THE MUSICAL"/>
    <s v="An irreverent look at the Iowa Caucuses and the oversized role this undersized state plays in the presidential election process."/>
    <n v="5000"/>
    <n v="5176"/>
    <x v="3"/>
    <x v="0"/>
    <s v="USD"/>
    <n v="1455602340"/>
    <n v="1453827436"/>
    <b v="0"/>
    <n v="52"/>
    <b v="1"/>
    <s v="theater/musical"/>
    <n v="1.0351999999999999"/>
    <n v="99.538461538461533"/>
    <x v="8"/>
    <x v="25"/>
    <x v="2492"/>
    <d v="2016-02-16T05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3"/>
    <x v="0"/>
    <s v="USD"/>
    <n v="1315457658"/>
    <n v="1312865658"/>
    <b v="0"/>
    <n v="25"/>
    <b v="1"/>
    <s v="music/indie rock"/>
    <n v="1.0353333333333334"/>
    <n v="62.12"/>
    <x v="3"/>
    <x v="7"/>
    <x v="2493"/>
    <d v="2011-09-08T04:54:18"/>
  </r>
  <r>
    <n v="1636"/>
    <s v="Butch County Rocks San Francisco Pride"/>
    <s v="Butch County is a hard rockin bunch of girls and boy-girls from Austin.  Help us show San Francisco  Pride how we do it in Texas!"/>
    <n v="4500"/>
    <n v="4660"/>
    <x v="3"/>
    <x v="0"/>
    <s v="USD"/>
    <n v="1307851200"/>
    <n v="1304129088"/>
    <b v="0"/>
    <n v="87"/>
    <b v="1"/>
    <s v="music/rock"/>
    <n v="1.0355555555555556"/>
    <n v="53.5632183908046"/>
    <x v="3"/>
    <x v="32"/>
    <x v="2494"/>
    <d v="2011-06-12T04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3"/>
    <x v="0"/>
    <s v="USD"/>
    <n v="1444264372"/>
    <n v="1442536372"/>
    <b v="0"/>
    <n v="78"/>
    <b v="1"/>
    <s v="theater/plays"/>
    <n v="1.0356666666666667"/>
    <n v="199.16666666666666"/>
    <x v="8"/>
    <x v="23"/>
    <x v="2495"/>
    <d v="2015-10-08T00:32:52"/>
  </r>
  <r>
    <n v="2542"/>
    <s v="Classical Music by Marquita"/>
    <s v="Marquita Renee Ntim records her first Classical Album, complete with her playing the viola, cello and singing opera."/>
    <n v="700"/>
    <n v="725"/>
    <x v="3"/>
    <x v="0"/>
    <s v="USD"/>
    <n v="1380599940"/>
    <n v="1377252857"/>
    <b v="0"/>
    <n v="13"/>
    <b v="1"/>
    <s v="music/classical music"/>
    <n v="1.0357142857142858"/>
    <n v="55.769230769230766"/>
    <x v="3"/>
    <x v="37"/>
    <x v="2496"/>
    <d v="2013-10-01T03:59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3"/>
    <x v="6"/>
    <s v="EUR"/>
    <n v="1458676860"/>
    <n v="1455446303"/>
    <b v="1"/>
    <n v="345"/>
    <b v="1"/>
    <s v="photography/photobooks"/>
    <n v="1.0358125"/>
    <n v="48.037681159420288"/>
    <x v="7"/>
    <x v="18"/>
    <x v="2497"/>
    <d v="2016-03-22T20:01:00"/>
  </r>
  <r>
    <n v="2718"/>
    <s v="Bard Beyond the Big Top"/>
    <s v="The Bard has burst beyond the big top and we're reaching out to our Beloved Benefactors to help build our festival's future."/>
    <n v="18000"/>
    <n v="18645"/>
    <x v="3"/>
    <x v="0"/>
    <s v="USD"/>
    <n v="1462316400"/>
    <n v="1459865945"/>
    <b v="1"/>
    <n v="148"/>
    <b v="1"/>
    <s v="theater/spaces"/>
    <n v="1.0358333333333334"/>
    <n v="125.97972972972973"/>
    <x v="8"/>
    <x v="24"/>
    <x v="2498"/>
    <d v="2016-05-03T23:00:0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3"/>
    <x v="0"/>
    <s v="USD"/>
    <n v="1423119540"/>
    <n v="1421252084"/>
    <b v="0"/>
    <n v="76"/>
    <b v="1"/>
    <s v="theater/plays"/>
    <n v="1.0358333333333334"/>
    <n v="81.776315789473685"/>
    <x v="8"/>
    <x v="23"/>
    <x v="2499"/>
    <d v="2015-02-05T06:59:00"/>
  </r>
  <r>
    <n v="328"/>
    <s v="Edgar Allan Poe: Buried Alive"/>
    <s v="A documentary that tells the real story of the misunderstood author, and explores the iconic status he still commands today."/>
    <n v="75000"/>
    <n v="77710.8"/>
    <x v="3"/>
    <x v="0"/>
    <s v="USD"/>
    <n v="1446350400"/>
    <n v="1443739388"/>
    <b v="1"/>
    <n v="498"/>
    <b v="1"/>
    <s v="film &amp; video/documentary"/>
    <n v="1.036144"/>
    <n v="156.04578313253012"/>
    <x v="0"/>
    <x v="31"/>
    <x v="2500"/>
    <d v="2015-11-01T04:00:00"/>
  </r>
  <r>
    <n v="3379"/>
    <s v="The Promise"/>
    <s v="A play by Alexei Arbuzov about the lives of three teenagers during the Nazi siege of Leningrad, 1942, in a new adaptation by Nick Dear."/>
    <n v="2000"/>
    <n v="2073"/>
    <x v="3"/>
    <x v="1"/>
    <s v="GBP"/>
    <n v="1440630000"/>
    <n v="1439122800"/>
    <b v="0"/>
    <n v="38"/>
    <b v="1"/>
    <s v="theater/plays"/>
    <n v="1.0365"/>
    <n v="54.55263157894737"/>
    <x v="8"/>
    <x v="23"/>
    <x v="2501"/>
    <d v="2015-08-26T23:00:00"/>
  </r>
  <r>
    <n v="1370"/>
    <s v="Food On You presents Baby's First Parental Advisory"/>
    <s v="Songs about the first year of parenthood, often inappropriate for children"/>
    <n v="1500"/>
    <n v="1555"/>
    <x v="3"/>
    <x v="0"/>
    <s v="USD"/>
    <n v="1381881890"/>
    <n v="1380585890"/>
    <b v="0"/>
    <n v="20"/>
    <b v="1"/>
    <s v="music/rock"/>
    <n v="1.0366666666666666"/>
    <n v="77.75"/>
    <x v="3"/>
    <x v="32"/>
    <x v="2502"/>
    <d v="2013-10-16T00:04:50"/>
  </r>
  <r>
    <n v="1629"/>
    <s v="Off The Turnpike | A Loud New Way to Release Loud New Music"/>
    <s v="Help Off The Turnpike release new music, and set fire to everything!"/>
    <n v="6000"/>
    <n v="6220"/>
    <x v="3"/>
    <x v="0"/>
    <s v="USD"/>
    <n v="1392929333"/>
    <n v="1389041333"/>
    <b v="0"/>
    <n v="82"/>
    <b v="1"/>
    <s v="music/rock"/>
    <n v="1.0366666666666666"/>
    <n v="75.853658536585371"/>
    <x v="3"/>
    <x v="32"/>
    <x v="2503"/>
    <d v="2014-02-20T20:48:53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3"/>
    <x v="0"/>
    <s v="USD"/>
    <n v="1345079785"/>
    <n v="1342487785"/>
    <b v="1"/>
    <n v="96"/>
    <b v="1"/>
    <s v="film &amp; video/documentary"/>
    <n v="1.0371999999999999"/>
    <n v="54.020833333333336"/>
    <x v="0"/>
    <x v="31"/>
    <x v="2504"/>
    <d v="2012-08-16T01:16:25"/>
  </r>
  <r>
    <n v="2997"/>
    <s v="Sonorous Road is Expanding! Join Us!"/>
    <s v="We're moving to a new space and upgrading our facilities to continue providing a local theatre venue and arts education program!"/>
    <n v="10000"/>
    <n v="10373"/>
    <x v="3"/>
    <x v="0"/>
    <s v="USD"/>
    <n v="1488171540"/>
    <n v="1486661793"/>
    <b v="0"/>
    <n v="115"/>
    <b v="1"/>
    <s v="theater/spaces"/>
    <n v="1.0373000000000001"/>
    <n v="90.2"/>
    <x v="8"/>
    <x v="24"/>
    <x v="2505"/>
    <d v="2017-02-27T04:59:0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3"/>
    <x v="0"/>
    <s v="USD"/>
    <n v="1357408721"/>
    <n v="1354816721"/>
    <b v="0"/>
    <n v="49"/>
    <b v="1"/>
    <s v="publishing/nonfiction"/>
    <n v="1.0375000000000001"/>
    <n v="42.346938775510203"/>
    <x v="2"/>
    <x v="34"/>
    <x v="2506"/>
    <d v="2013-01-05T17:58:41"/>
  </r>
  <r>
    <n v="2703"/>
    <s v="Bisagra Teatro: Foro Multidisciplinario"/>
    <s v="Â¡Tu nuevo espacio cultural multidisciplinario en el centro de Pachuca, Hidalgo"/>
    <n v="40000"/>
    <n v="41500"/>
    <x v="2"/>
    <x v="12"/>
    <s v="MXN"/>
    <n v="1490196830"/>
    <n v="1485016430"/>
    <b v="0"/>
    <n v="45"/>
    <b v="0"/>
    <s v="theater/spaces"/>
    <n v="1.0375000000000001"/>
    <n v="922.22222222222217"/>
    <x v="8"/>
    <x v="24"/>
    <x v="2507"/>
    <d v="2017-03-22T15:33:50"/>
  </r>
  <r>
    <n v="3399"/>
    <s v="Spinning Wheel Youth Takeover"/>
    <s v="13 young people have taken over Spinning Wheel Theatre to choose, produce and create their own show from scratch."/>
    <n v="1200"/>
    <n v="1245"/>
    <x v="3"/>
    <x v="1"/>
    <s v="GBP"/>
    <n v="1424556325"/>
    <n v="1421964325"/>
    <b v="0"/>
    <n v="46"/>
    <b v="1"/>
    <s v="theater/plays"/>
    <n v="1.0375000000000001"/>
    <n v="27.065217391304348"/>
    <x v="8"/>
    <x v="23"/>
    <x v="2508"/>
    <d v="2015-02-21T22:05:25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3"/>
    <x v="0"/>
    <s v="USD"/>
    <n v="1399953600"/>
    <n v="1398983245"/>
    <b v="0"/>
    <n v="39"/>
    <b v="1"/>
    <s v="theater/plays"/>
    <n v="1.0376000000000001"/>
    <n v="66.512820512820511"/>
    <x v="8"/>
    <x v="23"/>
    <x v="2509"/>
    <d v="2014-05-13T04:00:00"/>
  </r>
  <r>
    <n v="1220"/>
    <s v="All The People"/>
    <s v="A beautiful photo art book of portraits and conversations with people that may expand your idea of gender."/>
    <n v="15000"/>
    <n v="15565"/>
    <x v="3"/>
    <x v="6"/>
    <s v="EUR"/>
    <n v="1440515112"/>
    <n v="1437923112"/>
    <b v="0"/>
    <n v="140"/>
    <b v="1"/>
    <s v="photography/photobooks"/>
    <n v="1.0376666666666667"/>
    <n v="111.17857142857143"/>
    <x v="7"/>
    <x v="18"/>
    <x v="2510"/>
    <d v="2015-08-25T15:05:12"/>
  </r>
  <r>
    <n v="809"/>
    <s v="Peter's New Album!!"/>
    <s v="Acknowledged songwriter looking to record album of new songs to secure a Publishing Contract"/>
    <n v="4000"/>
    <n v="4151"/>
    <x v="3"/>
    <x v="0"/>
    <s v="USD"/>
    <n v="1390161630"/>
    <n v="1387569630"/>
    <b v="0"/>
    <n v="52"/>
    <b v="1"/>
    <s v="music/rock"/>
    <n v="1.03775"/>
    <n v="79.82692307692308"/>
    <x v="3"/>
    <x v="32"/>
    <x v="2511"/>
    <d v="2014-01-19T20:00:30"/>
  </r>
  <r>
    <n v="2535"/>
    <s v="Mark Hayes Requiem Recording"/>
    <s v="Mark Hayes: Requiem Recording"/>
    <n v="20000"/>
    <n v="20755"/>
    <x v="3"/>
    <x v="0"/>
    <s v="USD"/>
    <n v="1417463945"/>
    <n v="1414781945"/>
    <b v="0"/>
    <n v="78"/>
    <b v="1"/>
    <s v="music/classical music"/>
    <n v="1.03775"/>
    <n v="266.08974358974359"/>
    <x v="3"/>
    <x v="37"/>
    <x v="2512"/>
    <d v="2014-12-01T19:59:05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3"/>
    <x v="0"/>
    <s v="USD"/>
    <n v="1366664400"/>
    <n v="1363981723"/>
    <b v="1"/>
    <n v="45"/>
    <b v="1"/>
    <s v="music/rock"/>
    <n v="1.038"/>
    <n v="46.133333333333333"/>
    <x v="3"/>
    <x v="32"/>
    <x v="2513"/>
    <d v="2013-04-22T21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3"/>
    <x v="0"/>
    <s v="USD"/>
    <n v="1262302740"/>
    <n v="1257444140"/>
    <b v="0"/>
    <n v="15"/>
    <b v="1"/>
    <s v="music/rock"/>
    <n v="1.038"/>
    <n v="34.6"/>
    <x v="3"/>
    <x v="32"/>
    <x v="2514"/>
    <d v="2009-12-31T23:39:00"/>
  </r>
  <r>
    <n v="2461"/>
    <s v="Christian &amp; The Sinners"/>
    <s v="Songs of faith and worship that are so deeply spiritual you could sing them in church, so down to earth you could play them in a bar."/>
    <n v="7500"/>
    <n v="7785"/>
    <x v="3"/>
    <x v="0"/>
    <s v="USD"/>
    <n v="1317438000"/>
    <n v="1314577097"/>
    <b v="0"/>
    <n v="86"/>
    <b v="1"/>
    <s v="music/indie rock"/>
    <n v="1.038"/>
    <n v="90.523255813953483"/>
    <x v="3"/>
    <x v="7"/>
    <x v="2515"/>
    <d v="2011-10-01T03:00:00"/>
  </r>
  <r>
    <n v="3388"/>
    <s v="ICONS"/>
    <s v="ICONS is a unique new play about the Amazon warrior women from Greek myth and re-imagines them from a contemporary female perspective."/>
    <n v="1500"/>
    <n v="1557"/>
    <x v="3"/>
    <x v="1"/>
    <s v="GBP"/>
    <n v="1434625441"/>
    <n v="1432033441"/>
    <b v="0"/>
    <n v="45"/>
    <b v="1"/>
    <s v="theater/plays"/>
    <n v="1.038"/>
    <n v="34.6"/>
    <x v="8"/>
    <x v="23"/>
    <x v="2516"/>
    <d v="2015-06-18T11:04:01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3"/>
    <x v="0"/>
    <s v="USD"/>
    <n v="1312747970"/>
    <n v="1310155970"/>
    <b v="0"/>
    <n v="73"/>
    <b v="1"/>
    <s v="film &amp; video/documentary"/>
    <n v="1.0381199999999999"/>
    <n v="711.04109589041093"/>
    <x v="0"/>
    <x v="31"/>
    <x v="2517"/>
    <d v="2011-08-07T20:12:50"/>
  </r>
  <r>
    <n v="1471"/>
    <s v="93.5 KNCE: True Taos Radio"/>
    <s v="Help improve the equipment, signal, and reach of 93.5 KNCE True Taos Radio, a new experiment in grassroots community media."/>
    <n v="32000"/>
    <n v="33229"/>
    <x v="3"/>
    <x v="0"/>
    <s v="USD"/>
    <n v="1428620334"/>
    <n v="1426028334"/>
    <b v="1"/>
    <n v="343"/>
    <b v="1"/>
    <s v="publishing/radio &amp; podcasts"/>
    <n v="1.03840625"/>
    <n v="96.877551020408163"/>
    <x v="2"/>
    <x v="40"/>
    <x v="2518"/>
    <d v="2015-04-09T22:58:5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3"/>
    <x v="0"/>
    <s v="USD"/>
    <n v="1384322340"/>
    <n v="1381430646"/>
    <b v="0"/>
    <n v="128"/>
    <b v="1"/>
    <s v="music/rock"/>
    <n v="1.0386666666666666"/>
    <n v="60.859375"/>
    <x v="3"/>
    <x v="32"/>
    <x v="2519"/>
    <d v="2013-11-13T05:59:00"/>
  </r>
  <r>
    <n v="3"/>
    <s v="Unsure/Positive: A Dramedy Series About Life with HIV"/>
    <s v="We already produced the *very* beginning of this story. Help us to see it through?"/>
    <n v="10000"/>
    <n v="10390"/>
    <x v="3"/>
    <x v="0"/>
    <s v="USD"/>
    <n v="1407414107"/>
    <n v="1404822107"/>
    <b v="0"/>
    <n v="150"/>
    <b v="1"/>
    <s v="film &amp; video/television"/>
    <n v="1.0389999999999999"/>
    <n v="69.266666666666666"/>
    <x v="0"/>
    <x v="29"/>
    <x v="2520"/>
    <d v="2014-08-07T12:21:47"/>
  </r>
  <r>
    <n v="3369"/>
    <s v="The Collector, a play by Daniel Wade"/>
    <s v="How far would you go for revenge? The Collector is a dark thriller of regret, retribution and broken masculinity."/>
    <n v="5000"/>
    <n v="5195"/>
    <x v="3"/>
    <x v="16"/>
    <s v="EUR"/>
    <n v="1484441980"/>
    <n v="1479257980"/>
    <b v="0"/>
    <n v="54"/>
    <b v="1"/>
    <s v="theater/plays"/>
    <n v="1.0389999999999999"/>
    <n v="96.203703703703709"/>
    <x v="8"/>
    <x v="23"/>
    <x v="2521"/>
    <d v="2017-01-15T00:59:40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3"/>
    <x v="0"/>
    <s v="USD"/>
    <n v="1283312640"/>
    <n v="1279651084"/>
    <b v="0"/>
    <n v="229"/>
    <b v="1"/>
    <s v="film &amp; video/documentary"/>
    <n v="1.0390027322404372"/>
    <n v="56.460043668122275"/>
    <x v="0"/>
    <x v="31"/>
    <x v="2522"/>
    <d v="2010-09-01T03:44:0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3"/>
    <x v="0"/>
    <s v="USD"/>
    <n v="1460141521"/>
    <n v="1457553121"/>
    <b v="1"/>
    <n v="29"/>
    <b v="1"/>
    <s v="film &amp; video/documentary"/>
    <n v="1.0394285714285714"/>
    <n v="125.44827586206897"/>
    <x v="0"/>
    <x v="31"/>
    <x v="2523"/>
    <d v="2016-04-08T18:52:0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3"/>
    <x v="0"/>
    <s v="USD"/>
    <n v="1460223453"/>
    <n v="1455043053"/>
    <b v="0"/>
    <n v="273"/>
    <b v="1"/>
    <s v="photography/photobooks"/>
    <n v="1.0395714285714286"/>
    <n v="79.967032967032964"/>
    <x v="7"/>
    <x v="18"/>
    <x v="2524"/>
    <d v="2016-04-09T17:37:33"/>
  </r>
  <r>
    <n v="365"/>
    <s v="A QUEER COUNTRY"/>
    <s v="Please help us finish this documentary about how Tel Aviv in Israel became a gay friendly liberal hub in a religious state"/>
    <n v="15000"/>
    <n v="15596"/>
    <x v="3"/>
    <x v="1"/>
    <s v="GBP"/>
    <n v="1393597999"/>
    <n v="1391005999"/>
    <b v="0"/>
    <n v="65"/>
    <b v="1"/>
    <s v="film &amp; video/documentary"/>
    <n v="1.0397333333333334"/>
    <n v="239.93846153846152"/>
    <x v="0"/>
    <x v="31"/>
    <x v="2525"/>
    <d v="2014-02-28T14:33:19"/>
  </r>
  <r>
    <n v="3779"/>
    <s v="&quot;The Last Adam&quot; A New Musical, NYC reading"/>
    <s v="A fresh, re-telling of the Jesus story for a new generation."/>
    <n v="15000"/>
    <n v="15597"/>
    <x v="3"/>
    <x v="0"/>
    <s v="USD"/>
    <n v="1459010340"/>
    <n v="1456421940"/>
    <b v="0"/>
    <n v="115"/>
    <b v="1"/>
    <s v="theater/musical"/>
    <n v="1.0398000000000001"/>
    <n v="135.62608695652173"/>
    <x v="8"/>
    <x v="25"/>
    <x v="2526"/>
    <d v="2016-03-26T16:39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3"/>
    <x v="1"/>
    <s v="GBP"/>
    <n v="1396890822"/>
    <n v="1395162822"/>
    <b v="0"/>
    <n v="12"/>
    <b v="1"/>
    <s v="film &amp; video/shorts"/>
    <n v="1.04"/>
    <n v="21.666666666666668"/>
    <x v="0"/>
    <x v="30"/>
    <x v="2527"/>
    <d v="2014-04-07T17:13:42"/>
  </r>
  <r>
    <n v="112"/>
    <s v="MITOSIS | a short film"/>
    <s v="Only one choice can stop Anthony Oswald from fulfilling his destiny and saving millions of lives, and itâ€™s not his decision to make."/>
    <n v="5000"/>
    <n v="5200"/>
    <x v="3"/>
    <x v="0"/>
    <s v="USD"/>
    <n v="1397354400"/>
    <n v="1395277318"/>
    <b v="0"/>
    <n v="81"/>
    <b v="1"/>
    <s v="film &amp; video/shorts"/>
    <n v="1.04"/>
    <n v="64.197530864197532"/>
    <x v="0"/>
    <x v="30"/>
    <x v="2528"/>
    <d v="2014-04-13T02:00:00"/>
  </r>
  <r>
    <n v="780"/>
    <s v="Wess Meets West - Press Our New Album on CD!"/>
    <s v="We are finishing up recording our new record and we would like help with its physical CD release."/>
    <n v="1000"/>
    <n v="1040"/>
    <x v="3"/>
    <x v="0"/>
    <s v="USD"/>
    <n v="1304439025"/>
    <n v="1301847025"/>
    <b v="0"/>
    <n v="27"/>
    <b v="1"/>
    <s v="music/rock"/>
    <n v="1.04"/>
    <n v="38.518518518518519"/>
    <x v="3"/>
    <x v="32"/>
    <x v="2529"/>
    <d v="2011-05-03T16:10:25"/>
  </r>
  <r>
    <n v="811"/>
    <s v="Love Water Tour"/>
    <s v="We need your financial support to cover the tour costs!  (Sound, lights, travel, stage design)"/>
    <n v="1000"/>
    <n v="1040"/>
    <x v="3"/>
    <x v="0"/>
    <s v="USD"/>
    <n v="1373475120"/>
    <n v="1371569202"/>
    <b v="0"/>
    <n v="12"/>
    <b v="1"/>
    <s v="music/rock"/>
    <n v="1.04"/>
    <n v="86.666666666666671"/>
    <x v="3"/>
    <x v="32"/>
    <x v="2530"/>
    <d v="2013-07-10T16:52:00"/>
  </r>
  <r>
    <n v="829"/>
    <s v="Monk"/>
    <s v="We are a band from South East London- each member is19 years OA. We have been together for two years. Taking pride in making good music"/>
    <n v="500"/>
    <n v="520"/>
    <x v="3"/>
    <x v="1"/>
    <s v="GBP"/>
    <n v="1468437240"/>
    <n v="1463253240"/>
    <b v="0"/>
    <n v="16"/>
    <b v="1"/>
    <s v="music/rock"/>
    <n v="1.04"/>
    <n v="32.5"/>
    <x v="3"/>
    <x v="32"/>
    <x v="2531"/>
    <d v="2016-07-13T19:14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0"/>
    <x v="1"/>
    <s v="GBP"/>
    <n v="1485796613"/>
    <n v="1481908613"/>
    <b v="0"/>
    <n v="4"/>
    <b v="0"/>
    <s v="technology/wearables"/>
    <n v="1.04"/>
    <n v="1300"/>
    <x v="1"/>
    <x v="4"/>
    <x v="2532"/>
    <d v="2017-01-30T17:16:53"/>
  </r>
  <r>
    <n v="1835"/>
    <s v="DIRTY LITTLE REBEL EP"/>
    <s v="WE ARE A HARD ROCK/PUNK BAND SEEKING FUNDS TO RECORD A NEW EP. _x000a__x000a_https://www.reverbnation.com/dirtylittlerebel"/>
    <n v="500"/>
    <n v="520"/>
    <x v="3"/>
    <x v="1"/>
    <s v="GBP"/>
    <n v="1459439471"/>
    <n v="1456851071"/>
    <b v="0"/>
    <n v="11"/>
    <b v="1"/>
    <s v="music/rock"/>
    <n v="1.04"/>
    <n v="47.272727272727273"/>
    <x v="3"/>
    <x v="32"/>
    <x v="2533"/>
    <d v="2016-03-31T15:51:11"/>
  </r>
  <r>
    <n v="1893"/>
    <s v="Archeology 7&quot; Vinyl"/>
    <s v="Archeology is looking to gain support to release their 7&quot; vinyl single &quot;Hunger&quot; as well as the b-side, &quot;Kings canyon."/>
    <n v="2500"/>
    <n v="2600"/>
    <x v="3"/>
    <x v="0"/>
    <s v="USD"/>
    <n v="1302926340"/>
    <n v="1301524585"/>
    <b v="0"/>
    <n v="45"/>
    <b v="1"/>
    <s v="music/indie rock"/>
    <n v="1.04"/>
    <n v="57.777777777777779"/>
    <x v="3"/>
    <x v="7"/>
    <x v="2534"/>
    <d v="2011-04-16T03:59:00"/>
  </r>
  <r>
    <n v="2317"/>
    <s v="ibreatheFUR / He Can Jog split Cassette"/>
    <s v="Snag the first Wolf Interval release by droners ibreatheFUR and He Can Jog. One month to preorder and then they're gone!"/>
    <n v="400"/>
    <n v="416"/>
    <x v="3"/>
    <x v="0"/>
    <s v="USD"/>
    <n v="1266210000"/>
    <n v="1263474049"/>
    <b v="1"/>
    <n v="22"/>
    <b v="1"/>
    <s v="music/indie rock"/>
    <n v="1.04"/>
    <n v="18.90909090909091"/>
    <x v="3"/>
    <x v="7"/>
    <x v="2535"/>
    <d v="2010-02-15T05:00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3"/>
    <x v="1"/>
    <s v="GBP"/>
    <n v="1426698000"/>
    <n v="1424825479"/>
    <b v="0"/>
    <n v="132"/>
    <b v="1"/>
    <s v="theater/plays"/>
    <n v="1.04"/>
    <n v="19.696969696969695"/>
    <x v="8"/>
    <x v="23"/>
    <x v="2536"/>
    <d v="2015-03-18T17:00:00"/>
  </r>
  <r>
    <n v="3149"/>
    <s v="Kafka on the Shore"/>
    <s v="A student led production at Northwestern U. of an adaptation by Frank Galati of the classic book Kafka on the Shore by Haruki Murakmi."/>
    <n v="1250"/>
    <n v="1300"/>
    <x v="3"/>
    <x v="0"/>
    <s v="USD"/>
    <n v="1354845600"/>
    <n v="1352766300"/>
    <b v="1"/>
    <n v="25"/>
    <b v="1"/>
    <s v="theater/plays"/>
    <n v="1.04"/>
    <n v="52"/>
    <x v="8"/>
    <x v="23"/>
    <x v="2537"/>
    <d v="2012-12-07T02:00:00"/>
  </r>
  <r>
    <n v="3365"/>
    <s v="From the Pulpit to the Runway"/>
    <s v="A dazzling dramatic musical drama that takes place inside a Charm City Church! Help us finance a play that is back by popular demand!"/>
    <n v="2500"/>
    <n v="2600"/>
    <x v="3"/>
    <x v="0"/>
    <s v="USD"/>
    <n v="1449973592"/>
    <n v="1447381592"/>
    <b v="0"/>
    <n v="3"/>
    <b v="1"/>
    <s v="theater/plays"/>
    <n v="1.04"/>
    <n v="866.66666666666663"/>
    <x v="8"/>
    <x v="23"/>
    <x v="2538"/>
    <d v="2015-12-13T02:26:32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3"/>
    <x v="0"/>
    <s v="USD"/>
    <n v="1414378800"/>
    <n v="1412836990"/>
    <b v="0"/>
    <n v="6"/>
    <b v="1"/>
    <s v="theater/plays"/>
    <n v="1.04"/>
    <n v="52"/>
    <x v="8"/>
    <x v="23"/>
    <x v="2539"/>
    <d v="2014-10-27T03:00:00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3"/>
    <x v="7"/>
    <s v="CAD"/>
    <n v="1402938394"/>
    <n v="1400691994"/>
    <b v="0"/>
    <n v="8"/>
    <b v="1"/>
    <s v="theater/plays"/>
    <n v="1.04"/>
    <n v="97.5"/>
    <x v="8"/>
    <x v="23"/>
    <x v="2540"/>
    <d v="2014-06-16T17:06:3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3"/>
    <x v="0"/>
    <s v="USD"/>
    <n v="1407686340"/>
    <n v="1404833442"/>
    <b v="0"/>
    <n v="9"/>
    <b v="1"/>
    <s v="theater/plays"/>
    <n v="1.04"/>
    <n v="57.777777777777779"/>
    <x v="8"/>
    <x v="23"/>
    <x v="2541"/>
    <d v="2014-08-10T15:59:0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3"/>
    <x v="1"/>
    <s v="GBP"/>
    <n v="1482321030"/>
    <n v="1477133430"/>
    <b v="0"/>
    <n v="9"/>
    <b v="1"/>
    <s v="theater/plays"/>
    <n v="1.04"/>
    <n v="26"/>
    <x v="8"/>
    <x v="23"/>
    <x v="2542"/>
    <d v="2016-12-21T11:50:30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3"/>
    <x v="0"/>
    <s v="USD"/>
    <n v="1260383040"/>
    <n v="1253726650"/>
    <b v="1"/>
    <n v="200"/>
    <b v="1"/>
    <s v="music/indie rock"/>
    <n v="1.0404266666666666"/>
    <n v="78.031999999999996"/>
    <x v="3"/>
    <x v="7"/>
    <x v="2543"/>
    <d v="2009-12-09T18:24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3"/>
    <x v="0"/>
    <s v="USD"/>
    <n v="1451089134"/>
    <n v="1448497134"/>
    <b v="0"/>
    <n v="78"/>
    <b v="1"/>
    <s v="publishing/nonfiction"/>
    <n v="1.0405"/>
    <n v="66.698717948717942"/>
    <x v="2"/>
    <x v="34"/>
    <x v="2544"/>
    <d v="2015-12-26T00:18:5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3"/>
    <x v="0"/>
    <s v="USD"/>
    <n v="1259686800"/>
    <n v="1252908330"/>
    <b v="0"/>
    <n v="29"/>
    <b v="1"/>
    <s v="music/rock"/>
    <n v="1.0406666666666666"/>
    <n v="53.827586206896555"/>
    <x v="3"/>
    <x v="32"/>
    <x v="2545"/>
    <d v="2009-12-01T17:00:00"/>
  </r>
  <r>
    <n v="311"/>
    <s v="The Sticking Place Interactive Documentary"/>
    <s v="An imaginative interactive documentary about Leah Callahan, a freestyle wrestler and Olympic hopeful."/>
    <n v="20000"/>
    <n v="20820.330000000002"/>
    <x v="3"/>
    <x v="0"/>
    <s v="USD"/>
    <n v="1325404740"/>
    <n v="1321852592"/>
    <b v="1"/>
    <n v="150"/>
    <b v="1"/>
    <s v="film &amp; video/documentary"/>
    <n v="1.0410165"/>
    <n v="138.8022"/>
    <x v="0"/>
    <x v="31"/>
    <x v="2546"/>
    <d v="2012-01-01T07:59:00"/>
  </r>
  <r>
    <n v="2311"/>
    <s v="Mary Fagan's CD Project!"/>
    <s v="I'm heading back into the studio!  I'm planning to record a CD of original songs and one with some jazz standards."/>
    <n v="9000"/>
    <n v="9370"/>
    <x v="3"/>
    <x v="0"/>
    <s v="USD"/>
    <n v="1399421189"/>
    <n v="1396829189"/>
    <b v="1"/>
    <n v="104"/>
    <b v="1"/>
    <s v="music/indie rock"/>
    <n v="1.0411111111111111"/>
    <n v="90.09615384615384"/>
    <x v="3"/>
    <x v="7"/>
    <x v="2547"/>
    <d v="2014-05-07T00:06:29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3"/>
    <x v="0"/>
    <s v="USD"/>
    <n v="1426426322"/>
    <n v="1423405922"/>
    <b v="0"/>
    <n v="159"/>
    <b v="1"/>
    <s v="film &amp; video/documentary"/>
    <n v="1.04112"/>
    <n v="81.84905660377359"/>
    <x v="0"/>
    <x v="31"/>
    <x v="2548"/>
    <d v="2015-03-15T13:32:02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3"/>
    <x v="0"/>
    <s v="USD"/>
    <n v="1431885600"/>
    <n v="1429133323"/>
    <b v="0"/>
    <n v="70"/>
    <b v="1"/>
    <s v="photography/photobooks"/>
    <n v="1.0412571428571429"/>
    <n v="130.15714285714284"/>
    <x v="7"/>
    <x v="18"/>
    <x v="2549"/>
    <d v="2015-05-17T18:00:00"/>
  </r>
  <r>
    <n v="310"/>
    <s v="Feels Like Coming Home Tour"/>
    <s v="30 day tour to release a compilation CD with 16 original songs about hometowns.  Webisodes and documentary to follow."/>
    <n v="1000"/>
    <n v="1041.29"/>
    <x v="3"/>
    <x v="0"/>
    <s v="USD"/>
    <n v="1319076000"/>
    <n v="1317788623"/>
    <b v="1"/>
    <n v="36"/>
    <b v="1"/>
    <s v="film &amp; video/documentary"/>
    <n v="1.04129"/>
    <n v="28.924722222222222"/>
    <x v="0"/>
    <x v="31"/>
    <x v="2550"/>
    <d v="2011-10-20T02:00:00"/>
  </r>
  <r>
    <n v="46"/>
    <s v="New equipment for Joy's World!"/>
    <s v="The legendary community TV programme Joy's World is in dire need of new equipment! We are hoping you can help."/>
    <n v="8400"/>
    <n v="8750"/>
    <x v="3"/>
    <x v="3"/>
    <s v="AUD"/>
    <n v="1450220974"/>
    <n v="1447628974"/>
    <b v="0"/>
    <n v="45"/>
    <b v="1"/>
    <s v="film &amp; video/television"/>
    <n v="1.0416666666666667"/>
    <n v="194.44444444444446"/>
    <x v="0"/>
    <x v="29"/>
    <x v="2551"/>
    <d v="2015-12-15T23:09:34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3"/>
    <x v="1"/>
    <s v="GBP"/>
    <n v="1446213612"/>
    <n v="1443621612"/>
    <b v="1"/>
    <n v="21"/>
    <b v="1"/>
    <s v="theater/plays"/>
    <n v="1.0416666666666667"/>
    <n v="59.523809523809526"/>
    <x v="8"/>
    <x v="23"/>
    <x v="2552"/>
    <d v="2015-10-30T14:00:12"/>
  </r>
  <r>
    <n v="1207"/>
    <s v="ITALIANA"/>
    <s v="A humanistic photo book about ancestral &amp; post-modern Italy."/>
    <n v="16700"/>
    <n v="17396"/>
    <x v="3"/>
    <x v="10"/>
    <s v="EUR"/>
    <n v="1459418400"/>
    <n v="1456827573"/>
    <b v="0"/>
    <n v="141"/>
    <b v="1"/>
    <s v="photography/photobooks"/>
    <n v="1.0416766467065868"/>
    <n v="123.37588652482269"/>
    <x v="7"/>
    <x v="18"/>
    <x v="2553"/>
    <d v="2016-03-31T10:00:00"/>
  </r>
  <r>
    <n v="1616"/>
    <s v="Aly Jados: the New EP rOckNrOLLa"/>
    <s v="HELP! We don't have much time.....Join Aly Jados in making her new EP a reality before the world ends!!!!"/>
    <n v="10000"/>
    <n v="10420"/>
    <x v="3"/>
    <x v="0"/>
    <s v="USD"/>
    <n v="1353621600"/>
    <n v="1350061821"/>
    <b v="0"/>
    <n v="157"/>
    <b v="1"/>
    <s v="music/rock"/>
    <n v="1.042"/>
    <n v="66.369426751592357"/>
    <x v="3"/>
    <x v="32"/>
    <x v="2554"/>
    <d v="2012-11-22T22:00:00"/>
  </r>
  <r>
    <n v="3438"/>
    <s v="KLIPPIES"/>
    <s v="Klippies is the debut play from Johannesburg-born writer Jessica SiÃ¢n, premiering at the Southwark Playhouse, London in May 2015."/>
    <n v="2500"/>
    <n v="2605"/>
    <x v="3"/>
    <x v="1"/>
    <s v="GBP"/>
    <n v="1430600400"/>
    <n v="1428358567"/>
    <b v="0"/>
    <n v="14"/>
    <b v="1"/>
    <s v="theater/plays"/>
    <n v="1.042"/>
    <n v="186.07142857142858"/>
    <x v="8"/>
    <x v="23"/>
    <x v="2555"/>
    <d v="2015-05-02T21:00:00"/>
  </r>
  <r>
    <n v="2604"/>
    <s v="Hermes Spacecraft"/>
    <s v="We're building a full size rocket motor for our Hermes Spacecraft.  Help us Kickstart the next generation of space travel!"/>
    <n v="20000"/>
    <n v="20843.599999999999"/>
    <x v="3"/>
    <x v="0"/>
    <s v="USD"/>
    <n v="1335662023"/>
    <n v="1333070023"/>
    <b v="1"/>
    <n v="321"/>
    <b v="1"/>
    <s v="technology/space exploration"/>
    <n v="1.0421799999999999"/>
    <n v="64.933333333333323"/>
    <x v="1"/>
    <x v="21"/>
    <x v="2556"/>
    <d v="2012-04-29T01:13:43"/>
  </r>
  <r>
    <n v="1259"/>
    <s v="Help Falling From One complete their CD!!!"/>
    <s v="Falling From One is currently in the studio recording their first CD and they need your help!"/>
    <n v="2500"/>
    <n v="2606"/>
    <x v="3"/>
    <x v="0"/>
    <s v="USD"/>
    <n v="1402286340"/>
    <n v="1399504664"/>
    <b v="1"/>
    <n v="96"/>
    <b v="1"/>
    <s v="music/rock"/>
    <n v="1.0424"/>
    <n v="27.145833333333332"/>
    <x v="3"/>
    <x v="32"/>
    <x v="2557"/>
    <d v="2014-06-09T03:59:00"/>
  </r>
  <r>
    <n v="2529"/>
    <s v="UrbanArias is DC's Contemporary Opera Company"/>
    <s v="Opera. Short. New."/>
    <n v="6000"/>
    <n v="6257"/>
    <x v="3"/>
    <x v="0"/>
    <s v="USD"/>
    <n v="1332636975"/>
    <n v="1328752575"/>
    <b v="0"/>
    <n v="76"/>
    <b v="1"/>
    <s v="music/classical music"/>
    <n v="1.0428333333333333"/>
    <n v="82.328947368421055"/>
    <x v="3"/>
    <x v="37"/>
    <x v="2558"/>
    <d v="2012-03-25T00:56:15"/>
  </r>
  <r>
    <n v="2795"/>
    <s v="Good Men Wanted at ANT Fest"/>
    <s v="A new play about five bad bitches who fought in the Civil War disguised as men, premiering at Ars Nova's ANT Fest."/>
    <n v="700"/>
    <n v="730"/>
    <x v="3"/>
    <x v="0"/>
    <s v="USD"/>
    <n v="1402095600"/>
    <n v="1400675841"/>
    <b v="0"/>
    <n v="20"/>
    <b v="1"/>
    <s v="theater/plays"/>
    <n v="1.0428571428571429"/>
    <n v="36.5"/>
    <x v="8"/>
    <x v="23"/>
    <x v="2559"/>
    <d v="2014-06-06T23:00:0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3"/>
    <x v="0"/>
    <s v="USD"/>
    <n v="1413604800"/>
    <n v="1408624622"/>
    <b v="0"/>
    <n v="37"/>
    <b v="1"/>
    <s v="technology/hardware"/>
    <n v="1.0430333333333333"/>
    <n v="845.70270270270271"/>
    <x v="1"/>
    <x v="39"/>
    <x v="2560"/>
    <d v="2014-10-18T04:00:00"/>
  </r>
  <r>
    <n v="3245"/>
    <s v="Roughly Speaking: Voices from The Soup Kitchen"/>
    <s v="Five playwrights volunteer at New York's largest soup kitchen and develop a play around the people they meet."/>
    <n v="21000"/>
    <n v="21904"/>
    <x v="3"/>
    <x v="0"/>
    <s v="USD"/>
    <n v="1434074400"/>
    <n v="1431354258"/>
    <b v="0"/>
    <n v="270"/>
    <b v="1"/>
    <s v="theater/plays"/>
    <n v="1.043047619047619"/>
    <n v="81.125925925925927"/>
    <x v="8"/>
    <x v="23"/>
    <x v="2561"/>
    <d v="2015-06-12T02:00:00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3"/>
    <x v="7"/>
    <s v="CAD"/>
    <n v="1381723140"/>
    <n v="1378735983"/>
    <b v="1"/>
    <n v="39"/>
    <b v="1"/>
    <s v="music/metal"/>
    <n v="1.0431999999999999"/>
    <n v="66.871794871794876"/>
    <x v="3"/>
    <x v="33"/>
    <x v="2562"/>
    <d v="2013-10-14T03:59:00"/>
  </r>
  <r>
    <n v="3396"/>
    <s v="Rainbowtown"/>
    <s v="&quot;Rainbowtown&quot; is a new play for kids. Help us bring it to the Main Line during the 2014 Philadelphia Fringe Festival!"/>
    <n v="1500"/>
    <n v="1565"/>
    <x v="3"/>
    <x v="0"/>
    <s v="USD"/>
    <n v="1401595140"/>
    <n v="1399286589"/>
    <b v="0"/>
    <n v="28"/>
    <b v="1"/>
    <s v="theater/plays"/>
    <n v="1.0433333333333332"/>
    <n v="55.892857142857146"/>
    <x v="8"/>
    <x v="23"/>
    <x v="2563"/>
    <d v="2014-06-01T03:59:00"/>
  </r>
  <r>
    <n v="3339"/>
    <s v="FRESH PRODUCE'd LA presents: Friends in Transient Places"/>
    <s v="FPLA presents FRIENDS IN TRANSIENT PLACES by Jonathan Caren: a magical story of modern life."/>
    <n v="8000"/>
    <n v="8348"/>
    <x v="3"/>
    <x v="0"/>
    <s v="USD"/>
    <n v="1469721518"/>
    <n v="1467129518"/>
    <b v="0"/>
    <n v="47"/>
    <b v="1"/>
    <s v="theater/plays"/>
    <n v="1.0435000000000001"/>
    <n v="177.61702127659575"/>
    <x v="8"/>
    <x v="23"/>
    <x v="2564"/>
    <d v="2016-07-28T15:58:38"/>
  </r>
  <r>
    <n v="3601"/>
    <s v="Pink Confetti at The Courtyard Theatre, Hoxton"/>
    <s v="New play 'Pink Confetti' by Paul Roberts at The Courtyard Theatre produced by Etch and directed by Oliver Dawe."/>
    <n v="2000"/>
    <n v="2087"/>
    <x v="3"/>
    <x v="1"/>
    <s v="GBP"/>
    <n v="1421452682"/>
    <n v="1418860682"/>
    <b v="0"/>
    <n v="53"/>
    <b v="1"/>
    <s v="theater/plays"/>
    <n v="1.0435000000000001"/>
    <n v="39.377358490566039"/>
    <x v="8"/>
    <x v="23"/>
    <x v="2565"/>
    <d v="2015-01-16T23:58:02"/>
  </r>
  <r>
    <n v="1382"/>
    <s v="The Floorwalkers New Album!"/>
    <s v="We're making a new record -- independently! We've got some great new songs we're really excited to bring to you!"/>
    <n v="8000"/>
    <n v="8349"/>
    <x v="3"/>
    <x v="0"/>
    <s v="USD"/>
    <n v="1367867536"/>
    <n v="1365275536"/>
    <b v="0"/>
    <n v="148"/>
    <b v="1"/>
    <s v="music/rock"/>
    <n v="1.043625"/>
    <n v="56.412162162162161"/>
    <x v="3"/>
    <x v="32"/>
    <x v="2566"/>
    <d v="2013-05-06T19:12:16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3"/>
    <x v="0"/>
    <s v="USD"/>
    <n v="1482208233"/>
    <n v="1479184233"/>
    <b v="1"/>
    <n v="736"/>
    <b v="1"/>
    <s v="film &amp; video/documentary"/>
    <n v="1.04396"/>
    <n v="70.921195652173907"/>
    <x v="0"/>
    <x v="31"/>
    <x v="2567"/>
    <d v="2016-12-20T04:30:33"/>
  </r>
  <r>
    <n v="3507"/>
    <s v="The Chameleon Fools Theatre Troupe Project"/>
    <s v="Please help our troupe bring our first project from planning to reality! Join us on one exciting ride!"/>
    <n v="10000"/>
    <n v="10440"/>
    <x v="3"/>
    <x v="0"/>
    <s v="USD"/>
    <n v="1464732537"/>
    <n v="1462140537"/>
    <b v="0"/>
    <n v="72"/>
    <b v="1"/>
    <s v="theater/plays"/>
    <n v="1.044"/>
    <n v="145"/>
    <x v="8"/>
    <x v="23"/>
    <x v="2568"/>
    <d v="2016-05-31T22:08:57"/>
  </r>
  <r>
    <n v="1276"/>
    <s v="MR. DREAM GOES TO JAIL"/>
    <s v="Sponsor this Brooklyn punk band's debut seven-inch, MR. DREAM GOES TO JAIL."/>
    <n v="3000"/>
    <n v="3132.63"/>
    <x v="3"/>
    <x v="0"/>
    <s v="USD"/>
    <n v="1251777600"/>
    <n v="1247504047"/>
    <b v="1"/>
    <n v="68"/>
    <b v="1"/>
    <s v="music/rock"/>
    <n v="1.0442100000000001"/>
    <n v="46.06808823529412"/>
    <x v="3"/>
    <x v="32"/>
    <x v="2569"/>
    <d v="2009-09-01T04:00:00"/>
  </r>
  <r>
    <n v="3350"/>
    <s v="Visions"/>
    <s v="Nora Wageners TheaterstÃ¼ck lÃ¤dt den Zuschauer ein auf eine teils lustige, teils dÃ¼stere Reise ins Wohnzimmer der jungen, arbeitslosen K"/>
    <n v="3500"/>
    <n v="3655"/>
    <x v="3"/>
    <x v="20"/>
    <s v="EUR"/>
    <n v="1448838000"/>
    <n v="1445791811"/>
    <b v="0"/>
    <n v="51"/>
    <b v="1"/>
    <s v="theater/plays"/>
    <n v="1.0442857142857143"/>
    <n v="71.666666666666671"/>
    <x v="8"/>
    <x v="23"/>
    <x v="2570"/>
    <d v="2015-11-29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3"/>
    <x v="0"/>
    <s v="USD"/>
    <n v="1417305178"/>
    <n v="1414277578"/>
    <b v="0"/>
    <n v="28"/>
    <b v="1"/>
    <s v="theater/plays"/>
    <n v="1.0443333333333333"/>
    <n v="111.89285714285714"/>
    <x v="8"/>
    <x v="23"/>
    <x v="2571"/>
    <d v="2014-11-29T23:52:58"/>
  </r>
  <r>
    <n v="806"/>
    <s v="Golden Animals NEW Album!"/>
    <s v="Help Golden Animals finish their NEW Album!"/>
    <n v="8000"/>
    <n v="8355"/>
    <x v="3"/>
    <x v="0"/>
    <s v="USD"/>
    <n v="1315413339"/>
    <n v="1312821339"/>
    <b v="0"/>
    <n v="71"/>
    <b v="1"/>
    <s v="music/rock"/>
    <n v="1.0443750000000001"/>
    <n v="117.67605633802818"/>
    <x v="3"/>
    <x v="32"/>
    <x v="2572"/>
    <d v="2011-09-07T16:35:39"/>
  </r>
  <r>
    <n v="1249"/>
    <s v="Matt Stansberry &amp; The Romance - Debut EP"/>
    <s v="&quot;Let's Brighten It Up&quot; will be a seven song EP of originals heavily inspired by music from the 50s and 60s"/>
    <n v="5000"/>
    <n v="5222"/>
    <x v="3"/>
    <x v="0"/>
    <s v="USD"/>
    <n v="1341683211"/>
    <n v="1339091211"/>
    <b v="1"/>
    <n v="81"/>
    <b v="1"/>
    <s v="music/rock"/>
    <n v="1.0444"/>
    <n v="64.46913580246914"/>
    <x v="3"/>
    <x v="32"/>
    <x v="2573"/>
    <d v="2012-07-07T17:46:51"/>
  </r>
  <r>
    <n v="2729"/>
    <s v="McChi Luggage: It's a Luggage, USB Charger and a Table Top"/>
    <s v="A luggage that is more than a luggage! It is what you want it to be."/>
    <n v="7500"/>
    <n v="7833"/>
    <x v="3"/>
    <x v="0"/>
    <s v="USD"/>
    <n v="1430459197"/>
    <n v="1427867197"/>
    <b v="0"/>
    <n v="23"/>
    <b v="1"/>
    <s v="technology/hardware"/>
    <n v="1.0444"/>
    <n v="340.56521739130437"/>
    <x v="1"/>
    <x v="39"/>
    <x v="2574"/>
    <d v="2015-05-01T05:46:37"/>
  </r>
  <r>
    <n v="2247"/>
    <s v="Foragers"/>
    <s v="Take on the role of an ancient forager in this fun strategy game from the designer of Biblios."/>
    <n v="18500"/>
    <n v="19324"/>
    <x v="3"/>
    <x v="0"/>
    <s v="USD"/>
    <n v="1438185565"/>
    <n v="1436975965"/>
    <b v="0"/>
    <n v="380"/>
    <b v="1"/>
    <s v="games/tabletop games"/>
    <n v="1.0445405405405406"/>
    <n v="50.852631578947367"/>
    <x v="5"/>
    <x v="38"/>
    <x v="2575"/>
    <d v="2015-07-29T15:59:25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3"/>
    <x v="0"/>
    <s v="USD"/>
    <n v="1437933600"/>
    <n v="1435117889"/>
    <b v="0"/>
    <n v="276"/>
    <b v="1"/>
    <s v="technology/wearables"/>
    <n v="1.0446206037108834"/>
    <n v="109.33695652173913"/>
    <x v="1"/>
    <x v="4"/>
    <x v="2576"/>
    <d v="2015-07-26T18:00:00"/>
  </r>
  <r>
    <n v="2992"/>
    <s v="Th'underGrounds"/>
    <s v="Creating a non-profit CAFE &amp; VILLAGE COMMONS in SE Portland, in service to Neighbors, Kids, Artists &amp; the Underserved"/>
    <n v="3000"/>
    <n v="3135"/>
    <x v="3"/>
    <x v="0"/>
    <s v="USD"/>
    <n v="1476037510"/>
    <n v="1473445510"/>
    <b v="0"/>
    <n v="64"/>
    <b v="1"/>
    <s v="theater/spaces"/>
    <n v="1.0449999999999999"/>
    <n v="48.984375"/>
    <x v="8"/>
    <x v="24"/>
    <x v="2577"/>
    <d v="2016-10-09T18:25:10"/>
  </r>
  <r>
    <n v="3720"/>
    <s v="Lakotas and the American Theatre"/>
    <s v="Breaking the American Indian stereotype in the American Theatre."/>
    <n v="3300"/>
    <n v="3449"/>
    <x v="3"/>
    <x v="0"/>
    <s v="USD"/>
    <n v="1435881006"/>
    <n v="1433980206"/>
    <b v="0"/>
    <n v="40"/>
    <b v="1"/>
    <s v="theater/plays"/>
    <n v="1.0451515151515152"/>
    <n v="86.224999999999994"/>
    <x v="8"/>
    <x v="23"/>
    <x v="2578"/>
    <d v="2015-07-02T23:50:06"/>
  </r>
  <r>
    <n v="3304"/>
    <s v="I Can Ski Forever 3"/>
    <s v="A musical comedy production celebrating the unique, lovable, insufferable ski culture of the modern day mountain town."/>
    <n v="15000"/>
    <n v="15677.5"/>
    <x v="3"/>
    <x v="0"/>
    <s v="USD"/>
    <n v="1482418752"/>
    <n v="1479826752"/>
    <b v="0"/>
    <n v="175"/>
    <b v="1"/>
    <s v="theater/plays"/>
    <n v="1.0451666666666666"/>
    <n v="89.585714285714289"/>
    <x v="8"/>
    <x v="23"/>
    <x v="2579"/>
    <d v="2016-12-22T14:59:12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3"/>
    <x v="0"/>
    <s v="USD"/>
    <n v="1444149886"/>
    <n v="1441125886"/>
    <b v="0"/>
    <n v="65"/>
    <b v="1"/>
    <s v="theater/plays"/>
    <n v="1.0451999999999999"/>
    <n v="80.400000000000006"/>
    <x v="8"/>
    <x v="23"/>
    <x v="2580"/>
    <d v="2015-10-06T16:44:4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3"/>
    <x v="0"/>
    <s v="USD"/>
    <n v="1451881207"/>
    <n v="1449116407"/>
    <b v="0"/>
    <n v="46"/>
    <b v="1"/>
    <s v="theater/plays"/>
    <n v="1.0454285714285714"/>
    <n v="79.543478260869563"/>
    <x v="8"/>
    <x v="23"/>
    <x v="2581"/>
    <d v="2016-01-04T04:20:07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3"/>
    <x v="0"/>
    <s v="USD"/>
    <n v="1313276400"/>
    <n v="1310693986"/>
    <b v="0"/>
    <n v="37"/>
    <b v="1"/>
    <s v="film &amp; video/shorts"/>
    <n v="1.0455692307692308"/>
    <n v="91.840540540540545"/>
    <x v="0"/>
    <x v="30"/>
    <x v="2582"/>
    <d v="2011-08-13T23:00:0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3"/>
    <x v="0"/>
    <s v="USD"/>
    <n v="1434384880"/>
    <n v="1432484080"/>
    <b v="0"/>
    <n v="111"/>
    <b v="1"/>
    <s v="theater/plays"/>
    <n v="1.0457142857142858"/>
    <n v="32.972972972972975"/>
    <x v="8"/>
    <x v="23"/>
    <x v="2583"/>
    <d v="2015-06-15T16:14:40"/>
  </r>
  <r>
    <n v="2663"/>
    <s v="A New Life for an Old School"/>
    <s v="The Ville. A local cooperative helping communities learn, share and grow in the spirit of health, wellness and sustainability."/>
    <n v="20000"/>
    <n v="20919.25"/>
    <x v="3"/>
    <x v="7"/>
    <s v="CAD"/>
    <n v="1441378800"/>
    <n v="1438873007"/>
    <b v="0"/>
    <n v="56"/>
    <b v="1"/>
    <s v="technology/makerspaces"/>
    <n v="1.0459624999999999"/>
    <n v="373.55803571428572"/>
    <x v="1"/>
    <x v="26"/>
    <x v="2584"/>
    <d v="2015-09-04T15:00:00"/>
  </r>
  <r>
    <n v="87"/>
    <s v="Village Films Summer Project Fund (TK 2)"/>
    <s v="A father without work uses his daughter to con sympathy from strangers... sound familiar?  Help us make this film!"/>
    <n v="2500"/>
    <n v="2615"/>
    <x v="3"/>
    <x v="0"/>
    <s v="USD"/>
    <n v="1275529260"/>
    <n v="1274705803"/>
    <b v="0"/>
    <n v="25"/>
    <b v="1"/>
    <s v="film &amp; video/shorts"/>
    <n v="1.046"/>
    <n v="104.6"/>
    <x v="0"/>
    <x v="30"/>
    <x v="2585"/>
    <d v="2010-06-03T01:41:00"/>
  </r>
  <r>
    <n v="3368"/>
    <s v="Peter Pan by J.M. Barrie @ Open Space Arts"/>
    <s v="Help a non-profit community theatre create an unforgettable production of J.M. Barrie's classic play."/>
    <n v="1000"/>
    <n v="1046"/>
    <x v="3"/>
    <x v="0"/>
    <s v="USD"/>
    <n v="1420088400"/>
    <n v="1416977259"/>
    <b v="0"/>
    <n v="23"/>
    <b v="1"/>
    <s v="theater/plays"/>
    <n v="1.046"/>
    <n v="45.478260869565219"/>
    <x v="8"/>
    <x v="23"/>
    <x v="2586"/>
    <d v="2015-01-01T05:00:00"/>
  </r>
  <r>
    <n v="284"/>
    <s v="Wisconsin Rising"/>
    <s v="A film documenting WI Gov.Scott Walker's attack on working families and how it is reanimating the American labor movement."/>
    <n v="40000"/>
    <n v="41850.46"/>
    <x v="3"/>
    <x v="0"/>
    <s v="USD"/>
    <n v="1327167780"/>
    <n v="1325007780"/>
    <b v="1"/>
    <n v="760"/>
    <b v="1"/>
    <s v="film &amp; video/documentary"/>
    <n v="1.0462615"/>
    <n v="55.066394736842106"/>
    <x v="0"/>
    <x v="31"/>
    <x v="2587"/>
    <d v="2012-01-21T17:43:0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3"/>
    <x v="0"/>
    <s v="USD"/>
    <n v="1477976340"/>
    <n v="1475460819"/>
    <b v="0"/>
    <n v="56"/>
    <b v="1"/>
    <s v="theater/plays"/>
    <n v="1.0464"/>
    <n v="93.428571428571431"/>
    <x v="8"/>
    <x v="23"/>
    <x v="2588"/>
    <d v="2016-11-01T04:59:00"/>
  </r>
  <r>
    <n v="1298"/>
    <s v="Dinosaur Dreams"/>
    <s v="A play that raises awareness for mental health and explores the psychological effects childhood abuse can have on an adult."/>
    <n v="2000"/>
    <n v="2093"/>
    <x v="3"/>
    <x v="1"/>
    <s v="GBP"/>
    <n v="1461860432"/>
    <n v="1459268432"/>
    <b v="0"/>
    <n v="33"/>
    <b v="1"/>
    <s v="theater/plays"/>
    <n v="1.0465"/>
    <n v="63.424242424242422"/>
    <x v="8"/>
    <x v="23"/>
    <x v="2589"/>
    <d v="2016-04-28T16:20:3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3"/>
    <x v="13"/>
    <s v="NOK"/>
    <n v="1446418800"/>
    <n v="1443036470"/>
    <b v="0"/>
    <n v="48"/>
    <b v="1"/>
    <s v="theater/plays"/>
    <n v="1.0466666666666666"/>
    <n v="327.08333333333331"/>
    <x v="8"/>
    <x v="23"/>
    <x v="2590"/>
    <d v="2015-11-01T23:00:00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3"/>
    <x v="6"/>
    <s v="EUR"/>
    <n v="1435255659"/>
    <n v="1432663659"/>
    <b v="0"/>
    <n v="29"/>
    <b v="1"/>
    <s v="theater/plays"/>
    <n v="1.0466666666666666"/>
    <n v="54.137931034482762"/>
    <x v="8"/>
    <x v="23"/>
    <x v="2591"/>
    <d v="2015-06-25T18:07:39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3"/>
    <x v="0"/>
    <s v="USD"/>
    <n v="1455936335"/>
    <n v="1452048335"/>
    <b v="0"/>
    <n v="9"/>
    <b v="1"/>
    <s v="theater/plays"/>
    <n v="1.0466666666666666"/>
    <n v="139.55555555555554"/>
    <x v="8"/>
    <x v="23"/>
    <x v="2592"/>
    <d v="2016-02-20T02:45:35"/>
  </r>
  <r>
    <n v="859"/>
    <s v="Rise With Us Campaign"/>
    <s v="We are heading to the studio to create our second album and we want you to be right there with us!"/>
    <n v="4000"/>
    <n v="4187"/>
    <x v="3"/>
    <x v="0"/>
    <s v="USD"/>
    <n v="1433376000"/>
    <n v="1430768468"/>
    <b v="0"/>
    <n v="98"/>
    <b v="1"/>
    <s v="music/metal"/>
    <n v="1.0467500000000001"/>
    <n v="42.724489795918366"/>
    <x v="3"/>
    <x v="33"/>
    <x v="2593"/>
    <d v="2015-06-04T00:00:00"/>
  </r>
  <r>
    <n v="271"/>
    <s v="The Mathare Project"/>
    <s v="A documentary shot over 12 years about the hopes and dreams of five orphans struggling to reach adulthood in Kenya's Mathare slum."/>
    <n v="30000"/>
    <n v="31404"/>
    <x v="3"/>
    <x v="0"/>
    <s v="USD"/>
    <n v="1388649600"/>
    <n v="1386123861"/>
    <b v="1"/>
    <n v="287"/>
    <b v="1"/>
    <s v="film &amp; video/documentary"/>
    <n v="1.0468"/>
    <n v="109.42160278745645"/>
    <x v="0"/>
    <x v="31"/>
    <x v="2594"/>
    <d v="2014-01-02T08:00:00"/>
  </r>
  <r>
    <n v="2785"/>
    <s v="Henry VI: The War of the Roses"/>
    <s v="Bare Theatre and Raleigh Little Theatre present Shakespeare's epic, set in a post-apocalyptic dystopia."/>
    <n v="5000"/>
    <n v="5234"/>
    <x v="3"/>
    <x v="0"/>
    <s v="USD"/>
    <n v="1470430800"/>
    <n v="1467865967"/>
    <b v="0"/>
    <n v="142"/>
    <b v="1"/>
    <s v="theater/plays"/>
    <n v="1.0468"/>
    <n v="36.859154929577464"/>
    <x v="8"/>
    <x v="23"/>
    <x v="2595"/>
    <d v="2016-08-05T21:00:00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3"/>
    <x v="0"/>
    <s v="USD"/>
    <n v="1291870740"/>
    <n v="1286480070"/>
    <b v="0"/>
    <n v="147"/>
    <b v="1"/>
    <s v="music/indie rock"/>
    <n v="1.0469999999999999"/>
    <n v="35.612244897959187"/>
    <x v="3"/>
    <x v="7"/>
    <x v="2596"/>
    <d v="2010-12-09T04:59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3"/>
    <x v="0"/>
    <s v="USD"/>
    <n v="1339235377"/>
    <n v="1336643377"/>
    <b v="0"/>
    <n v="46"/>
    <b v="1"/>
    <s v="music/pop"/>
    <n v="1.0471999999999999"/>
    <n v="113.82608695652173"/>
    <x v="3"/>
    <x v="35"/>
    <x v="2597"/>
    <d v="2012-06-09T09:49:37"/>
  </r>
  <r>
    <n v="2475"/>
    <s v="BRANDTSON - &quot;Send Us A Signal&quot; Vinyl LP"/>
    <s v="Help BRANDTSON and DREAMOVERrecords press their 2004 record, &quot;Send Us A Signal&quot;."/>
    <n v="2500"/>
    <n v="2618"/>
    <x v="3"/>
    <x v="0"/>
    <s v="USD"/>
    <n v="1278799200"/>
    <n v="1273647255"/>
    <b v="0"/>
    <n v="81"/>
    <b v="1"/>
    <s v="music/indie rock"/>
    <n v="1.0471999999999999"/>
    <n v="32.320987654320987"/>
    <x v="3"/>
    <x v="7"/>
    <x v="2598"/>
    <d v="2010-07-10T22:00:00"/>
  </r>
  <r>
    <n v="381"/>
    <s v="Clearwater"/>
    <s v="Set in the ancient waters of the Puget Sound, Clearwater is a universal story about the need to adapt to change."/>
    <n v="25000"/>
    <n v="26182.5"/>
    <x v="3"/>
    <x v="0"/>
    <s v="USD"/>
    <n v="1343624400"/>
    <n v="1340642717"/>
    <b v="0"/>
    <n v="251"/>
    <b v="1"/>
    <s v="film &amp; video/documentary"/>
    <n v="1.0472999999999999"/>
    <n v="104.31274900398407"/>
    <x v="0"/>
    <x v="31"/>
    <x v="2599"/>
    <d v="2012-07-30T05:00:00"/>
  </r>
  <r>
    <n v="313"/>
    <s v="DEVIL MAY CARE"/>
    <s v="Most people have heard Bob Dorough's music over the past 50 years without knowing it. Until now. A story for every artist who refuses to give up."/>
    <n v="17000"/>
    <n v="17805"/>
    <x v="3"/>
    <x v="0"/>
    <s v="USD"/>
    <n v="1281542340"/>
    <n v="1277702894"/>
    <b v="1"/>
    <n v="222"/>
    <b v="1"/>
    <s v="film &amp; video/documentary"/>
    <n v="1.0473529411764706"/>
    <n v="80.202702702702709"/>
    <x v="0"/>
    <x v="31"/>
    <x v="2600"/>
    <d v="2010-08-11T15:59:00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3"/>
    <x v="1"/>
    <s v="GBP"/>
    <n v="1455138000"/>
    <n v="1452448298"/>
    <b v="0"/>
    <n v="47"/>
    <b v="1"/>
    <s v="theater/plays"/>
    <n v="1.0475000000000001"/>
    <n v="17.829787234042552"/>
    <x v="8"/>
    <x v="23"/>
    <x v="2601"/>
    <d v="2016-02-10T21:00:00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3"/>
    <x v="1"/>
    <s v="GBP"/>
    <n v="1422015083"/>
    <n v="1419423083"/>
    <b v="0"/>
    <n v="38"/>
    <b v="1"/>
    <s v="theater/plays"/>
    <n v="1.0475000000000001"/>
    <n v="55.131578947368418"/>
    <x v="8"/>
    <x v="23"/>
    <x v="2602"/>
    <d v="2015-01-23T12:11:23"/>
  </r>
  <r>
    <n v="2819"/>
    <s v="Make TES a success at The Edinburgh Fringe Fest"/>
    <s v="Years of work, my best show, and a top Edinburgh venue.  Help me expose my talents to the UK and tell an important story."/>
    <n v="5000"/>
    <n v="5240"/>
    <x v="3"/>
    <x v="1"/>
    <s v="GBP"/>
    <n v="1434285409"/>
    <n v="1431693409"/>
    <b v="0"/>
    <n v="104"/>
    <b v="1"/>
    <s v="theater/plays"/>
    <n v="1.048"/>
    <n v="50.384615384615387"/>
    <x v="8"/>
    <x v="23"/>
    <x v="2603"/>
    <d v="2015-06-14T12:36:49"/>
  </r>
  <r>
    <n v="3550"/>
    <s v="MOONFACE"/>
    <s v="MOONFACE explores the formative f***k-ups of adolescence. Fresh, incisive new writing. Monologue, movement and striking naturalism."/>
    <n v="2500"/>
    <n v="2620"/>
    <x v="3"/>
    <x v="1"/>
    <s v="GBP"/>
    <n v="1462224398"/>
    <n v="1459632398"/>
    <b v="0"/>
    <n v="64"/>
    <b v="1"/>
    <s v="theater/plays"/>
    <n v="1.048"/>
    <n v="40.9375"/>
    <x v="8"/>
    <x v="23"/>
    <x v="2604"/>
    <d v="2016-05-02T21:26:38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3"/>
    <x v="0"/>
    <s v="USD"/>
    <n v="1333921508"/>
    <n v="1331333108"/>
    <b v="0"/>
    <n v="32"/>
    <b v="1"/>
    <s v="music/indie rock"/>
    <n v="1.0480480480480481"/>
    <n v="32.71875"/>
    <x v="3"/>
    <x v="7"/>
    <x v="2605"/>
    <d v="2012-04-08T21:45:08"/>
  </r>
  <r>
    <n v="289"/>
    <s v="Audience Unlock: &quot;The UK Gold&quot;"/>
    <s v="A campaign to unlock an award winning film that exposes for the first time the modern British Empire ... and it's terrible cost."/>
    <n v="15000"/>
    <n v="15723"/>
    <x v="3"/>
    <x v="1"/>
    <s v="GBP"/>
    <n v="1383389834"/>
    <n v="1380797834"/>
    <b v="1"/>
    <n v="232"/>
    <b v="1"/>
    <s v="film &amp; video/documentary"/>
    <n v="1.0482"/>
    <n v="67.771551724137936"/>
    <x v="0"/>
    <x v="31"/>
    <x v="2606"/>
    <d v="2013-11-02T10:57:14"/>
  </r>
  <r>
    <n v="359"/>
    <s v="Us, Naked: Trixie &amp; Monkey â€” World Premiere"/>
    <s v="Circus burlesque innovators, Trixie and Monkey seek to balance love and life while pursuing new creative heights."/>
    <n v="24200"/>
    <n v="25375"/>
    <x v="3"/>
    <x v="0"/>
    <s v="USD"/>
    <n v="1415941920"/>
    <n v="1414028490"/>
    <b v="1"/>
    <n v="302"/>
    <b v="1"/>
    <s v="film &amp; video/documentary"/>
    <n v="1.0485537190082646"/>
    <n v="84.023178807947019"/>
    <x v="0"/>
    <x v="31"/>
    <x v="2607"/>
    <d v="2014-11-14T05:12:00"/>
  </r>
  <r>
    <n v="2113"/>
    <s v="Summer Underground // Honeycomb LP"/>
    <s v="Help us fund our second full-length album Honeycomb!"/>
    <n v="7000"/>
    <n v="7340"/>
    <x v="3"/>
    <x v="0"/>
    <s v="USD"/>
    <n v="1411505176"/>
    <n v="1408481176"/>
    <b v="0"/>
    <n v="107"/>
    <b v="1"/>
    <s v="music/indie rock"/>
    <n v="1.0485714285714285"/>
    <n v="68.598130841121488"/>
    <x v="3"/>
    <x v="7"/>
    <x v="2608"/>
    <d v="2014-09-23T20:46:1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3"/>
    <x v="0"/>
    <s v="USD"/>
    <n v="1434822914"/>
    <n v="1432230914"/>
    <b v="1"/>
    <n v="88"/>
    <b v="1"/>
    <s v="theater/plays"/>
    <n v="1.0492727272727274"/>
    <n v="65.579545454545453"/>
    <x v="8"/>
    <x v="23"/>
    <x v="2609"/>
    <d v="2015-06-20T17:55:14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3"/>
    <x v="0"/>
    <s v="USD"/>
    <n v="1471977290"/>
    <n v="1466793290"/>
    <b v="0"/>
    <n v="39"/>
    <b v="1"/>
    <s v="theater/plays"/>
    <n v="1.0493333333333332"/>
    <n v="80.717948717948715"/>
    <x v="8"/>
    <x v="23"/>
    <x v="2610"/>
    <d v="2016-08-23T18:34:50"/>
  </r>
  <r>
    <n v="1657"/>
    <s v="The Debut Album from Lynette!"/>
    <s v="The long anticipated debut album from singer/songwriter Lynette will be recorded this June in Nashville! You can help make it happen!"/>
    <n v="25000"/>
    <n v="26233.45"/>
    <x v="3"/>
    <x v="0"/>
    <s v="USD"/>
    <n v="1337885168"/>
    <n v="1335293168"/>
    <b v="0"/>
    <n v="221"/>
    <b v="1"/>
    <s v="music/pop"/>
    <n v="1.0493380000000001"/>
    <n v="118.70339366515837"/>
    <x v="3"/>
    <x v="35"/>
    <x v="2611"/>
    <d v="2012-05-24T18:46:08"/>
  </r>
  <r>
    <n v="1184"/>
    <s v="2016/2017 Cyclocross Album"/>
    <s v="This coffee table album is the chronicle of the 2016/2017 cyclocross season, the latest edition of the renowned cyclephotos books."/>
    <n v="22000"/>
    <n v="23086"/>
    <x v="3"/>
    <x v="1"/>
    <s v="GBP"/>
    <n v="1486391011"/>
    <n v="1483712611"/>
    <b v="0"/>
    <n v="375"/>
    <b v="1"/>
    <s v="photography/photobooks"/>
    <n v="1.0493636363636363"/>
    <n v="61.562666666666665"/>
    <x v="7"/>
    <x v="18"/>
    <x v="2612"/>
    <d v="2017-02-06T14:23:31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3"/>
    <x v="1"/>
    <s v="GBP"/>
    <n v="1447426800"/>
    <n v="1444904830"/>
    <b v="0"/>
    <n v="159"/>
    <b v="1"/>
    <s v="photography/photobooks"/>
    <n v="1.0495555555555556"/>
    <n v="59.408805031446541"/>
    <x v="7"/>
    <x v="18"/>
    <x v="2613"/>
    <d v="2015-11-13T15:00:00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3"/>
    <x v="0"/>
    <s v="USD"/>
    <n v="1484841471"/>
    <n v="1482249471"/>
    <b v="0"/>
    <n v="249"/>
    <b v="1"/>
    <s v="theater/spaces"/>
    <n v="1.0496000000000001"/>
    <n v="63.2289156626506"/>
    <x v="8"/>
    <x v="24"/>
    <x v="2614"/>
    <d v="2017-01-19T15:57:51"/>
  </r>
  <r>
    <n v="852"/>
    <s v="Covers Album - Limited Vinyl Pressing"/>
    <s v="Limited edition 2x12&quot; vinyl pressing of our latest album &quot;Who Do You Think We Are?&quot;"/>
    <n v="3500"/>
    <n v="3674"/>
    <x v="3"/>
    <x v="0"/>
    <s v="USD"/>
    <n v="1477342800"/>
    <n v="1476386395"/>
    <b v="0"/>
    <n v="62"/>
    <b v="1"/>
    <s v="music/metal"/>
    <n v="1.0497142857142858"/>
    <n v="59.258064516129032"/>
    <x v="3"/>
    <x v="33"/>
    <x v="2615"/>
    <d v="2016-10-24T21:00:00"/>
  </r>
  <r>
    <n v="2"/>
    <s v="Charlie teaser completion"/>
    <s v="Completion fund for post-production for teaser of British crime/drama tv series about a girl who sells morals for money"/>
    <n v="500"/>
    <n v="525"/>
    <x v="3"/>
    <x v="1"/>
    <s v="GBP"/>
    <n v="1455555083"/>
    <n v="1454691083"/>
    <b v="0"/>
    <n v="35"/>
    <b v="1"/>
    <s v="film &amp; video/television"/>
    <n v="1.05"/>
    <n v="15"/>
    <x v="0"/>
    <x v="29"/>
    <x v="2616"/>
    <d v="2016-02-15T16:51:23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3"/>
    <x v="0"/>
    <s v="USD"/>
    <n v="1310857200"/>
    <n v="1306525512"/>
    <b v="0"/>
    <n v="54"/>
    <b v="1"/>
    <s v="music/rock"/>
    <n v="1.05"/>
    <n v="58.333333333333336"/>
    <x v="3"/>
    <x v="32"/>
    <x v="2617"/>
    <d v="2011-07-16T23:00:0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3"/>
    <x v="0"/>
    <s v="USD"/>
    <n v="1346462462"/>
    <n v="1343870462"/>
    <b v="0"/>
    <n v="27"/>
    <b v="1"/>
    <s v="music/rock"/>
    <n v="1.05"/>
    <n v="58.333333333333336"/>
    <x v="3"/>
    <x v="32"/>
    <x v="2618"/>
    <d v="2012-09-01T01:21:02"/>
  </r>
  <r>
    <n v="1638"/>
    <s v="Avenues EP 2013"/>
    <s v="Avenues will be going in to the studio to record a new EP with Matt Allison!"/>
    <n v="1000"/>
    <n v="1050"/>
    <x v="3"/>
    <x v="0"/>
    <s v="USD"/>
    <n v="1362086700"/>
    <n v="1358180968"/>
    <b v="0"/>
    <n v="27"/>
    <b v="1"/>
    <s v="music/rock"/>
    <n v="1.05"/>
    <n v="38.888888888888886"/>
    <x v="3"/>
    <x v="32"/>
    <x v="2619"/>
    <d v="2013-02-28T21:25:00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3"/>
    <x v="0"/>
    <s v="USD"/>
    <n v="1262325600"/>
    <n v="1257871712"/>
    <b v="0"/>
    <n v="14"/>
    <b v="1"/>
    <s v="music/classical music"/>
    <n v="1.05"/>
    <n v="150"/>
    <x v="3"/>
    <x v="37"/>
    <x v="2620"/>
    <d v="2010-01-01T06:00:00"/>
  </r>
  <r>
    <n v="3386"/>
    <s v="Going To Market"/>
    <s v="Stories from the Bronx make for an uncommon play. Help us finish funding this production, supported by the Kevin Spacey Foundation."/>
    <n v="2000"/>
    <n v="2100"/>
    <x v="3"/>
    <x v="0"/>
    <s v="USD"/>
    <n v="1417620506"/>
    <n v="1415028506"/>
    <b v="0"/>
    <n v="41"/>
    <b v="1"/>
    <s v="theater/plays"/>
    <n v="1.05"/>
    <n v="51.219512195121951"/>
    <x v="8"/>
    <x v="23"/>
    <x v="2621"/>
    <d v="2014-12-03T15:28:26"/>
  </r>
  <r>
    <n v="3541"/>
    <s v="Twelfth Night or What You Will"/>
    <s v="Yellowbelly Theatre needs your help to bring this incredible play of love, lust and mistaken identity to life in our debut performance!"/>
    <n v="1200"/>
    <n v="1260"/>
    <x v="3"/>
    <x v="1"/>
    <s v="GBP"/>
    <n v="1441042275"/>
    <n v="1438882275"/>
    <b v="0"/>
    <n v="32"/>
    <b v="1"/>
    <s v="theater/plays"/>
    <n v="1.05"/>
    <n v="39.375"/>
    <x v="8"/>
    <x v="23"/>
    <x v="2622"/>
    <d v="2015-08-31T17:31:15"/>
  </r>
  <r>
    <n v="3749"/>
    <s v="Dante's Capstone Project: Who am I?"/>
    <s v="A night of music, fellowship, and a reflection of my experiences over the past 4 years at Ball State University."/>
    <n v="500"/>
    <n v="525"/>
    <x v="3"/>
    <x v="0"/>
    <s v="USD"/>
    <n v="1461902340"/>
    <n v="1459220588"/>
    <b v="0"/>
    <n v="7"/>
    <b v="1"/>
    <s v="theater/musical"/>
    <n v="1.05"/>
    <n v="75"/>
    <x v="8"/>
    <x v="25"/>
    <x v="2623"/>
    <d v="2016-04-29T03:59:00"/>
  </r>
  <r>
    <n v="1373"/>
    <s v="Broccoli Samurai: Tour Van or Bust!"/>
    <s v="Help Broccoli Samurai raise money to get a new van and continue bringing you the jams!"/>
    <n v="10000"/>
    <n v="10501"/>
    <x v="3"/>
    <x v="0"/>
    <s v="USD"/>
    <n v="1483138233"/>
    <n v="1480546233"/>
    <b v="0"/>
    <n v="52"/>
    <b v="1"/>
    <s v="music/rock"/>
    <n v="1.0501"/>
    <n v="201.94230769230768"/>
    <x v="3"/>
    <x v="32"/>
    <x v="2624"/>
    <d v="2016-12-30T22:50:33"/>
  </r>
  <r>
    <n v="2476"/>
    <s v="Arts &amp; Crafts"/>
    <s v="Eleven songs, the accumulation of several memorable occurrences in a sleepy town; stories of fiction &amp; fact."/>
    <n v="3200"/>
    <n v="3360.72"/>
    <x v="3"/>
    <x v="0"/>
    <s v="USD"/>
    <n v="1415004770"/>
    <n v="1412149970"/>
    <b v="0"/>
    <n v="55"/>
    <b v="1"/>
    <s v="music/indie rock"/>
    <n v="1.050225"/>
    <n v="61.103999999999999"/>
    <x v="3"/>
    <x v="7"/>
    <x v="2625"/>
    <d v="2014-11-03T08:52:50"/>
  </r>
  <r>
    <n v="3778"/>
    <s v="Give a Puppet a Hand"/>
    <s v="Sponsor an AVENUE Q puppet for The Barn Players April 2015 production."/>
    <n v="2400"/>
    <n v="2521"/>
    <x v="3"/>
    <x v="0"/>
    <s v="USD"/>
    <n v="1423942780"/>
    <n v="1418758780"/>
    <b v="0"/>
    <n v="36"/>
    <b v="1"/>
    <s v="theater/musical"/>
    <n v="1.0504166666666668"/>
    <n v="70.027777777777771"/>
    <x v="8"/>
    <x v="25"/>
    <x v="2626"/>
    <d v="2015-02-14T19:39:4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3"/>
    <x v="0"/>
    <s v="USD"/>
    <n v="1373572903"/>
    <n v="1371585703"/>
    <b v="0"/>
    <n v="50"/>
    <b v="1"/>
    <s v="music/rock"/>
    <n v="1.0505"/>
    <n v="42.02"/>
    <x v="3"/>
    <x v="32"/>
    <x v="2627"/>
    <d v="2013-07-11T20:01:43"/>
  </r>
  <r>
    <n v="1618"/>
    <s v="Janus Word Album"/>
    <s v="Janus Word combines hard rock with melodic acoustic music for a unique and awesome sound."/>
    <n v="1500"/>
    <n v="1576"/>
    <x v="3"/>
    <x v="0"/>
    <s v="USD"/>
    <n v="1362757335"/>
    <n v="1359301335"/>
    <b v="0"/>
    <n v="27"/>
    <b v="1"/>
    <s v="music/rock"/>
    <n v="1.0506666666666666"/>
    <n v="58.370370370370374"/>
    <x v="3"/>
    <x v="32"/>
    <x v="2628"/>
    <d v="2013-03-08T15:42:15"/>
  </r>
  <r>
    <n v="2298"/>
    <s v="Jonny Gray: First Full Length Album"/>
    <s v="My name is Jonny Gray, and my friends and I are working together to raise funds for my debut album"/>
    <n v="30000"/>
    <n v="31522"/>
    <x v="3"/>
    <x v="0"/>
    <s v="USD"/>
    <n v="1395861033"/>
    <n v="1393272633"/>
    <b v="0"/>
    <n v="288"/>
    <b v="1"/>
    <s v="music/rock"/>
    <n v="1.0507333333333333"/>
    <n v="109.45138888888889"/>
    <x v="3"/>
    <x v="32"/>
    <x v="2629"/>
    <d v="2014-03-26T19:10:33"/>
  </r>
  <r>
    <n v="413"/>
    <s v="Through the Fire: Rebuilding Somalia"/>
    <s v="A journey to discover how Somalis are rebuilding their shattered nation, with a focus on the role that women are playing."/>
    <n v="12800"/>
    <n v="13451"/>
    <x v="3"/>
    <x v="0"/>
    <s v="USD"/>
    <n v="1342731811"/>
    <n v="1340139811"/>
    <b v="0"/>
    <n v="171"/>
    <b v="1"/>
    <s v="film &amp; video/documentary"/>
    <n v="1.0508593749999999"/>
    <n v="78.660818713450297"/>
    <x v="0"/>
    <x v="31"/>
    <x v="2630"/>
    <d v="2012-07-19T21:03:31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3"/>
    <x v="3"/>
    <s v="AUD"/>
    <n v="1424516400"/>
    <n v="1421812637"/>
    <b v="0"/>
    <n v="38"/>
    <b v="1"/>
    <s v="theater/musical"/>
    <n v="1.0509677419354839"/>
    <n v="85.736842105263165"/>
    <x v="8"/>
    <x v="25"/>
    <x v="2631"/>
    <d v="2015-02-21T11:00:00"/>
  </r>
  <r>
    <n v="3161"/>
    <s v="Faustus"/>
    <s v="Iâ€™ll Be Right Back presents a story of murder and corruption. Faustus is a modern re-imagining of Christopher Marloweâ€™s classic tale."/>
    <n v="2000"/>
    <n v="2102"/>
    <x v="3"/>
    <x v="1"/>
    <s v="GBP"/>
    <n v="1413377522"/>
    <n v="1410785522"/>
    <b v="1"/>
    <n v="74"/>
    <b v="1"/>
    <s v="theater/plays"/>
    <n v="1.0509999999999999"/>
    <n v="28.405405405405407"/>
    <x v="8"/>
    <x v="23"/>
    <x v="2632"/>
    <d v="2014-10-15T12:52:02"/>
  </r>
  <r>
    <n v="807"/>
    <s v="Sic Vita - New EP Release - 2017"/>
    <s v="Join the Sic Vita family and lend a hand as we create a new album!"/>
    <n v="4000"/>
    <n v="4205"/>
    <x v="3"/>
    <x v="0"/>
    <s v="USD"/>
    <n v="1488333600"/>
    <n v="1485270311"/>
    <b v="0"/>
    <n v="57"/>
    <b v="1"/>
    <s v="music/rock"/>
    <n v="1.05125"/>
    <n v="73.771929824561397"/>
    <x v="3"/>
    <x v="32"/>
    <x v="2633"/>
    <d v="2017-03-01T02:00:00"/>
  </r>
  <r>
    <n v="103"/>
    <s v="I'M TWENTY SOMETHING"/>
    <s v="Three friends in their twenties are trying to do the impossible - have fun on a casual Friday night."/>
    <n v="1300"/>
    <n v="1367"/>
    <x v="3"/>
    <x v="1"/>
    <s v="GBP"/>
    <n v="1394220030"/>
    <n v="1392232830"/>
    <b v="0"/>
    <n v="49"/>
    <b v="1"/>
    <s v="film &amp; video/shorts"/>
    <n v="1.0515384615384615"/>
    <n v="27.897959183673468"/>
    <x v="0"/>
    <x v="30"/>
    <x v="2634"/>
    <d v="2014-03-07T19:20:3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3"/>
    <x v="0"/>
    <s v="USD"/>
    <n v="1425528000"/>
    <n v="1422916261"/>
    <b v="0"/>
    <n v="197"/>
    <b v="1"/>
    <s v="theater/plays"/>
    <n v="1.0519047619047619"/>
    <n v="56.065989847715734"/>
    <x v="8"/>
    <x v="23"/>
    <x v="2635"/>
    <d v="2015-03-05T04:00:00"/>
  </r>
  <r>
    <n v="92"/>
    <s v="Euphoria"/>
    <s v="Euphoria is an adventure film that follows adrenaline filled athletes on their hunt for the sublime while balancing family and careers."/>
    <n v="5000"/>
    <n v="5260"/>
    <x v="3"/>
    <x v="7"/>
    <s v="CAD"/>
    <n v="1485936000"/>
    <n v="1481949983"/>
    <b v="0"/>
    <n v="43"/>
    <b v="1"/>
    <s v="film &amp; video/shorts"/>
    <n v="1.052"/>
    <n v="122.32558139534883"/>
    <x v="0"/>
    <x v="30"/>
    <x v="2636"/>
    <d v="2017-02-01T08:00:00"/>
  </r>
  <r>
    <n v="3258"/>
    <s v="Bluebirds by Joe Brondo"/>
    <s v="A guy named Walt steals a book and plans to sell it to get his life on track... until his wife finds out."/>
    <n v="7000"/>
    <n v="7365"/>
    <x v="3"/>
    <x v="0"/>
    <s v="USD"/>
    <n v="1420751861"/>
    <n v="1418159861"/>
    <b v="1"/>
    <n v="75"/>
    <b v="1"/>
    <s v="theater/plays"/>
    <n v="1.052142857142857"/>
    <n v="98.2"/>
    <x v="8"/>
    <x v="23"/>
    <x v="2637"/>
    <d v="2015-01-08T21:17:41"/>
  </r>
  <r>
    <n v="3440"/>
    <s v="Gruesome Playground Injuries"/>
    <s v="LA-based team of professional actors and directors taking Rajiv Joseph's harrowing and romantic play to the Boulder community."/>
    <n v="5000"/>
    <n v="5260.92"/>
    <x v="3"/>
    <x v="0"/>
    <s v="USD"/>
    <n v="1405095300"/>
    <n v="1403146628"/>
    <b v="0"/>
    <n v="82"/>
    <b v="1"/>
    <s v="theater/plays"/>
    <n v="1.052184"/>
    <n v="64.157560975609755"/>
    <x v="8"/>
    <x v="23"/>
    <x v="2638"/>
    <d v="2014-07-11T16:15:0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3"/>
    <x v="0"/>
    <s v="USD"/>
    <n v="1476994315"/>
    <n v="1474402315"/>
    <b v="0"/>
    <n v="76"/>
    <b v="1"/>
    <s v="technology/hardware"/>
    <n v="1.0522388"/>
    <n v="346.13118421052633"/>
    <x v="1"/>
    <x v="39"/>
    <x v="2639"/>
    <d v="2016-10-20T20:11:55"/>
  </r>
  <r>
    <n v="403"/>
    <s v="MONDO BANANA"/>
    <s v="A documentary adventure about bananas - and people. Your round-trip ticket into the heart of banana-cultures!!"/>
    <n v="5000"/>
    <n v="5263"/>
    <x v="3"/>
    <x v="0"/>
    <s v="USD"/>
    <n v="1312960080"/>
    <n v="1308900441"/>
    <b v="0"/>
    <n v="70"/>
    <b v="1"/>
    <s v="film &amp; video/documentary"/>
    <n v="1.0526"/>
    <n v="75.185714285714283"/>
    <x v="0"/>
    <x v="31"/>
    <x v="2640"/>
    <d v="2011-08-10T07:08:0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3"/>
    <x v="0"/>
    <s v="USD"/>
    <n v="1445818397"/>
    <n v="1442794397"/>
    <b v="0"/>
    <n v="35"/>
    <b v="1"/>
    <s v="theater/plays"/>
    <n v="1.0526894736842105"/>
    <n v="114.29199999999999"/>
    <x v="8"/>
    <x v="23"/>
    <x v="2641"/>
    <d v="2015-10-26T00:13:17"/>
  </r>
  <r>
    <n v="2781"/>
    <s v="University of Utah presents V-Day 2015-The Vagina Monologues"/>
    <s v="STRIKE, DANCE AND RISE with us at the University of Utah to end violence against women and girls!"/>
    <n v="1250"/>
    <n v="1316"/>
    <x v="3"/>
    <x v="0"/>
    <s v="USD"/>
    <n v="1423724400"/>
    <n v="1421274954"/>
    <b v="0"/>
    <n v="28"/>
    <b v="1"/>
    <s v="theater/plays"/>
    <n v="1.0528"/>
    <n v="47"/>
    <x v="8"/>
    <x v="23"/>
    <x v="2642"/>
    <d v="2015-02-12T07:00:00"/>
  </r>
  <r>
    <n v="794"/>
    <s v="Begins Again"/>
    <s v="The Brian Davis Band is a group of friends that want to share their lives and experiences through music that connects with people."/>
    <n v="8000"/>
    <n v="8425"/>
    <x v="3"/>
    <x v="0"/>
    <s v="USD"/>
    <n v="1315242360"/>
    <n v="1310438737"/>
    <b v="0"/>
    <n v="53"/>
    <b v="1"/>
    <s v="music/rock"/>
    <n v="1.0531250000000001"/>
    <n v="158.96226415094338"/>
    <x v="3"/>
    <x v="32"/>
    <x v="2643"/>
    <d v="2011-09-05T17:06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3"/>
    <x v="0"/>
    <s v="USD"/>
    <n v="1423693903"/>
    <n v="1421101903"/>
    <b v="0"/>
    <n v="66"/>
    <b v="1"/>
    <s v="theater/plays"/>
    <n v="1.0533333333333332"/>
    <n v="47.878787878787875"/>
    <x v="8"/>
    <x v="23"/>
    <x v="2644"/>
    <d v="2015-02-11T22:31:43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3"/>
    <x v="0"/>
    <s v="USD"/>
    <n v="1397225746"/>
    <n v="1394633746"/>
    <b v="0"/>
    <n v="406"/>
    <b v="1"/>
    <s v="music/rock"/>
    <n v="1.0534805315203954"/>
    <n v="83.967068965517228"/>
    <x v="3"/>
    <x v="32"/>
    <x v="2645"/>
    <d v="2014-04-11T14:15:46"/>
  </r>
  <r>
    <n v="2972"/>
    <s v="A Bad Plan"/>
    <s v="A group of artists. A mythical art piece. A harrowing quest. And some margaritas."/>
    <n v="2000"/>
    <n v="2107"/>
    <x v="3"/>
    <x v="0"/>
    <s v="USD"/>
    <n v="1480899600"/>
    <n v="1479609520"/>
    <b v="0"/>
    <n v="17"/>
    <b v="1"/>
    <s v="theater/plays"/>
    <n v="1.0535000000000001"/>
    <n v="123.94117647058823"/>
    <x v="8"/>
    <x v="23"/>
    <x v="2646"/>
    <d v="2016-12-05T01:00:00"/>
  </r>
  <r>
    <n v="2618"/>
    <s v="SPACE ART FEATURING ASTRONAUTS #WeBelieveInAstronauts"/>
    <s v="LTD ED COLLECTIBLE SPACE ART FEAT. ASTRONAUTS"/>
    <n v="15000"/>
    <n v="15808"/>
    <x v="3"/>
    <x v="0"/>
    <s v="USD"/>
    <n v="1449000061"/>
    <n v="1443812461"/>
    <b v="1"/>
    <n v="77"/>
    <b v="1"/>
    <s v="technology/space exploration"/>
    <n v="1.0538666666666667"/>
    <n v="205.2987012987013"/>
    <x v="1"/>
    <x v="21"/>
    <x v="2647"/>
    <d v="2015-12-01T20:01:01"/>
  </r>
  <r>
    <n v="3502"/>
    <s v="Dickhead"/>
    <s v="Dickhead is a play about one man's struggle with the dicks in his head. If you want to know more stop being a twat and put out...please"/>
    <n v="4000"/>
    <n v="4216"/>
    <x v="3"/>
    <x v="0"/>
    <s v="USD"/>
    <n v="1458100740"/>
    <n v="1456862924"/>
    <b v="0"/>
    <n v="31"/>
    <b v="1"/>
    <s v="theater/plays"/>
    <n v="1.054"/>
    <n v="136"/>
    <x v="8"/>
    <x v="23"/>
    <x v="2648"/>
    <d v="2016-03-16T03:59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3"/>
    <x v="0"/>
    <s v="USD"/>
    <n v="1434505214"/>
    <n v="1432690814"/>
    <b v="0"/>
    <n v="49"/>
    <b v="1"/>
    <s v="theater/plays"/>
    <n v="1.0542"/>
    <n v="107.57142857142857"/>
    <x v="8"/>
    <x v="23"/>
    <x v="2649"/>
    <d v="2015-06-17T01:40:14"/>
  </r>
  <r>
    <n v="1185"/>
    <s v="Katrina  Reflections"/>
    <s v="A photo exhibition and book showcasing images and stories of our time in New Orleans, commemorating Katrinaâ€™s ten year anniversary."/>
    <n v="12500"/>
    <n v="13180"/>
    <x v="3"/>
    <x v="0"/>
    <s v="USD"/>
    <n v="1433736000"/>
    <n v="1430945149"/>
    <b v="0"/>
    <n v="111"/>
    <b v="1"/>
    <s v="photography/photobooks"/>
    <n v="1.0544"/>
    <n v="118.73873873873873"/>
    <x v="7"/>
    <x v="18"/>
    <x v="2650"/>
    <d v="2015-06-08T04:00:00"/>
  </r>
  <r>
    <n v="3607"/>
    <s v="E15 at The Pleasance and CPT"/>
    <s v="'E15' is a verbatim project that looks at the story of the Focus E15 Campaign"/>
    <n v="550"/>
    <n v="580"/>
    <x v="3"/>
    <x v="1"/>
    <s v="GBP"/>
    <n v="1450137600"/>
    <n v="1448924882"/>
    <b v="0"/>
    <n v="20"/>
    <b v="1"/>
    <s v="theater/plays"/>
    <n v="1.0545454545454545"/>
    <n v="29"/>
    <x v="8"/>
    <x v="23"/>
    <x v="2651"/>
    <d v="2015-12-15T00:00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3"/>
    <x v="0"/>
    <s v="USD"/>
    <n v="1309447163"/>
    <n v="1306855163"/>
    <b v="0"/>
    <n v="143"/>
    <b v="1"/>
    <s v="publishing/nonfiction"/>
    <n v="1.0547157142857144"/>
    <n v="51.62944055944056"/>
    <x v="2"/>
    <x v="34"/>
    <x v="2652"/>
    <d v="2011-06-30T15:19:23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3"/>
    <x v="1"/>
    <s v="GBP"/>
    <n v="1470078000"/>
    <n v="1467648456"/>
    <b v="0"/>
    <n v="25"/>
    <b v="1"/>
    <s v="theater/plays"/>
    <n v="1.0549000000000002"/>
    <n v="21.098000000000003"/>
    <x v="8"/>
    <x v="23"/>
    <x v="2653"/>
    <d v="2016-08-01T19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3"/>
    <x v="0"/>
    <s v="USD"/>
    <n v="1446868800"/>
    <n v="1444821127"/>
    <b v="1"/>
    <n v="167"/>
    <b v="1"/>
    <s v="film &amp; video/documentary"/>
    <n v="1.0549999999999999"/>
    <n v="63.17365269461078"/>
    <x v="0"/>
    <x v="31"/>
    <x v="2654"/>
    <d v="2015-11-07T04:00:00"/>
  </r>
  <r>
    <n v="2986"/>
    <s v="Higher Education"/>
    <s v="Support the circus arts and help our aerial students work with more height. With your support, we will install beams at 19ft!"/>
    <n v="2400"/>
    <n v="2532"/>
    <x v="3"/>
    <x v="1"/>
    <s v="GBP"/>
    <n v="1462100406"/>
    <n v="1456920006"/>
    <b v="0"/>
    <n v="56"/>
    <b v="1"/>
    <s v="theater/spaces"/>
    <n v="1.0549999999999999"/>
    <n v="45.214285714285715"/>
    <x v="8"/>
    <x v="24"/>
    <x v="2655"/>
    <d v="2016-05-01T11:00:06"/>
  </r>
  <r>
    <n v="3499"/>
    <s v="Fefu and Her Friends"/>
    <s v="Figure 8 Troupe's debut performance! A stunning piece of theatre written by premier female playwright Maria Irene Fornes."/>
    <n v="2000"/>
    <n v="2110"/>
    <x v="3"/>
    <x v="0"/>
    <s v="USD"/>
    <n v="1435733940"/>
    <n v="1431046325"/>
    <b v="0"/>
    <n v="35"/>
    <b v="1"/>
    <s v="theater/plays"/>
    <n v="1.0549999999999999"/>
    <n v="60.285714285714285"/>
    <x v="8"/>
    <x v="23"/>
    <x v="2656"/>
    <d v="2015-07-01T06:59:00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3"/>
    <x v="0"/>
    <s v="USD"/>
    <n v="1356392857"/>
    <n v="1352504857"/>
    <b v="0"/>
    <n v="34"/>
    <b v="1"/>
    <s v="music/classical music"/>
    <n v="1.0550335570469798"/>
    <n v="23.117647058823529"/>
    <x v="3"/>
    <x v="37"/>
    <x v="2657"/>
    <d v="2012-12-24T23:47:37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3"/>
    <x v="0"/>
    <s v="USD"/>
    <n v="1279778400"/>
    <n v="1275851354"/>
    <b v="0"/>
    <n v="120"/>
    <b v="1"/>
    <s v="music/indie rock"/>
    <n v="1.0555000000000001"/>
    <n v="87.958333333333329"/>
    <x v="3"/>
    <x v="7"/>
    <x v="2658"/>
    <d v="2010-07-22T06:00:00"/>
  </r>
  <r>
    <n v="3434"/>
    <s v="The Williams Project"/>
    <s v="Bringing Tennessee Williams, Shakespeare, and 8 world class actors to Longview, Washington to build a play in and for the community."/>
    <n v="10000"/>
    <n v="10555"/>
    <x v="3"/>
    <x v="0"/>
    <s v="USD"/>
    <n v="1404983269"/>
    <n v="1402391269"/>
    <b v="0"/>
    <n v="168"/>
    <b v="1"/>
    <s v="theater/plays"/>
    <n v="1.0555000000000001"/>
    <n v="62.827380952380949"/>
    <x v="8"/>
    <x v="23"/>
    <x v="2659"/>
    <d v="2014-07-10T09:07:49"/>
  </r>
  <r>
    <n v="749"/>
    <s v="chartwellwest.com"/>
    <s v="A place for rational, fact and data based non-partisan political and societal commentary on things that matter to Americans."/>
    <n v="10000"/>
    <n v="10556"/>
    <x v="3"/>
    <x v="0"/>
    <s v="USD"/>
    <n v="1485642930"/>
    <n v="1483050930"/>
    <b v="0"/>
    <n v="110"/>
    <b v="1"/>
    <s v="publishing/nonfiction"/>
    <n v="1.0556000000000001"/>
    <n v="95.963636363636368"/>
    <x v="2"/>
    <x v="34"/>
    <x v="2660"/>
    <d v="2017-01-28T22:35:30"/>
  </r>
  <r>
    <n v="728"/>
    <s v="The Age of the Platform: My Fourth Book"/>
    <s v="A big idea non-fiction book by an impatient three-time author and insomniac willing to bet on himself."/>
    <n v="7500"/>
    <n v="7917.45"/>
    <x v="3"/>
    <x v="0"/>
    <s v="USD"/>
    <n v="1313957157"/>
    <n v="1310069157"/>
    <b v="0"/>
    <n v="130"/>
    <b v="1"/>
    <s v="publishing/nonfiction"/>
    <n v="1.05566"/>
    <n v="60.903461538461535"/>
    <x v="2"/>
    <x v="34"/>
    <x v="2661"/>
    <d v="2011-08-21T20:05:57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3"/>
    <x v="0"/>
    <s v="USD"/>
    <n v="1299775210"/>
    <n v="1295887210"/>
    <b v="1"/>
    <n v="202"/>
    <b v="1"/>
    <s v="film &amp; video/documentary"/>
    <n v="1.0556666666666668"/>
    <n v="62.712871287128714"/>
    <x v="0"/>
    <x v="31"/>
    <x v="2662"/>
    <d v="2011-03-10T16:40:10"/>
  </r>
  <r>
    <n v="250"/>
    <s v="BOONE- THE DOCUMENTARY"/>
    <s v="Three young farmers risk land and friendship to stand up to the USDA. An experiential film about living a life of self reliance."/>
    <n v="30000"/>
    <n v="31675"/>
    <x v="3"/>
    <x v="0"/>
    <s v="USD"/>
    <n v="1370525691"/>
    <n v="1367933691"/>
    <b v="1"/>
    <n v="437"/>
    <b v="1"/>
    <s v="film &amp; video/documentary"/>
    <n v="1.0558333333333334"/>
    <n v="72.482837528604122"/>
    <x v="0"/>
    <x v="31"/>
    <x v="2663"/>
    <d v="2013-06-06T13:34:51"/>
  </r>
  <r>
    <n v="2498"/>
    <s v="Race Bandit's Debut EP Validated"/>
    <s v="We've been working hard on getting our music out and we are taking the final steps to releasing our EP, but we need your help."/>
    <n v="1000"/>
    <n v="1056"/>
    <x v="3"/>
    <x v="0"/>
    <s v="USD"/>
    <n v="1422400387"/>
    <n v="1421190787"/>
    <b v="0"/>
    <n v="20"/>
    <b v="1"/>
    <s v="music/indie rock"/>
    <n v="1.056"/>
    <n v="52.8"/>
    <x v="3"/>
    <x v="7"/>
    <x v="2664"/>
    <d v="2015-01-27T23:13:07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3"/>
    <x v="0"/>
    <s v="USD"/>
    <n v="1437674545"/>
    <n v="1436464945"/>
    <b v="0"/>
    <n v="14"/>
    <b v="1"/>
    <s v="music/electronic music"/>
    <n v="1.0566666666666666"/>
    <n v="22.642857142857142"/>
    <x v="3"/>
    <x v="36"/>
    <x v="2665"/>
    <d v="2015-07-23T18:02:25"/>
  </r>
  <r>
    <n v="2640"/>
    <s v="Save the Astronomy Van"/>
    <s v="Hi,_x000a_My Name is David Frey and I Provide Free Public Astronomy programs in San Francisco, Mt. Tamalpias, Yosemite and Novato CA."/>
    <n v="3000"/>
    <n v="3170"/>
    <x v="3"/>
    <x v="0"/>
    <s v="USD"/>
    <n v="1433735474"/>
    <n v="1428551474"/>
    <b v="0"/>
    <n v="69"/>
    <b v="1"/>
    <s v="technology/space exploration"/>
    <n v="1.0566666666666666"/>
    <n v="45.94202898550725"/>
    <x v="1"/>
    <x v="21"/>
    <x v="2666"/>
    <d v="2015-06-08T03:51:14"/>
  </r>
  <r>
    <n v="3685"/>
    <s v="Two Noble Kinsmen: Fire &amp; Shadows"/>
    <s v="Bare Theatre &amp; Cirque de Vol Studios are back for another outdoor adventure in the amphitheatre at Raleigh Little Theatre!"/>
    <n v="5000"/>
    <n v="5285"/>
    <x v="3"/>
    <x v="0"/>
    <s v="USD"/>
    <n v="1400533200"/>
    <n v="1398348859"/>
    <b v="0"/>
    <n v="126"/>
    <b v="1"/>
    <s v="theater/plays"/>
    <n v="1.0569999999999999"/>
    <n v="41.944444444444443"/>
    <x v="8"/>
    <x v="23"/>
    <x v="2667"/>
    <d v="2014-05-19T21:00:00"/>
  </r>
  <r>
    <n v="2726"/>
    <s v="Krimston TWO - Dual SIM case for iPhone"/>
    <s v="Krimston TWO: iPhone Dual SIM Case"/>
    <n v="100000"/>
    <n v="105745"/>
    <x v="3"/>
    <x v="0"/>
    <s v="USD"/>
    <n v="1461333311"/>
    <n v="1458741311"/>
    <b v="0"/>
    <n v="404"/>
    <b v="1"/>
    <s v="technology/hardware"/>
    <n v="1.05745"/>
    <n v="261.74504950495049"/>
    <x v="1"/>
    <x v="39"/>
    <x v="2668"/>
    <d v="2016-04-22T13:55:11"/>
  </r>
  <r>
    <n v="2340"/>
    <s v="Doughnuts with love by Strange Matter Coffee"/>
    <s v="Strange Matter Coffee is opening a scratch bakery featuring craft doughnuts with vegan and gluten free options!"/>
    <n v="40000"/>
    <n v="42311"/>
    <x v="3"/>
    <x v="0"/>
    <s v="USD"/>
    <n v="1477841138"/>
    <n v="1475249138"/>
    <b v="1"/>
    <n v="403"/>
    <b v="1"/>
    <s v="food/small batch"/>
    <n v="1.0577749999999999"/>
    <n v="104.99007444168734"/>
    <x v="6"/>
    <x v="28"/>
    <x v="2669"/>
    <d v="2016-10-30T15:25:38"/>
  </r>
  <r>
    <n v="2223"/>
    <s v="M4 Collapsible Cardboard Scenery"/>
    <s v="Cardboard scenery for Sci-Fi 28-32mm miniature games. Easy to assemble, disassemble and transport. Supplied unpainted. By MCSTUDIO."/>
    <n v="19500"/>
    <n v="20631"/>
    <x v="3"/>
    <x v="7"/>
    <s v="CAD"/>
    <n v="1435418568"/>
    <n v="1432826568"/>
    <b v="0"/>
    <n v="100"/>
    <b v="1"/>
    <s v="games/tabletop games"/>
    <n v="1.0580000000000001"/>
    <n v="206.31"/>
    <x v="5"/>
    <x v="38"/>
    <x v="2670"/>
    <d v="2015-06-27T15:22:48"/>
  </r>
  <r>
    <n v="3393"/>
    <s v="The Maltese Bodkin"/>
    <s v="hiSTORYstage presents a film noir-style comedy mystery with a Shakespearean twist performed as a 1944 radio drama."/>
    <n v="1500"/>
    <n v="1587"/>
    <x v="3"/>
    <x v="0"/>
    <s v="USD"/>
    <n v="1415234760"/>
    <n v="1413065230"/>
    <b v="0"/>
    <n v="44"/>
    <b v="1"/>
    <s v="theater/plays"/>
    <n v="1.0580000000000001"/>
    <n v="36.06818181818182"/>
    <x v="8"/>
    <x v="23"/>
    <x v="2671"/>
    <d v="2014-11-06T00:46:00"/>
  </r>
  <r>
    <n v="643"/>
    <s v="Phone Silks - The best way to carry your smart phone!"/>
    <s v="Stylish new phone carrier allows instant access to your smart phone while freeing up your hands."/>
    <n v="25000"/>
    <n v="26452"/>
    <x v="3"/>
    <x v="0"/>
    <s v="USD"/>
    <n v="1433085875"/>
    <n v="1428333875"/>
    <b v="0"/>
    <n v="152"/>
    <b v="1"/>
    <s v="technology/wearables"/>
    <n v="1.0580799999999999"/>
    <n v="174.02631578947367"/>
    <x v="1"/>
    <x v="4"/>
    <x v="2672"/>
    <d v="2015-05-31T15:24:35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3"/>
    <x v="0"/>
    <s v="USD"/>
    <n v="1388936289"/>
    <n v="1386344289"/>
    <b v="0"/>
    <n v="75"/>
    <b v="1"/>
    <s v="games/tabletop games"/>
    <n v="1.0581826105905425"/>
    <n v="64.74666666666667"/>
    <x v="5"/>
    <x v="38"/>
    <x v="2673"/>
    <d v="2014-01-05T15:38:09"/>
  </r>
  <r>
    <n v="3656"/>
    <s v="AG Theater RÃ¤mibÃ¼hl Projekt 2017"/>
    <s v="Auch dieses Jahr soll wieder unter der Leitung von Christian Seiler &amp; Bruno Catalano ein Projekt der AG Theater stattfinden."/>
    <n v="5000"/>
    <n v="5291"/>
    <x v="3"/>
    <x v="14"/>
    <s v="CHF"/>
    <n v="1485989940"/>
    <n v="1483393836"/>
    <b v="0"/>
    <n v="46"/>
    <b v="1"/>
    <s v="theater/plays"/>
    <n v="1.0582"/>
    <n v="115.02173913043478"/>
    <x v="8"/>
    <x v="23"/>
    <x v="2674"/>
    <d v="2017-02-01T22:59:00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3"/>
    <x v="0"/>
    <s v="USD"/>
    <n v="1408566243"/>
    <n v="1405974243"/>
    <b v="0"/>
    <n v="159"/>
    <b v="1"/>
    <s v="theater/spaces"/>
    <n v="1.0584090909090909"/>
    <n v="146.44654088050314"/>
    <x v="8"/>
    <x v="24"/>
    <x v="2675"/>
    <d v="2014-08-20T20:24:03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3"/>
    <x v="1"/>
    <s v="GBP"/>
    <n v="1436696712"/>
    <n v="1434104712"/>
    <b v="1"/>
    <n v="57"/>
    <b v="1"/>
    <s v="theater/plays"/>
    <n v="1.0586"/>
    <n v="46.429824561403507"/>
    <x v="8"/>
    <x v="23"/>
    <x v="2676"/>
    <d v="2015-07-12T10:25:1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3"/>
    <x v="0"/>
    <s v="USD"/>
    <n v="1408638480"/>
    <n v="1406811593"/>
    <b v="0"/>
    <n v="37"/>
    <b v="1"/>
    <s v="theater/plays"/>
    <n v="1.0589999999999999"/>
    <n v="143.1081081081081"/>
    <x v="8"/>
    <x v="23"/>
    <x v="2677"/>
    <d v="2014-08-21T16:28:0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3"/>
    <x v="1"/>
    <s v="GBP"/>
    <n v="1445817540"/>
    <n v="1443665293"/>
    <b v="1"/>
    <n v="104"/>
    <b v="1"/>
    <s v="theater/plays"/>
    <n v="1.0591914022517912"/>
    <n v="59.701730769230764"/>
    <x v="8"/>
    <x v="23"/>
    <x v="2678"/>
    <d v="2015-10-25T23:59:00"/>
  </r>
  <r>
    <n v="2329"/>
    <s v="Half Moon Bay Distillery"/>
    <s v="Vodka, whiskey and fruit brandy - coming soon! We are a coastal distillery located in historic Half Moon Bay, California."/>
    <n v="25000"/>
    <n v="26480"/>
    <x v="3"/>
    <x v="0"/>
    <s v="USD"/>
    <n v="1405609146"/>
    <n v="1403017146"/>
    <b v="1"/>
    <n v="125"/>
    <b v="1"/>
    <s v="food/small batch"/>
    <n v="1.0591999999999999"/>
    <n v="211.84"/>
    <x v="6"/>
    <x v="28"/>
    <x v="2679"/>
    <d v="2014-07-17T14:59:06"/>
  </r>
  <r>
    <n v="3364"/>
    <s v="Cancel The Sunshine"/>
    <s v="Cancel The SunshineÂ is a new play that explores living with a mental health condition in an honest, witty and articulate way."/>
    <n v="3000"/>
    <n v="3178"/>
    <x v="3"/>
    <x v="1"/>
    <s v="GBP"/>
    <n v="1458075600"/>
    <n v="1456183649"/>
    <b v="0"/>
    <n v="72"/>
    <b v="1"/>
    <s v="theater/plays"/>
    <n v="1.0593333333333332"/>
    <n v="44.138888888888886"/>
    <x v="8"/>
    <x v="23"/>
    <x v="2680"/>
    <d v="2016-03-15T21:00:00"/>
  </r>
  <r>
    <n v="3152"/>
    <s v="'Gilead', an original theatre piece"/>
    <s v="'Gilead' is an original theatre piece inspired by Margaret Atwood's 'The Handmaid's Tale'. (Brighton Fringe 2014)"/>
    <n v="2200"/>
    <n v="2331"/>
    <x v="3"/>
    <x v="1"/>
    <s v="GBP"/>
    <n v="1383425367"/>
    <n v="1380833367"/>
    <b v="1"/>
    <n v="67"/>
    <b v="1"/>
    <s v="theater/plays"/>
    <n v="1.0595454545454546"/>
    <n v="34.791044776119406"/>
    <x v="8"/>
    <x v="23"/>
    <x v="2681"/>
    <d v="2013-11-02T20:49:27"/>
  </r>
  <r>
    <n v="376"/>
    <s v="Quintessential: The Journey"/>
    <s v="A film about the cosmetics industry. Everything you need to know about the ingredients being used and what alternatives are out there."/>
    <n v="2450"/>
    <n v="2596"/>
    <x v="3"/>
    <x v="1"/>
    <s v="GBP"/>
    <n v="1472122316"/>
    <n v="1469443916"/>
    <b v="0"/>
    <n v="48"/>
    <b v="1"/>
    <s v="film &amp; video/documentary"/>
    <n v="1.0595918367346939"/>
    <n v="54.083333333333336"/>
    <x v="0"/>
    <x v="31"/>
    <x v="2682"/>
    <d v="2016-08-25T10:51:56"/>
  </r>
  <r>
    <n v="385"/>
    <s v="Luke and Jedi"/>
    <s v="A documentary following the incredible story of a brave little boy and his service dog, fighting Type 1 Diabetes one day at a time."/>
    <n v="25000"/>
    <n v="26495.5"/>
    <x v="3"/>
    <x v="0"/>
    <s v="USD"/>
    <n v="1416582101"/>
    <n v="1413986501"/>
    <b v="0"/>
    <n v="237"/>
    <b v="1"/>
    <s v="film &amp; video/documentary"/>
    <n v="1.05982"/>
    <n v="111.79535864978902"/>
    <x v="0"/>
    <x v="31"/>
    <x v="2683"/>
    <d v="2014-11-21T15:01:41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3"/>
    <x v="0"/>
    <s v="USD"/>
    <n v="1488053905"/>
    <n v="1485461905"/>
    <b v="0"/>
    <n v="46"/>
    <b v="1"/>
    <s v="photography/photobooks"/>
    <n v="1.06"/>
    <n v="138.2608695652174"/>
    <x v="7"/>
    <x v="18"/>
    <x v="2684"/>
    <d v="2017-02-25T20:18:25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3"/>
    <x v="0"/>
    <s v="USD"/>
    <n v="1276574400"/>
    <n v="1270576379"/>
    <b v="1"/>
    <n v="28"/>
    <b v="1"/>
    <s v="music/rock"/>
    <n v="1.06"/>
    <n v="189.28571428571428"/>
    <x v="3"/>
    <x v="32"/>
    <x v="2685"/>
    <d v="2010-06-15T04:00:00"/>
  </r>
  <r>
    <n v="2931"/>
    <s v="And More Shenanigans Theatre Company"/>
    <s v="And More Shenanigans Theatre is a brand new Edmonton based theatre company dedicated to creating and developing quirky original works"/>
    <n v="750"/>
    <n v="795"/>
    <x v="3"/>
    <x v="7"/>
    <s v="CAD"/>
    <n v="1410761280"/>
    <n v="1408604363"/>
    <b v="0"/>
    <n v="9"/>
    <b v="1"/>
    <s v="theater/musical"/>
    <n v="1.06"/>
    <n v="88.333333333333329"/>
    <x v="8"/>
    <x v="25"/>
    <x v="2686"/>
    <d v="2014-09-15T06:08:00"/>
  </r>
  <r>
    <n v="2968"/>
    <s v="The Curse of the Babywoman @ FringeNYC"/>
    <s v="The Curse of the Babywoman is real â€” and it is coming to FringeNYC this August."/>
    <n v="3500"/>
    <n v="3710"/>
    <x v="3"/>
    <x v="0"/>
    <s v="USD"/>
    <n v="1471406340"/>
    <n v="1470227660"/>
    <b v="0"/>
    <n v="47"/>
    <b v="1"/>
    <s v="theater/plays"/>
    <n v="1.06"/>
    <n v="78.936170212765958"/>
    <x v="8"/>
    <x v="23"/>
    <x v="2687"/>
    <d v="2016-08-17T03:59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3"/>
    <x v="0"/>
    <s v="USD"/>
    <n v="1405699451"/>
    <n v="1403107451"/>
    <b v="0"/>
    <n v="91"/>
    <b v="1"/>
    <s v="theater/plays"/>
    <n v="1.06"/>
    <n v="69.890109890109883"/>
    <x v="8"/>
    <x v="23"/>
    <x v="2688"/>
    <d v="2014-07-18T16:04:11"/>
  </r>
  <r>
    <n v="3050"/>
    <s v="The Black Pearl Consuite at CoreCon VIII: On Ancient Seas"/>
    <s v="Help fund The Black Pearl Consuite at CoreCon VIII: On Ancient Seas!"/>
    <n v="600"/>
    <n v="636"/>
    <x v="3"/>
    <x v="0"/>
    <s v="USD"/>
    <n v="1462420960"/>
    <n v="1459828960"/>
    <b v="0"/>
    <n v="9"/>
    <b v="1"/>
    <s v="theater/spaces"/>
    <n v="1.06"/>
    <n v="70.666666666666671"/>
    <x v="8"/>
    <x v="24"/>
    <x v="2689"/>
    <d v="2016-05-05T04:02:4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3"/>
    <x v="0"/>
    <s v="USD"/>
    <n v="1439136000"/>
    <n v="1438188106"/>
    <b v="0"/>
    <n v="7"/>
    <b v="1"/>
    <s v="theater/plays"/>
    <n v="1.06"/>
    <n v="75.714285714285708"/>
    <x v="8"/>
    <x v="23"/>
    <x v="2690"/>
    <d v="2015-08-09T16:00:00"/>
  </r>
  <r>
    <n v="3823"/>
    <s v="FEED"/>
    <s v="Feed, a new play by Garrett Markgraf (based on the novel by M.T. Anderson), Directed by Anna Marck at Oakland University."/>
    <n v="2500"/>
    <n v="2650"/>
    <x v="3"/>
    <x v="0"/>
    <s v="USD"/>
    <n v="1437364740"/>
    <n v="1434405044"/>
    <b v="0"/>
    <n v="41"/>
    <b v="1"/>
    <s v="theater/plays"/>
    <n v="1.06"/>
    <n v="64.634146341463421"/>
    <x v="8"/>
    <x v="23"/>
    <x v="2691"/>
    <d v="2015-07-20T03:59:00"/>
  </r>
  <r>
    <n v="1949"/>
    <s v="Shake Your Power"/>
    <s v="#ShakeYourPower brings clean energy to places in the world without electricity through the power of music."/>
    <n v="50000"/>
    <n v="53001.3"/>
    <x v="3"/>
    <x v="1"/>
    <s v="GBP"/>
    <n v="1404986951"/>
    <n v="1402394951"/>
    <b v="1"/>
    <n v="943"/>
    <b v="1"/>
    <s v="technology/hardware"/>
    <n v="1.0600260000000001"/>
    <n v="56.204984093319197"/>
    <x v="1"/>
    <x v="39"/>
    <x v="2692"/>
    <d v="2014-07-10T10:09:11"/>
  </r>
  <r>
    <n v="99"/>
    <s v="BEAT: An Original Short Film"/>
    <s v="A feminist tale of two girls finally giving a &quot;Nice Guy&quot; what he truly deserves. Also, dancing!"/>
    <n v="1500"/>
    <n v="1590.29"/>
    <x v="3"/>
    <x v="0"/>
    <s v="USD"/>
    <n v="1390426799"/>
    <n v="1387834799"/>
    <b v="0"/>
    <n v="39"/>
    <b v="1"/>
    <s v="film &amp; video/shorts"/>
    <n v="1.0601933333333333"/>
    <n v="40.776666666666664"/>
    <x v="0"/>
    <x v="30"/>
    <x v="2693"/>
    <d v="2014-01-22T21:39:59"/>
  </r>
  <r>
    <n v="2634"/>
    <s v="Project Stardust Part 2"/>
    <s v="After a unsuccessful recovery last time we are trying again to successfully launch and recover a weather balloon from space."/>
    <n v="930"/>
    <n v="986"/>
    <x v="3"/>
    <x v="0"/>
    <s v="USD"/>
    <n v="1475163921"/>
    <n v="1472571921"/>
    <b v="0"/>
    <n v="25"/>
    <b v="1"/>
    <s v="technology/space exploration"/>
    <n v="1.0602150537634409"/>
    <n v="39.44"/>
    <x v="1"/>
    <x v="21"/>
    <x v="2694"/>
    <d v="2016-09-29T15:45:2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3"/>
    <x v="0"/>
    <s v="USD"/>
    <n v="1415222545"/>
    <n v="1413404545"/>
    <b v="0"/>
    <n v="9"/>
    <b v="1"/>
    <s v="theater/plays"/>
    <n v="1.0602199999999999"/>
    <n v="58.901111111111113"/>
    <x v="8"/>
    <x v="23"/>
    <x v="2695"/>
    <d v="2014-11-05T21:22:25"/>
  </r>
  <r>
    <n v="2818"/>
    <s v="Joe West's THEATER OF DEATH"/>
    <s v="Joe West and his wonderful theater company THEATER OF DEATH present original plays both horrific and comical."/>
    <n v="10000"/>
    <n v="10603"/>
    <x v="3"/>
    <x v="0"/>
    <s v="USD"/>
    <n v="1443018086"/>
    <n v="1441290086"/>
    <b v="0"/>
    <n v="102"/>
    <b v="1"/>
    <s v="theater/plays"/>
    <n v="1.0603"/>
    <n v="103.95098039215686"/>
    <x v="8"/>
    <x v="23"/>
    <x v="2696"/>
    <d v="2015-09-23T14:21:26"/>
  </r>
  <r>
    <n v="2171"/>
    <s v="Brainspoonâ€™s New Record"/>
    <s v="Like records? We do, too! Help this Los Angeles based rock 'n' roll band get their new album out on vinyl!"/>
    <n v="4000"/>
    <n v="4243"/>
    <x v="3"/>
    <x v="0"/>
    <s v="USD"/>
    <n v="1434949200"/>
    <n v="1431903495"/>
    <b v="0"/>
    <n v="47"/>
    <b v="1"/>
    <s v="music/rock"/>
    <n v="1.0607500000000001"/>
    <n v="90.276595744680847"/>
    <x v="3"/>
    <x v="32"/>
    <x v="2697"/>
    <d v="2015-06-22T05:00:00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3"/>
    <x v="0"/>
    <s v="USD"/>
    <n v="1415921848"/>
    <n v="1413326248"/>
    <b v="0"/>
    <n v="45"/>
    <b v="1"/>
    <s v="theater/plays"/>
    <n v="1.0612068965517241"/>
    <n v="136.77777777777777"/>
    <x v="8"/>
    <x v="23"/>
    <x v="2698"/>
    <d v="2014-11-13T23:37:28"/>
  </r>
  <r>
    <n v="1277"/>
    <s v="HELP NATE HENRY MAKE AN ALBUM"/>
    <s v="My name is Nate Henry. I sang in a band called Sherwood for almost 10 years. Now I'm hoping to make another album of brand new music."/>
    <n v="15000"/>
    <n v="15918.65"/>
    <x v="3"/>
    <x v="0"/>
    <s v="USD"/>
    <n v="1346765347"/>
    <n v="1343741347"/>
    <b v="1"/>
    <n v="413"/>
    <b v="1"/>
    <s v="music/rock"/>
    <n v="1.0612433333333333"/>
    <n v="38.543946731234868"/>
    <x v="3"/>
    <x v="32"/>
    <x v="2699"/>
    <d v="2012-09-04T13:29:07"/>
  </r>
  <r>
    <n v="3259"/>
    <s v="Laughter is Sacred Space 2.0"/>
    <s v="The Human Faces Tour - Every Story Sacred. This tour is about laughter, grief, and identity in the human striving toward wholeness"/>
    <n v="23000"/>
    <n v="24418.6"/>
    <x v="3"/>
    <x v="0"/>
    <s v="USD"/>
    <n v="1475294340"/>
    <n v="1472753745"/>
    <b v="1"/>
    <n v="97"/>
    <b v="1"/>
    <s v="theater/plays"/>
    <n v="1.0616782608695652"/>
    <n v="251.7381443298969"/>
    <x v="8"/>
    <x v="23"/>
    <x v="2700"/>
    <d v="2016-10-01T03:59:00"/>
  </r>
  <r>
    <n v="3317"/>
    <s v="Seven Minutes in Eternity"/>
    <s v="Andy Boyd's epic new satire about heroes and villains, humankind's search for glory, and fascism in America"/>
    <n v="1050"/>
    <n v="1115"/>
    <x v="3"/>
    <x v="0"/>
    <s v="USD"/>
    <n v="1465347424"/>
    <n v="1462755424"/>
    <b v="0"/>
    <n v="18"/>
    <b v="1"/>
    <s v="theater/plays"/>
    <n v="1.0619047619047619"/>
    <n v="61.944444444444443"/>
    <x v="8"/>
    <x v="23"/>
    <x v="2701"/>
    <d v="2016-06-08T00:57:04"/>
  </r>
  <r>
    <n v="2284"/>
    <s v="Make a record, write a song, take the Vinyl Skyway. "/>
    <s v="The Vinyl Skyway reunite to make a third album. "/>
    <n v="6000"/>
    <n v="6373.27"/>
    <x v="3"/>
    <x v="0"/>
    <s v="USD"/>
    <n v="1299902400"/>
    <n v="1297451245"/>
    <b v="0"/>
    <n v="59"/>
    <b v="1"/>
    <s v="music/rock"/>
    <n v="1.0622116666666668"/>
    <n v="108.02152542372882"/>
    <x v="3"/>
    <x v="32"/>
    <x v="2702"/>
    <d v="2011-03-12T04:00:00"/>
  </r>
  <r>
    <n v="3762"/>
    <s v="iolite the musical"/>
    <s v="We are trying to raise money to perform a musical we have written, called &quot;Iolite&quot;, at the Edinburgh Fringe in 2015."/>
    <n v="1250"/>
    <n v="1328"/>
    <x v="3"/>
    <x v="1"/>
    <s v="GBP"/>
    <n v="1438543889"/>
    <n v="1436383889"/>
    <b v="0"/>
    <n v="28"/>
    <b v="1"/>
    <s v="theater/musical"/>
    <n v="1.0624"/>
    <n v="47.428571428571431"/>
    <x v="8"/>
    <x v="25"/>
    <x v="2703"/>
    <d v="2015-08-02T19:31:29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3"/>
    <x v="0"/>
    <s v="USD"/>
    <n v="1310440482"/>
    <n v="1307848482"/>
    <b v="0"/>
    <n v="8"/>
    <b v="1"/>
    <s v="film &amp; video/shorts"/>
    <n v="1.0625"/>
    <n v="53.125"/>
    <x v="0"/>
    <x v="30"/>
    <x v="2704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3"/>
    <x v="0"/>
    <s v="USD"/>
    <n v="1354923000"/>
    <n v="1351796674"/>
    <b v="0"/>
    <n v="60"/>
    <b v="1"/>
    <s v="film &amp; video/shorts"/>
    <n v="1.0625"/>
    <n v="56.666666666666664"/>
    <x v="0"/>
    <x v="30"/>
    <x v="2705"/>
    <d v="2012-12-07T23:30:00"/>
  </r>
  <r>
    <n v="3359"/>
    <s v="BEIRUT, LADY OF LEBANON"/>
    <s v="A Theatrical Production Celebrating the Lebanese Culture and the Human Spirit in Time of War."/>
    <n v="4000"/>
    <n v="4250"/>
    <x v="3"/>
    <x v="0"/>
    <s v="USD"/>
    <n v="1487985734"/>
    <n v="1484097734"/>
    <b v="0"/>
    <n v="23"/>
    <b v="1"/>
    <s v="theater/plays"/>
    <n v="1.0625"/>
    <n v="184.78260869565219"/>
    <x v="8"/>
    <x v="23"/>
    <x v="2706"/>
    <d v="2017-02-25T01:22:14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3"/>
    <x v="1"/>
    <s v="GBP"/>
    <n v="1427919468"/>
    <n v="1425331068"/>
    <b v="0"/>
    <n v="69"/>
    <b v="1"/>
    <s v="theater/plays"/>
    <n v="1.0626666666666666"/>
    <n v="23.10144927536232"/>
    <x v="8"/>
    <x v="23"/>
    <x v="2707"/>
    <d v="2015-04-01T20:17:48"/>
  </r>
  <r>
    <n v="3553"/>
    <s v="Coming Home"/>
    <s v="Professional actors bring to life the true stories of 5 African-Americans struggling with mental health and their search for healing."/>
    <n v="5500"/>
    <n v="5845"/>
    <x v="3"/>
    <x v="0"/>
    <s v="USD"/>
    <n v="1439337600"/>
    <n v="1436575280"/>
    <b v="0"/>
    <n v="104"/>
    <b v="1"/>
    <s v="theater/plays"/>
    <n v="1.0627272727272727"/>
    <n v="56.20192307692308"/>
    <x v="8"/>
    <x v="23"/>
    <x v="2708"/>
    <d v="2015-08-12T00:00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3"/>
    <x v="1"/>
    <s v="GBP"/>
    <n v="1487769952"/>
    <n v="1485177952"/>
    <b v="0"/>
    <n v="41"/>
    <b v="1"/>
    <s v="theater/plays"/>
    <n v="1.0629949999999999"/>
    <n v="51.853414634146333"/>
    <x v="8"/>
    <x v="23"/>
    <x v="2709"/>
    <d v="2017-02-22T13:25:52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3"/>
    <x v="0"/>
    <s v="USD"/>
    <n v="1457326740"/>
    <n v="1455919438"/>
    <b v="0"/>
    <n v="42"/>
    <b v="1"/>
    <s v="theater/plays"/>
    <n v="1.0629999999999999"/>
    <n v="25.30952380952381"/>
    <x v="8"/>
    <x v="23"/>
    <x v="2710"/>
    <d v="2016-03-07T04:59:0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3"/>
    <x v="0"/>
    <s v="USD"/>
    <n v="1423235071"/>
    <n v="1420643071"/>
    <b v="1"/>
    <n v="352"/>
    <b v="1"/>
    <s v="food/small batch"/>
    <n v="1.06308"/>
    <n v="75.502840909090907"/>
    <x v="6"/>
    <x v="28"/>
    <x v="2711"/>
    <d v="2015-02-06T15:04:31"/>
  </r>
  <r>
    <n v="18"/>
    <s v="Indian As Apple Pie TV"/>
    <s v="The Indian cooking show you crave: complete with cooking, travel to India, and loads of spicy inspiration with Anupy."/>
    <n v="30000"/>
    <n v="31896.33"/>
    <x v="3"/>
    <x v="0"/>
    <s v="USD"/>
    <n v="1410958856"/>
    <n v="1408366856"/>
    <b v="0"/>
    <n v="342"/>
    <b v="1"/>
    <s v="film &amp; video/television"/>
    <n v="1.0632110000000001"/>
    <n v="93.264122807017543"/>
    <x v="0"/>
    <x v="29"/>
    <x v="2712"/>
    <d v="2014-09-17T13:00:5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3"/>
    <x v="0"/>
    <s v="USD"/>
    <n v="1416545700"/>
    <n v="1415392666"/>
    <b v="0"/>
    <n v="33"/>
    <b v="1"/>
    <s v="theater/plays"/>
    <n v="1.0633333333333332"/>
    <n v="96.666666666666671"/>
    <x v="8"/>
    <x v="23"/>
    <x v="2713"/>
    <d v="2014-11-21T04:55:00"/>
  </r>
  <r>
    <n v="260"/>
    <s v="Escaramuza: Riding from the Heart (a feature documentary)"/>
    <s v="In the traditional world of Mexican Rodeo, a team of first-generation California girls does it their way."/>
    <n v="10000"/>
    <n v="10640"/>
    <x v="3"/>
    <x v="0"/>
    <s v="USD"/>
    <n v="1279360740"/>
    <n v="1275415679"/>
    <b v="1"/>
    <n v="88"/>
    <b v="1"/>
    <s v="film &amp; video/documentary"/>
    <n v="1.0640000000000001"/>
    <n v="120.90909090909091"/>
    <x v="0"/>
    <x v="31"/>
    <x v="2714"/>
    <d v="2010-07-17T09:59:0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3"/>
    <x v="0"/>
    <s v="USD"/>
    <n v="1437166920"/>
    <n v="1435554104"/>
    <b v="0"/>
    <n v="26"/>
    <b v="1"/>
    <s v="theater/plays"/>
    <n v="1.0640000000000001"/>
    <n v="40.92307692307692"/>
    <x v="8"/>
    <x v="23"/>
    <x v="2715"/>
    <d v="2015-07-17T21:02:00"/>
  </r>
  <r>
    <n v="86"/>
    <s v="SECOND CHANCE - DEUXIÃˆME CHANCE"/>
    <s v="Two women, two destinies connected by a letter. _x000a_Between Paris and Skopje a poetic outstanding story of true courage, love and hope."/>
    <n v="6000"/>
    <n v="6388"/>
    <x v="3"/>
    <x v="9"/>
    <s v="EUR"/>
    <n v="1451226045"/>
    <n v="1444828845"/>
    <b v="0"/>
    <n v="17"/>
    <b v="1"/>
    <s v="film &amp; video/shorts"/>
    <n v="1.0646666666666667"/>
    <n v="375.76470588235293"/>
    <x v="0"/>
    <x v="30"/>
    <x v="2716"/>
    <d v="2015-12-27T14:20:45"/>
  </r>
  <r>
    <n v="1514"/>
    <s v="Racing Age"/>
    <s v="Racing Age is a documentary photography book about masters track &amp; field athletes of retirement age and older."/>
    <n v="25000"/>
    <n v="26619"/>
    <x v="3"/>
    <x v="0"/>
    <s v="USD"/>
    <n v="1443363640"/>
    <n v="1439907640"/>
    <b v="1"/>
    <n v="176"/>
    <b v="1"/>
    <s v="photography/photobooks"/>
    <n v="1.0647599999999999"/>
    <n v="151.24431818181819"/>
    <x v="7"/>
    <x v="18"/>
    <x v="2717"/>
    <d v="2015-09-27T14:20:40"/>
  </r>
  <r>
    <n v="6"/>
    <s v="POINT HOPE"/>
    <s v="The story of &quot;Point Hope&quot; will honor, respect, and share the beauty and traditions of the Alaska Natives in Point Hope, AK: the Inupiat"/>
    <n v="8000"/>
    <n v="8519"/>
    <x v="3"/>
    <x v="0"/>
    <s v="USD"/>
    <n v="1402710250"/>
    <n v="1401846250"/>
    <b v="0"/>
    <n v="58"/>
    <b v="1"/>
    <s v="film &amp; video/television"/>
    <n v="1.064875"/>
    <n v="146.87931034482759"/>
    <x v="0"/>
    <x v="29"/>
    <x v="2718"/>
    <d v="2014-06-14T01:44:1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3"/>
    <x v="0"/>
    <s v="USD"/>
    <n v="1313370000"/>
    <n v="1307594625"/>
    <b v="0"/>
    <n v="39"/>
    <b v="1"/>
    <s v="music/indie rock"/>
    <n v="1.0649999999999999"/>
    <n v="54.615384615384613"/>
    <x v="3"/>
    <x v="7"/>
    <x v="2719"/>
    <d v="2011-08-15T01:00:00"/>
  </r>
  <r>
    <n v="2552"/>
    <s v="DAVID, The Oratorio"/>
    <s v="World Premiere of a new oratorio with chorus, soloists, and orchestra, based on the Old Testament king and prophet, DAVID"/>
    <n v="3000"/>
    <n v="3195"/>
    <x v="3"/>
    <x v="0"/>
    <s v="USD"/>
    <n v="1488741981"/>
    <n v="1486149981"/>
    <b v="0"/>
    <n v="18"/>
    <b v="1"/>
    <s v="music/classical music"/>
    <n v="1.0649999999999999"/>
    <n v="177.5"/>
    <x v="3"/>
    <x v="37"/>
    <x v="2720"/>
    <d v="2017-03-05T19:26:21"/>
  </r>
  <r>
    <n v="2829"/>
    <s v="MUMBURGER by Sarah Kosar"/>
    <s v="In a visceral new play about family, grief and red meat, Sarah Kosar (Royal Court) asks how far we'd go to connect with those we love."/>
    <n v="2500"/>
    <n v="2663"/>
    <x v="3"/>
    <x v="1"/>
    <s v="GBP"/>
    <n v="1464863118"/>
    <n v="1462443918"/>
    <b v="0"/>
    <n v="76"/>
    <b v="1"/>
    <s v="theater/plays"/>
    <n v="1.0651999999999999"/>
    <n v="35.039473684210527"/>
    <x v="8"/>
    <x v="23"/>
    <x v="2721"/>
    <d v="2016-06-02T10:25:18"/>
  </r>
  <r>
    <n v="2109"/>
    <s v="Skyline Sounds - First Studio Album (and Merch!)"/>
    <s v="We are ready to make our first full-length album, and with your help, we can make it happen!"/>
    <n v="4000"/>
    <n v="4261"/>
    <x v="3"/>
    <x v="0"/>
    <s v="USD"/>
    <n v="1436115617"/>
    <n v="1433523617"/>
    <b v="0"/>
    <n v="40"/>
    <b v="1"/>
    <s v="music/indie rock"/>
    <n v="1.06525"/>
    <n v="106.52500000000001"/>
    <x v="3"/>
    <x v="7"/>
    <x v="2722"/>
    <d v="2015-07-05T17:00:1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3"/>
    <x v="16"/>
    <s v="EUR"/>
    <n v="1459978200"/>
    <n v="1458416585"/>
    <b v="0"/>
    <n v="46"/>
    <b v="1"/>
    <s v="theater/plays"/>
    <n v="1.0654545454545454"/>
    <n v="63.695652173913047"/>
    <x v="8"/>
    <x v="23"/>
    <x v="2723"/>
    <d v="2016-04-06T21:30:00"/>
  </r>
  <r>
    <n v="3374"/>
    <s v="HELP BUILD &quot;THE CASTLE&quot;"/>
    <s v="A rare  production of World acclaimed playwright Howard Barker's groundbreaking &amp; provocative 'The Castle'."/>
    <n v="3500"/>
    <n v="3730"/>
    <x v="3"/>
    <x v="7"/>
    <s v="CAD"/>
    <n v="1446053616"/>
    <n v="1443461616"/>
    <b v="0"/>
    <n v="52"/>
    <b v="1"/>
    <s v="theater/plays"/>
    <n v="1.0657142857142856"/>
    <n v="71.730769230769226"/>
    <x v="8"/>
    <x v="23"/>
    <x v="2724"/>
    <d v="2015-10-28T17:33:36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3"/>
    <x v="1"/>
    <s v="GBP"/>
    <n v="1450825200"/>
    <n v="1448284433"/>
    <b v="1"/>
    <n v="158"/>
    <b v="1"/>
    <s v="film &amp; video/documentary"/>
    <n v="1.0658000000000001"/>
    <n v="134.91139240506328"/>
    <x v="0"/>
    <x v="31"/>
    <x v="2725"/>
    <d v="2015-12-22T23:00:00"/>
  </r>
  <r>
    <n v="15"/>
    <s v="Cien&amp;Cia"/>
    <s v="Cien&amp;Cia es un proyecto transmedia para televisiÃ³n; la finalidad de la venta de camisetas es financiar el reality (Factual)."/>
    <n v="2000"/>
    <n v="2132"/>
    <x v="3"/>
    <x v="5"/>
    <s v="EUR"/>
    <n v="1443384840"/>
    <n v="1441790658"/>
    <b v="0"/>
    <n v="98"/>
    <b v="1"/>
    <s v="film &amp; video/television"/>
    <n v="1.0660000000000001"/>
    <n v="21.755102040816325"/>
    <x v="0"/>
    <x v="29"/>
    <x v="2726"/>
    <d v="2015-09-27T20:14:00"/>
  </r>
  <r>
    <n v="1759"/>
    <s v="Death Valley"/>
    <s v="Death Valley will be the first photo book of Andi State"/>
    <n v="5000"/>
    <n v="5330"/>
    <x v="3"/>
    <x v="0"/>
    <s v="USD"/>
    <n v="1427309629"/>
    <n v="1425585229"/>
    <b v="0"/>
    <n v="49"/>
    <b v="1"/>
    <s v="photography/photobooks"/>
    <n v="1.0660000000000001"/>
    <n v="108.77551020408163"/>
    <x v="7"/>
    <x v="18"/>
    <x v="2727"/>
    <d v="2015-03-25T18:53:49"/>
  </r>
  <r>
    <n v="1889"/>
    <s v="LittleBear"/>
    <s v="Sweeping epic melodies. I want to incorporate all my influences into one album I have been writing for 90 days now and ready to record!"/>
    <n v="2000"/>
    <n v="2132"/>
    <x v="3"/>
    <x v="0"/>
    <s v="USD"/>
    <n v="1363024946"/>
    <n v="1359140546"/>
    <b v="0"/>
    <n v="44"/>
    <b v="1"/>
    <s v="music/indie rock"/>
    <n v="1.0660000000000001"/>
    <n v="48.454545454545453"/>
    <x v="3"/>
    <x v="7"/>
    <x v="2728"/>
    <d v="2013-03-11T18:02:26"/>
  </r>
  <r>
    <n v="331"/>
    <s v="Living On Soul: The Family Daptone"/>
    <s v="A hybrid music documentary/concert film featuring Sharon Jones, Charles Bradley and the rest of the Daptone Records family."/>
    <n v="40000"/>
    <n v="42642"/>
    <x v="3"/>
    <x v="0"/>
    <s v="USD"/>
    <n v="1466171834"/>
    <n v="1463493434"/>
    <b v="1"/>
    <n v="438"/>
    <b v="1"/>
    <s v="film &amp; video/documentary"/>
    <n v="1.0660499999999999"/>
    <n v="97.356164383561648"/>
    <x v="0"/>
    <x v="31"/>
    <x v="2729"/>
    <d v="2016-06-17T13:57:14"/>
  </r>
  <r>
    <n v="349"/>
    <s v="Strangers To Peace: A Documentary"/>
    <s v="After 52 years of war, FARC guerrilla soldiers rejoin Colombian society to forge new lives of peace."/>
    <n v="11260"/>
    <n v="12007.18"/>
    <x v="3"/>
    <x v="0"/>
    <s v="USD"/>
    <n v="1487937508"/>
    <n v="1485345508"/>
    <b v="1"/>
    <n v="167"/>
    <b v="1"/>
    <s v="film &amp; video/documentary"/>
    <n v="1.0663570159857905"/>
    <n v="71.899281437125751"/>
    <x v="0"/>
    <x v="31"/>
    <x v="2730"/>
    <d v="2017-02-24T11:58:28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3"/>
    <x v="0"/>
    <s v="USD"/>
    <n v="1336245328"/>
    <n v="1333653333"/>
    <b v="1"/>
    <n v="75"/>
    <b v="1"/>
    <s v="music/indie rock"/>
    <n v="1.0665777537961894"/>
    <n v="27.936800000000002"/>
    <x v="3"/>
    <x v="7"/>
    <x v="2731"/>
    <d v="2012-05-05T19:15:28"/>
  </r>
  <r>
    <n v="373"/>
    <s v="The Boing Heard 'Round the World"/>
    <s v="A feature documentary about UPA Pictures, the little studio that changed the course of animation around the world"/>
    <n v="7500"/>
    <n v="8000"/>
    <x v="3"/>
    <x v="0"/>
    <s v="USD"/>
    <n v="1342648398"/>
    <n v="1340056398"/>
    <b v="0"/>
    <n v="89"/>
    <b v="1"/>
    <s v="film &amp; video/documentary"/>
    <n v="1.0666666666666667"/>
    <n v="89.887640449438209"/>
    <x v="0"/>
    <x v="31"/>
    <x v="2732"/>
    <d v="2012-07-18T21:53:18"/>
  </r>
  <r>
    <n v="396"/>
    <s v="No Act of Ours Film"/>
    <s v="Loyalty and morality are questioned as we follow the struggles of Penn State students in wake of the child sexual abuse scandal."/>
    <n v="15000"/>
    <n v="16000"/>
    <x v="3"/>
    <x v="0"/>
    <s v="USD"/>
    <n v="1341668006"/>
    <n v="1340372006"/>
    <b v="0"/>
    <n v="196"/>
    <b v="1"/>
    <s v="film &amp; video/documentary"/>
    <n v="1.0666666666666667"/>
    <n v="81.632653061224488"/>
    <x v="0"/>
    <x v="31"/>
    <x v="2733"/>
    <d v="2012-07-07T13:33:26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3"/>
    <x v="0"/>
    <s v="USD"/>
    <n v="1434241255"/>
    <n v="1431649255"/>
    <b v="0"/>
    <n v="54"/>
    <b v="1"/>
    <s v="theater/spaces"/>
    <n v="1.0666666666666667"/>
    <n v="74.074074074074076"/>
    <x v="8"/>
    <x v="24"/>
    <x v="2734"/>
    <d v="2015-06-14T00:20:55"/>
  </r>
  <r>
    <n v="2309"/>
    <s v="// Marny Lion Proudfit /\/\/\ Album Release \\"/>
    <s v="|| HELP MARNY LION PROUDFIT RECORD HER SECOND INDIE FOLK ALBUM THIS MARCH â€“ THE BARN IS WAITING ||"/>
    <n v="6000"/>
    <n v="6400.47"/>
    <x v="3"/>
    <x v="0"/>
    <s v="USD"/>
    <n v="1362872537"/>
    <n v="1359848537"/>
    <b v="1"/>
    <n v="107"/>
    <b v="1"/>
    <s v="music/indie rock"/>
    <n v="1.0667450000000001"/>
    <n v="59.817476635514019"/>
    <x v="3"/>
    <x v="7"/>
    <x v="2735"/>
    <d v="2013-03-09T23:42:17"/>
  </r>
  <r>
    <n v="3307"/>
    <s v="The Respectful Prostitute"/>
    <s v="A group of Stanford students are going to present Jean-Paul Sartre's play, The Respectful Prostitute, at the end of Spring quarter."/>
    <n v="1000"/>
    <n v="1066.8"/>
    <x v="3"/>
    <x v="0"/>
    <s v="USD"/>
    <n v="1463275339"/>
    <n v="1460683339"/>
    <b v="0"/>
    <n v="20"/>
    <b v="1"/>
    <s v="theater/plays"/>
    <n v="1.0668"/>
    <n v="53.339999999999996"/>
    <x v="8"/>
    <x v="23"/>
    <x v="2736"/>
    <d v="2016-05-15T01:22:19"/>
  </r>
  <r>
    <n v="290"/>
    <s v="INTOTHEWOODS.TV â€“ Music Media from the Pacific Northwest"/>
    <s v="Help INTOTHEWOODS.TV purchase audio and video gear, lighting and BACK UP HARD DRIVES"/>
    <n v="4500"/>
    <n v="4800.8"/>
    <x v="3"/>
    <x v="0"/>
    <s v="USD"/>
    <n v="1296633540"/>
    <n v="1292316697"/>
    <b v="1"/>
    <n v="168"/>
    <b v="1"/>
    <s v="film &amp; video/documentary"/>
    <n v="1.0668444444444445"/>
    <n v="28.576190476190476"/>
    <x v="0"/>
    <x v="31"/>
    <x v="2737"/>
    <d v="2011-02-02T07:59:00"/>
  </r>
  <r>
    <n v="3030"/>
    <s v="Guilford Center Stage Lights Up"/>
    <s v="Guilford Center Stage is a new project bringing theater to our 1896 Grange; we need to purchase simple theater lighting for our stage."/>
    <n v="1750"/>
    <n v="1867"/>
    <x v="3"/>
    <x v="0"/>
    <s v="USD"/>
    <n v="1442426171"/>
    <n v="1439834171"/>
    <b v="0"/>
    <n v="41"/>
    <b v="1"/>
    <s v="theater/spaces"/>
    <n v="1.0668571428571429"/>
    <n v="45.536585365853661"/>
    <x v="8"/>
    <x v="24"/>
    <x v="2738"/>
    <d v="2015-09-16T17:56:11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3"/>
    <x v="0"/>
    <s v="USD"/>
    <n v="1321459908"/>
    <n v="1318864308"/>
    <b v="0"/>
    <n v="65"/>
    <b v="1"/>
    <s v="music/indie rock"/>
    <n v="1.0669999999999999"/>
    <n v="49.246153846153845"/>
    <x v="3"/>
    <x v="7"/>
    <x v="2739"/>
    <d v="2011-11-16T16:11:48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3"/>
    <x v="0"/>
    <s v="USD"/>
    <n v="1406854800"/>
    <n v="1403599778"/>
    <b v="0"/>
    <n v="94"/>
    <b v="1"/>
    <s v="theater/musical"/>
    <n v="1.0671250000000001"/>
    <n v="90.819148936170208"/>
    <x v="8"/>
    <x v="25"/>
    <x v="2740"/>
    <d v="2014-08-01T01:00:00"/>
  </r>
  <r>
    <n v="341"/>
    <s v="Video of Connections: A Mural"/>
    <s v="Documentary: Creation of large-scale outdoor mural by young artists. Time lapse. From blank concrete wall to colorful, visual story."/>
    <n v="3500"/>
    <n v="3735"/>
    <x v="3"/>
    <x v="0"/>
    <s v="USD"/>
    <n v="1412135940"/>
    <n v="1410555998"/>
    <b v="1"/>
    <n v="55"/>
    <b v="1"/>
    <s v="film &amp; video/documentary"/>
    <n v="1.0671428571428572"/>
    <n v="67.909090909090907"/>
    <x v="0"/>
    <x v="31"/>
    <x v="2741"/>
    <d v="2014-10-01T03:59:00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3"/>
    <x v="0"/>
    <s v="USD"/>
    <n v="1463670162"/>
    <n v="1461078162"/>
    <b v="1"/>
    <n v="560"/>
    <b v="1"/>
    <s v="film &amp; video/documentary"/>
    <n v="1.0672648571428571"/>
    <n v="66.70405357142856"/>
    <x v="0"/>
    <x v="31"/>
    <x v="2742"/>
    <d v="2016-05-19T15:02:42"/>
  </r>
  <r>
    <n v="255"/>
    <s v="xoxosms: a documentary about love in the 21st century"/>
    <s v="xoxosms is a documentary about first love, long distance and Skype."/>
    <n v="8000"/>
    <n v="8538.66"/>
    <x v="3"/>
    <x v="0"/>
    <s v="USD"/>
    <n v="1300275482"/>
    <n v="1297687082"/>
    <b v="1"/>
    <n v="188"/>
    <b v="1"/>
    <s v="film &amp; video/documentary"/>
    <n v="1.0673325"/>
    <n v="45.418404255319146"/>
    <x v="0"/>
    <x v="31"/>
    <x v="2743"/>
    <d v="2011-03-16T11:38:02"/>
  </r>
  <r>
    <n v="738"/>
    <s v="Under the Sour Sun: Hunger through the Eyes of a Child"/>
    <s v="The true story of a child's struggle with hunger, poverty, and war in El Salvador."/>
    <n v="1500"/>
    <n v="1601"/>
    <x v="3"/>
    <x v="0"/>
    <s v="USD"/>
    <n v="1417409940"/>
    <n v="1414765794"/>
    <b v="0"/>
    <n v="41"/>
    <b v="1"/>
    <s v="publishing/nonfiction"/>
    <n v="1.0673333333333332"/>
    <n v="39.048780487804876"/>
    <x v="2"/>
    <x v="34"/>
    <x v="2744"/>
    <d v="2014-12-01T04:59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3"/>
    <x v="1"/>
    <s v="GBP"/>
    <n v="1433198520"/>
    <n v="1430340195"/>
    <b v="0"/>
    <n v="123"/>
    <b v="1"/>
    <s v="photography/photobooks"/>
    <n v="1.0673333333333332"/>
    <n v="65.081300813008127"/>
    <x v="7"/>
    <x v="18"/>
    <x v="2745"/>
    <d v="2015-06-01T22:42:00"/>
  </r>
  <r>
    <n v="2306"/>
    <s v="Cook Up a Record with Dewveall"/>
    <s v="Indie rockers, Dewveall, are recording new music. Take a seat at the table; let them cook you a meal and sing you some songs."/>
    <n v="3500"/>
    <n v="3736.55"/>
    <x v="3"/>
    <x v="0"/>
    <s v="USD"/>
    <n v="1331352129"/>
    <n v="1328760129"/>
    <b v="1"/>
    <n v="73"/>
    <b v="1"/>
    <s v="music/indie rock"/>
    <n v="1.0675857142857144"/>
    <n v="51.185616438356163"/>
    <x v="3"/>
    <x v="7"/>
    <x v="2746"/>
    <d v="2012-03-10T04:02:09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3"/>
    <x v="0"/>
    <s v="USD"/>
    <n v="1402341615"/>
    <n v="1399490415"/>
    <b v="1"/>
    <n v="71"/>
    <b v="1"/>
    <s v="theater/plays"/>
    <n v="1.0676000000000001"/>
    <n v="37.591549295774648"/>
    <x v="8"/>
    <x v="23"/>
    <x v="2747"/>
    <d v="2014-06-09T19:20:15"/>
  </r>
  <r>
    <n v="2662"/>
    <s v="The Mini Maker, a kid focused makerspace"/>
    <s v="The Mini Maker is Lansing Michigan's new kid friendly makerspace. We're dedicated to help kids imagine, develop and build."/>
    <n v="20000"/>
    <n v="21360"/>
    <x v="3"/>
    <x v="0"/>
    <s v="USD"/>
    <n v="1440179713"/>
    <n v="1437587713"/>
    <b v="0"/>
    <n v="80"/>
    <b v="1"/>
    <s v="technology/makerspaces"/>
    <n v="1.0680000000000001"/>
    <n v="267"/>
    <x v="1"/>
    <x v="26"/>
    <x v="2748"/>
    <d v="2015-08-21T17:55:13"/>
  </r>
  <r>
    <n v="3615"/>
    <s v="See Bob Run by Daniel MacIvor"/>
    <s v="Bob is on the road. Bob is on the run. But from what? Will she make it to her destination and what will she find whens she gets there?"/>
    <n v="2500"/>
    <n v="2670"/>
    <x v="3"/>
    <x v="1"/>
    <s v="GBP"/>
    <n v="1449756896"/>
    <n v="1447164896"/>
    <b v="0"/>
    <n v="72"/>
    <b v="1"/>
    <s v="theater/plays"/>
    <n v="1.0680000000000001"/>
    <n v="37.083333333333336"/>
    <x v="8"/>
    <x v="23"/>
    <x v="2749"/>
    <d v="2015-12-10T14:14:5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3"/>
    <x v="1"/>
    <s v="GBP"/>
    <n v="1481716800"/>
    <n v="1479070867"/>
    <b v="0"/>
    <n v="95"/>
    <b v="1"/>
    <s v="film &amp; video/documentary"/>
    <n v="1.0680499999999999"/>
    <n v="224.85263157894738"/>
    <x v="0"/>
    <x v="31"/>
    <x v="2750"/>
    <d v="2016-12-14T12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3"/>
    <x v="0"/>
    <s v="USD"/>
    <n v="1465272091"/>
    <n v="1462248091"/>
    <b v="1"/>
    <n v="235"/>
    <b v="1"/>
    <s v="photography/photobooks"/>
    <n v="1.0681333333333334"/>
    <n v="170.44680851063831"/>
    <x v="7"/>
    <x v="18"/>
    <x v="2751"/>
    <d v="2016-06-07T04:01:31"/>
  </r>
  <r>
    <n v="2963"/>
    <s v="One Funny Mother: I'm Not Crazy!!"/>
    <s v="A hilarious comedy show about motherhood...through stories, videos and stand-up you'll realize YOUâ€™RE NOT CRAZY, motherhood is!"/>
    <n v="10000"/>
    <n v="10685"/>
    <x v="3"/>
    <x v="0"/>
    <s v="USD"/>
    <n v="1435835824"/>
    <n v="1433243824"/>
    <b v="0"/>
    <n v="98"/>
    <b v="1"/>
    <s v="theater/plays"/>
    <n v="1.0685"/>
    <n v="109.03061224489795"/>
    <x v="8"/>
    <x v="23"/>
    <x v="2752"/>
    <d v="2015-07-02T11:17:04"/>
  </r>
  <r>
    <n v="3495"/>
    <s v="The Village - one woman show"/>
    <s v="A one-woman show by Canadian artist Tina Milo. it is a multimedia show about an actress auditioning for a role of a depressed woman."/>
    <n v="5000"/>
    <n v="5343"/>
    <x v="3"/>
    <x v="7"/>
    <s v="CAD"/>
    <n v="1414862280"/>
    <n v="1412360309"/>
    <b v="0"/>
    <n v="72"/>
    <b v="1"/>
    <s v="theater/plays"/>
    <n v="1.0686"/>
    <n v="74.208333333333329"/>
    <x v="8"/>
    <x v="23"/>
    <x v="2753"/>
    <d v="2014-11-01T17:18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3"/>
    <x v="0"/>
    <s v="USD"/>
    <n v="1327433173"/>
    <n v="1325618773"/>
    <b v="0"/>
    <n v="80"/>
    <b v="1"/>
    <s v="music/indie rock"/>
    <n v="1.0699047619047619"/>
    <n v="70.212500000000006"/>
    <x v="3"/>
    <x v="7"/>
    <x v="2754"/>
    <d v="2012-01-24T19:26:13"/>
  </r>
  <r>
    <n v="815"/>
    <s v="Some Late Help for The Early Reset"/>
    <s v="Be a part of helping The Early Reset finish their new 7 song EP."/>
    <n v="4000"/>
    <n v="4280"/>
    <x v="3"/>
    <x v="0"/>
    <s v="USD"/>
    <n v="1414879303"/>
    <n v="1412287303"/>
    <b v="0"/>
    <n v="43"/>
    <b v="1"/>
    <s v="music/rock"/>
    <n v="1.07"/>
    <n v="99.534883720930239"/>
    <x v="3"/>
    <x v="32"/>
    <x v="2755"/>
    <d v="2014-11-01T22:01:43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3"/>
    <x v="0"/>
    <s v="USD"/>
    <n v="1340641440"/>
    <n v="1339549982"/>
    <b v="0"/>
    <n v="38"/>
    <b v="1"/>
    <s v="music/rock"/>
    <n v="1.07"/>
    <n v="36.60526315789474"/>
    <x v="3"/>
    <x v="32"/>
    <x v="2756"/>
    <d v="2012-06-25T16:24:00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3"/>
    <x v="1"/>
    <s v="GBP"/>
    <n v="1380192418"/>
    <n v="1375008418"/>
    <b v="0"/>
    <n v="63"/>
    <b v="1"/>
    <s v="music/classical music"/>
    <n v="1.0702857142857143"/>
    <n v="59.460317460317462"/>
    <x v="3"/>
    <x v="37"/>
    <x v="2757"/>
    <d v="2013-09-26T10:46:58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3"/>
    <x v="0"/>
    <s v="USD"/>
    <n v="1359176974"/>
    <n v="1356584974"/>
    <b v="0"/>
    <n v="44"/>
    <b v="1"/>
    <s v="music/indie rock"/>
    <n v="1.0704545454545455"/>
    <n v="53.522727272727273"/>
    <x v="3"/>
    <x v="7"/>
    <x v="2758"/>
    <d v="2013-01-26T05:09:34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3"/>
    <x v="7"/>
    <s v="CAD"/>
    <n v="1458235549"/>
    <n v="1455647149"/>
    <b v="0"/>
    <n v="17"/>
    <b v="1"/>
    <s v="technology/wearables"/>
    <n v="1.0705"/>
    <n v="125.94117647058823"/>
    <x v="1"/>
    <x v="4"/>
    <x v="2759"/>
    <d v="2016-03-17T17:25:49"/>
  </r>
  <r>
    <n v="1371"/>
    <s v="The Defiant Tour Documentary with LoNero"/>
    <s v="The Defiant Tour Documentary is a never before examination of the finances of a touring band and what it takes to go on the road."/>
    <n v="6999"/>
    <n v="7495"/>
    <x v="3"/>
    <x v="0"/>
    <s v="USD"/>
    <n v="1431022342"/>
    <n v="1428430342"/>
    <b v="0"/>
    <n v="70"/>
    <b v="1"/>
    <s v="music/rock"/>
    <n v="1.0708672667523933"/>
    <n v="107.07142857142857"/>
    <x v="3"/>
    <x v="32"/>
    <x v="2760"/>
    <d v="2015-05-07T18:12:22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3"/>
    <x v="0"/>
    <s v="USD"/>
    <n v="1482988125"/>
    <n v="1480396125"/>
    <b v="0"/>
    <n v="73"/>
    <b v="1"/>
    <s v="music/rock"/>
    <n v="1.071"/>
    <n v="73.356164383561648"/>
    <x v="3"/>
    <x v="32"/>
    <x v="2761"/>
    <d v="2016-12-29T05:08:45"/>
  </r>
  <r>
    <n v="3407"/>
    <s v="Chlorine Edinburgh 2014"/>
    <s v="Biddy is 24. Biddy is a hopeless romantic. Biddy always wanted to be a vegan. Find out what happens_x000a_when Biddy gets sectioned."/>
    <n v="2000"/>
    <n v="2142"/>
    <x v="3"/>
    <x v="1"/>
    <s v="GBP"/>
    <n v="1404641289"/>
    <n v="1402049289"/>
    <b v="0"/>
    <n v="67"/>
    <b v="1"/>
    <s v="theater/plays"/>
    <n v="1.071"/>
    <n v="31.970149253731343"/>
    <x v="8"/>
    <x v="23"/>
    <x v="2762"/>
    <d v="2014-07-06T10:08:09"/>
  </r>
  <r>
    <n v="2180"/>
    <s v="FOUR STAR MARY &quot;PIECES&quot;"/>
    <s v="Help fund the new record by independent alternative rockers FOUR STAR MARY &quot;PIECES&quot;"/>
    <n v="5000"/>
    <n v="5359.21"/>
    <x v="3"/>
    <x v="0"/>
    <s v="USD"/>
    <n v="1447434268"/>
    <n v="1443801868"/>
    <b v="0"/>
    <n v="78"/>
    <b v="1"/>
    <s v="music/rock"/>
    <n v="1.071842"/>
    <n v="68.707820512820518"/>
    <x v="3"/>
    <x v="32"/>
    <x v="2763"/>
    <d v="2015-11-13T17:04:28"/>
  </r>
  <r>
    <n v="3184"/>
    <s v="Equus at Frenetic Theatre"/>
    <s v="Equus is the story of a psychiatrist treating a teenaged boy who blinds six horses with a metal spike."/>
    <n v="4300"/>
    <n v="4610"/>
    <x v="3"/>
    <x v="0"/>
    <s v="USD"/>
    <n v="1404258631"/>
    <n v="1401666631"/>
    <b v="1"/>
    <n v="46"/>
    <b v="1"/>
    <s v="theater/plays"/>
    <n v="1.0720930232558139"/>
    <n v="100.21739130434783"/>
    <x v="8"/>
    <x v="23"/>
    <x v="2764"/>
    <d v="2014-07-01T23:50:31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3"/>
    <x v="1"/>
    <s v="GBP"/>
    <n v="1481749278"/>
    <n v="1479157278"/>
    <b v="0"/>
    <n v="128"/>
    <b v="1"/>
    <s v="games/tabletop games"/>
    <n v="1.0721428571428571"/>
    <n v="58.6328125"/>
    <x v="5"/>
    <x v="38"/>
    <x v="2765"/>
    <d v="2016-12-14T21:01:18"/>
  </r>
  <r>
    <n v="2468"/>
    <s v="New &quot;Jesse Denaro&quot; Album!"/>
    <s v="Please donate, support &amp; share this project so that I may be able to record my new EP this fall!"/>
    <n v="2000"/>
    <n v="2144.34"/>
    <x v="3"/>
    <x v="0"/>
    <s v="USD"/>
    <n v="1351400400"/>
    <n v="1348285321"/>
    <b v="0"/>
    <n v="58"/>
    <b v="1"/>
    <s v="music/indie rock"/>
    <n v="1.0721700000000001"/>
    <n v="36.97137931034483"/>
    <x v="3"/>
    <x v="7"/>
    <x v="2766"/>
    <d v="2012-10-28T05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3"/>
    <x v="0"/>
    <s v="USD"/>
    <n v="1421606018"/>
    <n v="1418150018"/>
    <b v="0"/>
    <n v="33"/>
    <b v="1"/>
    <s v="theater/musical"/>
    <n v="1.0724"/>
    <n v="81.242424242424249"/>
    <x v="8"/>
    <x v="25"/>
    <x v="2767"/>
    <d v="2015-01-18T18:33:38"/>
  </r>
  <r>
    <n v="2528"/>
    <s v="Three Voices"/>
    <s v="I've been offered a contract with HatHut to record Feldman's 'Three Voices', which would be my first solo disc. I need your help!"/>
    <n v="4000"/>
    <n v="4289.99"/>
    <x v="3"/>
    <x v="1"/>
    <s v="GBP"/>
    <n v="1440068400"/>
    <n v="1438459303"/>
    <b v="0"/>
    <n v="81"/>
    <b v="1"/>
    <s v="music/classical music"/>
    <n v="1.0724974999999999"/>
    <n v="52.962839506172834"/>
    <x v="3"/>
    <x v="37"/>
    <x v="2768"/>
    <d v="2015-08-20T11:00:00"/>
  </r>
  <r>
    <n v="80"/>
    <s v="Swingers Anonymous"/>
    <s v="What would you do if you ended up at a swingers party with two dead bodies and $20,000 in drug money?"/>
    <n v="12000"/>
    <n v="12870"/>
    <x v="3"/>
    <x v="0"/>
    <s v="USD"/>
    <n v="1386640856"/>
    <n v="1383616856"/>
    <b v="0"/>
    <n v="47"/>
    <b v="1"/>
    <s v="film &amp; video/shorts"/>
    <n v="1.0725"/>
    <n v="273.82978723404256"/>
    <x v="0"/>
    <x v="30"/>
    <x v="2769"/>
    <d v="2013-12-10T02:00:5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3"/>
    <x v="0"/>
    <s v="USD"/>
    <n v="1445659140"/>
    <n v="1444236216"/>
    <b v="0"/>
    <n v="20"/>
    <b v="1"/>
    <s v="theater/plays"/>
    <n v="1.0725"/>
    <n v="107.25"/>
    <x v="8"/>
    <x v="23"/>
    <x v="2770"/>
    <d v="2015-10-24T03:59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3"/>
    <x v="0"/>
    <s v="USD"/>
    <n v="1334767476"/>
    <n v="1332175476"/>
    <b v="0"/>
    <n v="46"/>
    <b v="1"/>
    <s v="music/rock"/>
    <n v="1.072505"/>
    <n v="46.630652173913049"/>
    <x v="3"/>
    <x v="32"/>
    <x v="2771"/>
    <d v="2012-04-18T16:44:36"/>
  </r>
  <r>
    <n v="56"/>
    <s v="Voxwomen Cycling Show"/>
    <s v="We want to see more women's cycling on TV - and we need your help to make it happen!"/>
    <n v="8000"/>
    <n v="8581"/>
    <x v="3"/>
    <x v="1"/>
    <s v="GBP"/>
    <n v="1433779200"/>
    <n v="1432559424"/>
    <b v="0"/>
    <n v="174"/>
    <b v="1"/>
    <s v="film &amp; video/television"/>
    <n v="1.0726249999999999"/>
    <n v="49.316091954022987"/>
    <x v="0"/>
    <x v="29"/>
    <x v="2772"/>
    <d v="2015-06-08T16:00:00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3"/>
    <x v="0"/>
    <s v="USD"/>
    <n v="1423871882"/>
    <n v="1421279882"/>
    <b v="0"/>
    <n v="73"/>
    <b v="1"/>
    <s v="music/rock"/>
    <n v="1.073"/>
    <n v="88.191780821917803"/>
    <x v="3"/>
    <x v="32"/>
    <x v="2773"/>
    <d v="2015-02-13T23:58:02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3"/>
    <x v="0"/>
    <s v="USD"/>
    <n v="1347249300"/>
    <n v="1344917580"/>
    <b v="0"/>
    <n v="191"/>
    <b v="1"/>
    <s v="music/indie rock"/>
    <n v="1.0731250000000001"/>
    <n v="89.895287958115176"/>
    <x v="3"/>
    <x v="7"/>
    <x v="2774"/>
    <d v="2012-09-10T03:55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3"/>
    <x v="0"/>
    <s v="USD"/>
    <n v="1338219793"/>
    <n v="1335541393"/>
    <b v="0"/>
    <n v="35"/>
    <b v="1"/>
    <s v="music/classical music"/>
    <n v="1.0734999999999999"/>
    <n v="61.342857142857142"/>
    <x v="3"/>
    <x v="37"/>
    <x v="2775"/>
    <d v="2012-05-28T15:43:13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3"/>
    <x v="0"/>
    <s v="USD"/>
    <n v="1312095540"/>
    <n v="1306608888"/>
    <b v="0"/>
    <n v="24"/>
    <b v="1"/>
    <s v="music/rock"/>
    <n v="1.0736666666666668"/>
    <n v="134.20833333333334"/>
    <x v="3"/>
    <x v="32"/>
    <x v="2776"/>
    <d v="2011-07-31T06:59:00"/>
  </r>
  <r>
    <n v="261"/>
    <s v="Empires: The Film"/>
    <s v="Empires explores the impact of networks on histories and philosophies of political thought."/>
    <n v="20000"/>
    <n v="21480"/>
    <x v="3"/>
    <x v="0"/>
    <s v="USD"/>
    <n v="1339080900"/>
    <n v="1334783704"/>
    <b v="1"/>
    <n v="220"/>
    <b v="1"/>
    <s v="film &amp; video/documentary"/>
    <n v="1.0740000000000001"/>
    <n v="97.63636363636364"/>
    <x v="0"/>
    <x v="31"/>
    <x v="2777"/>
    <d v="2012-06-07T14:55:00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3"/>
    <x v="0"/>
    <s v="USD"/>
    <n v="1434857482"/>
    <n v="1433647882"/>
    <b v="0"/>
    <n v="19"/>
    <b v="1"/>
    <s v="publishing/nonfiction"/>
    <n v="1.0740000000000001"/>
    <n v="169.57894736842104"/>
    <x v="2"/>
    <x v="34"/>
    <x v="2778"/>
    <d v="2015-06-21T03:31:22"/>
  </r>
  <r>
    <n v="1031"/>
    <s v="Liquid Diet's Double Life"/>
    <s v="Liquid Diet needs your support to release our new full-length album! Help us create electrifying music videos to showcase our singles!"/>
    <n v="10000"/>
    <n v="10740"/>
    <x v="3"/>
    <x v="0"/>
    <s v="USD"/>
    <n v="1450290010"/>
    <n v="1447698010"/>
    <b v="0"/>
    <n v="99"/>
    <b v="1"/>
    <s v="music/electronic music"/>
    <n v="1.0740000000000001"/>
    <n v="108.48484848484848"/>
    <x v="3"/>
    <x v="36"/>
    <x v="2779"/>
    <d v="2015-12-16T18:20:10"/>
  </r>
  <r>
    <n v="2289"/>
    <s v="Blind Man Deaf Boy Tour!"/>
    <s v="Blind Man Deaf Boy is a Folk Punk band from Denver, we need money to get ourselves a van and take it on tour around the west coast."/>
    <n v="1500"/>
    <n v="1611"/>
    <x v="3"/>
    <x v="0"/>
    <s v="USD"/>
    <n v="1386372120"/>
    <n v="1382659060"/>
    <b v="0"/>
    <n v="25"/>
    <b v="1"/>
    <s v="music/rock"/>
    <n v="1.0740000000000001"/>
    <n v="64.44"/>
    <x v="3"/>
    <x v="32"/>
    <x v="2780"/>
    <d v="2013-12-06T23:22:00"/>
  </r>
  <r>
    <n v="3273"/>
    <s v="Toscana, or What I Remember"/>
    <s v="We're bringing Tuscany to the Cherry Lane Theatre with a new play about memory and how we deal with people we love but we can't stand."/>
    <n v="4000"/>
    <n v="4296"/>
    <x v="3"/>
    <x v="0"/>
    <s v="USD"/>
    <n v="1473879600"/>
    <n v="1472498042"/>
    <b v="1"/>
    <n v="21"/>
    <b v="1"/>
    <s v="theater/plays"/>
    <n v="1.0740000000000001"/>
    <n v="204.57142857142858"/>
    <x v="8"/>
    <x v="23"/>
    <x v="2781"/>
    <d v="2016-09-14T19:00:00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3"/>
    <x v="0"/>
    <s v="USD"/>
    <n v="1413431940"/>
    <n v="1412216665"/>
    <b v="0"/>
    <n v="15"/>
    <b v="1"/>
    <s v="theater/plays"/>
    <n v="1.0740000000000001"/>
    <n v="35.799999999999997"/>
    <x v="8"/>
    <x v="23"/>
    <x v="2782"/>
    <d v="2014-10-16T03:59:00"/>
  </r>
  <r>
    <n v="105"/>
    <s v="Single Parent Date Night-A Comedic Short Film"/>
    <s v="Single Parent Date Night is a comedic short film about two single parents trying to reentering the dating pool."/>
    <n v="2200"/>
    <n v="2363"/>
    <x v="3"/>
    <x v="0"/>
    <s v="USD"/>
    <n v="1463184000"/>
    <n v="1461605020"/>
    <b v="0"/>
    <n v="60"/>
    <b v="1"/>
    <s v="film &amp; video/shorts"/>
    <n v="1.074090909090909"/>
    <n v="39.383333333333333"/>
    <x v="0"/>
    <x v="30"/>
    <x v="2783"/>
    <d v="2016-05-14T00:00:00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3"/>
    <x v="0"/>
    <s v="USD"/>
    <n v="1466168390"/>
    <n v="1463576390"/>
    <b v="1"/>
    <n v="1762"/>
    <b v="1"/>
    <s v="technology/space exploration"/>
    <n v="1.0742157000000001"/>
    <n v="60.965703745743475"/>
    <x v="1"/>
    <x v="21"/>
    <x v="2784"/>
    <d v="2016-06-17T12:59:5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3"/>
    <x v="0"/>
    <s v="USD"/>
    <n v="1465178400"/>
    <n v="1461985967"/>
    <b v="0"/>
    <n v="60"/>
    <b v="1"/>
    <s v="theater/plays"/>
    <n v="1.0742857142857143"/>
    <n v="62.666666666666664"/>
    <x v="8"/>
    <x v="23"/>
    <x v="2785"/>
    <d v="2016-06-06T02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3"/>
    <x v="0"/>
    <s v="USD"/>
    <n v="1472621760"/>
    <n v="1472110513"/>
    <b v="0"/>
    <n v="9"/>
    <b v="1"/>
    <s v="food/small batch"/>
    <n v="1.075"/>
    <n v="47.777777777777779"/>
    <x v="6"/>
    <x v="28"/>
    <x v="2786"/>
    <d v="2016-08-31T05:36:00"/>
  </r>
  <r>
    <n v="3040"/>
    <s v="Jayhawk Makeover"/>
    <s v="48 hours of deck screws, dry wall, hard hats and needed renovation to help the Jayhawk rise from the ashes."/>
    <n v="3000"/>
    <n v="3225"/>
    <x v="3"/>
    <x v="0"/>
    <s v="USD"/>
    <n v="1435359600"/>
    <n v="1434999621"/>
    <b v="0"/>
    <n v="42"/>
    <b v="1"/>
    <s v="theater/spaces"/>
    <n v="1.075"/>
    <n v="76.785714285714292"/>
    <x v="8"/>
    <x v="24"/>
    <x v="2787"/>
    <d v="2015-06-26T23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3"/>
    <x v="1"/>
    <s v="GBP"/>
    <n v="1467414000"/>
    <n v="1462492178"/>
    <b v="0"/>
    <n v="70"/>
    <b v="1"/>
    <s v="theater/plays"/>
    <n v="1.0751999999999999"/>
    <n v="76.8"/>
    <x v="8"/>
    <x v="23"/>
    <x v="2788"/>
    <d v="2016-07-01T23:00:00"/>
  </r>
  <r>
    <n v="65"/>
    <s v="Hello World - Post Production Funds"/>
    <s v="Help finish the short film Hello World. The story of an android in the broken home of a father &amp; son."/>
    <n v="7000"/>
    <n v="7527"/>
    <x v="3"/>
    <x v="7"/>
    <s v="CAD"/>
    <n v="1407736740"/>
    <n v="1405453354"/>
    <b v="0"/>
    <n v="57"/>
    <b v="1"/>
    <s v="film &amp; video/shorts"/>
    <n v="1.0752857142857142"/>
    <n v="132.05263157894737"/>
    <x v="0"/>
    <x v="30"/>
    <x v="2789"/>
    <d v="2014-08-11T05:59:00"/>
  </r>
  <r>
    <n v="797"/>
    <s v="Lust Control NEW CD!!!"/>
    <s v="Help Lust Control Kickstart their first cd in 20 years!!  To be mixed by Rocky Gray (Living Sacrifice, Soul Embraced, Evanescence)!!"/>
    <n v="3000"/>
    <n v="3226"/>
    <x v="3"/>
    <x v="0"/>
    <s v="USD"/>
    <n v="1335672000"/>
    <n v="1332978688"/>
    <b v="0"/>
    <n v="71"/>
    <b v="1"/>
    <s v="music/rock"/>
    <n v="1.0753333333333333"/>
    <n v="45.436619718309856"/>
    <x v="3"/>
    <x v="32"/>
    <x v="2790"/>
    <d v="2012-04-29T04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3"/>
    <x v="0"/>
    <s v="USD"/>
    <n v="1428643974"/>
    <n v="1423463574"/>
    <b v="0"/>
    <n v="119"/>
    <b v="1"/>
    <s v="technology/hardware"/>
    <n v="1.07538"/>
    <n v="451.84033613445376"/>
    <x v="1"/>
    <x v="39"/>
    <x v="2791"/>
    <d v="2015-04-10T05:32:54"/>
  </r>
  <r>
    <n v="3503"/>
    <s v="Tarantella"/>
    <s v="A group of Sicilian immigrants in New York struggle to deal with conflict from both within the family and from without."/>
    <n v="2500"/>
    <n v="2689"/>
    <x v="3"/>
    <x v="1"/>
    <s v="GBP"/>
    <n v="1469359728"/>
    <n v="1466767728"/>
    <b v="0"/>
    <n v="38"/>
    <b v="1"/>
    <s v="theater/plays"/>
    <n v="1.0755999999999999"/>
    <n v="70.763157894736835"/>
    <x v="8"/>
    <x v="23"/>
    <x v="2792"/>
    <d v="2016-07-24T11:28:48"/>
  </r>
  <r>
    <n v="2792"/>
    <s v="That Still Small Voice Stage Play"/>
    <s v="Homeless and hopeless, this prequel tells the story of a Colorado youth who leans on her friends when family leaves her behind."/>
    <n v="2000"/>
    <n v="2152"/>
    <x v="3"/>
    <x v="0"/>
    <s v="USD"/>
    <n v="1439357559"/>
    <n v="1435469559"/>
    <b v="0"/>
    <n v="24"/>
    <b v="1"/>
    <s v="theater/plays"/>
    <n v="1.0760000000000001"/>
    <n v="89.666666666666671"/>
    <x v="8"/>
    <x v="23"/>
    <x v="2793"/>
    <d v="2015-08-12T05:32:39"/>
  </r>
  <r>
    <n v="47"/>
    <s v="Jane Don't Date - TV pilot (sitcom)"/>
    <s v="Cursed with attracting odd men, an independent woman takes on the Chicago dating scene again with the help of her offbeat friends."/>
    <n v="5000"/>
    <n v="5380.55"/>
    <x v="3"/>
    <x v="0"/>
    <s v="USD"/>
    <n v="1419021607"/>
    <n v="1413834007"/>
    <b v="0"/>
    <n v="70"/>
    <b v="1"/>
    <s v="film &amp; video/television"/>
    <n v="1.0761100000000001"/>
    <n v="76.865000000000009"/>
    <x v="0"/>
    <x v="29"/>
    <x v="2794"/>
    <d v="2014-12-19T20:40:07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3"/>
    <x v="0"/>
    <s v="USD"/>
    <n v="1367773211"/>
    <n v="1363885211"/>
    <b v="1"/>
    <n v="137"/>
    <b v="1"/>
    <s v="film &amp; video/documentary"/>
    <n v="1.0763413333333334"/>
    <n v="117.84759124087591"/>
    <x v="0"/>
    <x v="31"/>
    <x v="2795"/>
    <d v="2013-05-05T17:00:11"/>
  </r>
  <r>
    <n v="3378"/>
    <s v="Rose of June"/>
    <s v="'Can you ever find acceptance in death?' _x000a_Rose of June is a piece of theatre exploring the stages of grief. Unity Theatre - September"/>
    <n v="550"/>
    <n v="592"/>
    <x v="3"/>
    <x v="1"/>
    <s v="GBP"/>
    <n v="1409490480"/>
    <n v="1407400306"/>
    <b v="0"/>
    <n v="21"/>
    <b v="1"/>
    <s v="theater/plays"/>
    <n v="1.0763636363636364"/>
    <n v="28.19047619047619"/>
    <x v="8"/>
    <x v="23"/>
    <x v="2796"/>
    <d v="2014-08-31T13:08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3"/>
    <x v="0"/>
    <s v="USD"/>
    <n v="1423668220"/>
    <n v="1421076220"/>
    <b v="0"/>
    <n v="76"/>
    <b v="1"/>
    <s v="music/electronic music"/>
    <n v="1.0765217391304347"/>
    <n v="65.15789473684211"/>
    <x v="3"/>
    <x v="36"/>
    <x v="2797"/>
    <d v="2015-02-11T15:23: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3"/>
    <x v="0"/>
    <s v="USD"/>
    <n v="1402594090"/>
    <n v="1400002090"/>
    <b v="0"/>
    <n v="58"/>
    <b v="1"/>
    <s v="theater/musical"/>
    <n v="1.0765274999999999"/>
    <n v="74.243275862068955"/>
    <x v="8"/>
    <x v="25"/>
    <x v="2798"/>
    <d v="2014-06-12T17:28:10"/>
  </r>
  <r>
    <n v="405"/>
    <s v="The Healing Effect Movie"/>
    <s v="Come, join our movie movement.  A new documentary about the healing power of food."/>
    <n v="2820"/>
    <n v="3036"/>
    <x v="3"/>
    <x v="0"/>
    <s v="USD"/>
    <n v="1394071339"/>
    <n v="1391479339"/>
    <b v="0"/>
    <n v="55"/>
    <b v="1"/>
    <s v="film &amp; video/documentary"/>
    <n v="1.0765957446808512"/>
    <n v="55.2"/>
    <x v="0"/>
    <x v="31"/>
    <x v="2799"/>
    <d v="2014-03-06T02:02:19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3"/>
    <x v="0"/>
    <s v="USD"/>
    <n v="1387072685"/>
    <n v="1384480685"/>
    <b v="1"/>
    <n v="77"/>
    <b v="1"/>
    <s v="music/indie rock"/>
    <n v="1.077"/>
    <n v="41.961038961038959"/>
    <x v="3"/>
    <x v="7"/>
    <x v="2800"/>
    <d v="2013-12-15T01:58:05"/>
  </r>
  <r>
    <n v="406"/>
    <s v="The Desert River Bends"/>
    <s v="The Desert River Bends is a short documentary following the alternative lifestyles of three middle-age river guides in Moab UT."/>
    <n v="2800"/>
    <n v="3015.73"/>
    <x v="3"/>
    <x v="0"/>
    <s v="USD"/>
    <n v="1304920740"/>
    <n v="1301975637"/>
    <b v="0"/>
    <n v="35"/>
    <b v="1"/>
    <s v="film &amp; video/documentary"/>
    <n v="1.0770464285714285"/>
    <n v="86.163714285714292"/>
    <x v="0"/>
    <x v="31"/>
    <x v="2801"/>
    <d v="2011-05-09T05:59:00"/>
  </r>
  <r>
    <n v="3596"/>
    <s v="SHADFLY - NEW PLAY AT THE ARTS PROJECT"/>
    <s v="A play about the last eight years of the life of Egon Schiele, one of the most influential Austrian Expressionist artists."/>
    <n v="1100"/>
    <n v="1185"/>
    <x v="3"/>
    <x v="7"/>
    <s v="CAD"/>
    <n v="1409072982"/>
    <n v="1407258582"/>
    <b v="0"/>
    <n v="15"/>
    <b v="1"/>
    <s v="theater/plays"/>
    <n v="1.0772727272727274"/>
    <n v="79"/>
    <x v="8"/>
    <x v="23"/>
    <x v="2802"/>
    <d v="2014-08-26T17:09:42"/>
  </r>
  <r>
    <n v="2107"/>
    <s v="ACKER Studio Album and Vinyl Pressing"/>
    <s v="ACKER, an instrumental noise-rock band from Central Illinois, is raising funds to record a new album and release it on vinyl."/>
    <n v="2000"/>
    <n v="2154.66"/>
    <x v="3"/>
    <x v="0"/>
    <s v="USD"/>
    <n v="1415815393"/>
    <n v="1413997393"/>
    <b v="0"/>
    <n v="58"/>
    <b v="1"/>
    <s v="music/indie rock"/>
    <n v="1.0773299999999999"/>
    <n v="37.149310344827583"/>
    <x v="3"/>
    <x v="7"/>
    <x v="2803"/>
    <d v="2014-11-12T18:03:13"/>
  </r>
  <r>
    <n v="2814"/>
    <s v="Stitching by Anthony Neilson"/>
    <s v="Stitching is a play exploring how a couple cope with the loss of their child. It will run for a month at The Drayton Arms Theatre."/>
    <n v="1500"/>
    <n v="1616"/>
    <x v="3"/>
    <x v="1"/>
    <s v="GBP"/>
    <n v="1431164115"/>
    <n v="1428572115"/>
    <b v="0"/>
    <n v="64"/>
    <b v="1"/>
    <s v="theater/plays"/>
    <n v="1.0773333333333333"/>
    <n v="25.25"/>
    <x v="8"/>
    <x v="23"/>
    <x v="2804"/>
    <d v="2015-05-09T09:35:15"/>
  </r>
  <r>
    <n v="2826"/>
    <s v="Mickey &amp; Worm: The Tour"/>
    <s v="Mickey &amp; Worm is a Noir stage experience, written by Santa Paula playwright John McKinley and back again on tour by popular demand!"/>
    <n v="2000"/>
    <n v="2155"/>
    <x v="3"/>
    <x v="0"/>
    <s v="USD"/>
    <n v="1436511600"/>
    <n v="1434415812"/>
    <b v="0"/>
    <n v="19"/>
    <b v="1"/>
    <s v="theater/plays"/>
    <n v="1.0774999999999999"/>
    <n v="113.42105263157895"/>
    <x v="8"/>
    <x v="23"/>
    <x v="2805"/>
    <d v="2015-07-10T07:00:00"/>
  </r>
  <r>
    <n v="3006"/>
    <s v="ONTARIO STREET THEATRE in Port Hope."/>
    <s v="We're an affordable theatre and rental space that can be molded into anything by anyone."/>
    <n v="8000"/>
    <n v="8620"/>
    <x v="3"/>
    <x v="7"/>
    <s v="CAD"/>
    <n v="1418580591"/>
    <n v="1415988591"/>
    <b v="0"/>
    <n v="97"/>
    <b v="1"/>
    <s v="theater/spaces"/>
    <n v="1.0774999999999999"/>
    <n v="88.865979381443296"/>
    <x v="8"/>
    <x v="24"/>
    <x v="2806"/>
    <d v="2014-12-14T18:09:51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3"/>
    <x v="0"/>
    <s v="USD"/>
    <n v="1309694266"/>
    <n v="1307102266"/>
    <b v="1"/>
    <n v="118"/>
    <b v="1"/>
    <s v="film &amp; video/documentary"/>
    <n v="1.077758"/>
    <n v="45.667711864406776"/>
    <x v="0"/>
    <x v="31"/>
    <x v="2807"/>
    <d v="2011-07-03T11:57:46"/>
  </r>
  <r>
    <n v="1189"/>
    <s v="Road Ramblers"/>
    <s v="A couple of experienced road trippers setting out for the big one. Six months traveling in a converted bus with a book at the end."/>
    <n v="9000"/>
    <n v="9700"/>
    <x v="3"/>
    <x v="0"/>
    <s v="USD"/>
    <n v="1467242995"/>
    <n v="1465428595"/>
    <b v="0"/>
    <n v="86"/>
    <b v="1"/>
    <s v="photography/photobooks"/>
    <n v="1.0777777777777777"/>
    <n v="112.79069767441861"/>
    <x v="7"/>
    <x v="18"/>
    <x v="2808"/>
    <d v="2016-06-29T23:29:55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3"/>
    <x v="0"/>
    <s v="USD"/>
    <n v="1487393940"/>
    <n v="1484115418"/>
    <b v="0"/>
    <n v="11"/>
    <b v="1"/>
    <s v="theater/plays"/>
    <n v="1.0777777777777777"/>
    <n v="44.090909090909093"/>
    <x v="8"/>
    <x v="23"/>
    <x v="2809"/>
    <d v="2017-02-18T04:59:00"/>
  </r>
  <r>
    <n v="530"/>
    <s v="Corners Grove"/>
    <s v="Corners Grove is a coming-of-age play about leaving home, gender identity and the death of Whitney Houston; will benefit Win NYC."/>
    <n v="3405"/>
    <n v="3670"/>
    <x v="3"/>
    <x v="0"/>
    <s v="USD"/>
    <n v="1435111200"/>
    <n v="1433254268"/>
    <b v="0"/>
    <n v="29"/>
    <b v="1"/>
    <s v="theater/plays"/>
    <n v="1.0778267254038179"/>
    <n v="126.55172413793103"/>
    <x v="8"/>
    <x v="23"/>
    <x v="2810"/>
    <d v="2015-06-24T02:00:00"/>
  </r>
  <r>
    <n v="3447"/>
    <s v="The Vagabond Halfback"/>
    <s v="&quot;He was a poet, a vagrant, a philosopher, a lady's man and a hard drinker&quot;"/>
    <n v="1000"/>
    <n v="1078"/>
    <x v="3"/>
    <x v="0"/>
    <s v="USD"/>
    <n v="1458332412"/>
    <n v="1454448012"/>
    <b v="0"/>
    <n v="14"/>
    <b v="1"/>
    <s v="theater/plays"/>
    <n v="1.0780000000000001"/>
    <n v="77"/>
    <x v="8"/>
    <x v="23"/>
    <x v="2811"/>
    <d v="2016-03-18T20:20:12"/>
  </r>
  <r>
    <n v="830"/>
    <s v="Dark Disco Club's new album"/>
    <s v="We're making a high energy, fist pumpin', pelvis-thrusting new Rock n Roll album and we'd love for you to be a part of it."/>
    <n v="1800"/>
    <n v="1941"/>
    <x v="3"/>
    <x v="0"/>
    <s v="USD"/>
    <n v="1363952225"/>
    <n v="1361363825"/>
    <b v="0"/>
    <n v="32"/>
    <b v="1"/>
    <s v="music/rock"/>
    <n v="1.0783333333333334"/>
    <n v="60.65625"/>
    <x v="3"/>
    <x v="32"/>
    <x v="2812"/>
    <d v="2013-03-22T11:37:05"/>
  </r>
  <r>
    <n v="3229"/>
    <s v="The Seagull Project Presents: The Three Sisters"/>
    <s v="After electrifying audiences in Seattle and Tashkent, The Seagull Project embarks on a brand new journey."/>
    <n v="20000"/>
    <n v="21573"/>
    <x v="3"/>
    <x v="0"/>
    <s v="USD"/>
    <n v="1416470398"/>
    <n v="1413874798"/>
    <b v="1"/>
    <n v="202"/>
    <b v="1"/>
    <s v="theater/plays"/>
    <n v="1.0786500000000001"/>
    <n v="106.79702970297029"/>
    <x v="8"/>
    <x v="23"/>
    <x v="2813"/>
    <d v="2014-11-20T07:59:58"/>
  </r>
  <r>
    <n v="2312"/>
    <s v="DINOWALRUS: 3RD RECORD ON VINYL"/>
    <s v="Help Brooklyn psychedelic synth rockers DINOWALRUS release their 3rd Record, COMPLEXION, on vinyl!"/>
    <n v="3000"/>
    <n v="3236"/>
    <x v="3"/>
    <x v="0"/>
    <s v="USD"/>
    <n v="1397862000"/>
    <n v="1395155478"/>
    <b v="1"/>
    <n v="79"/>
    <b v="1"/>
    <s v="music/indie rock"/>
    <n v="1.0786666666666667"/>
    <n v="40.962025316455694"/>
    <x v="3"/>
    <x v="7"/>
    <x v="2814"/>
    <d v="2014-04-18T23:00:00"/>
  </r>
  <r>
    <n v="1466"/>
    <s v="WAYO 104.3 FM ROCHESTER, NY"/>
    <s v="WAYO needs your financial support to operate in 2016. Help keep the creativity and ideas of the Rochester community on the radio!"/>
    <n v="16000"/>
    <n v="17260.37"/>
    <x v="3"/>
    <x v="0"/>
    <s v="USD"/>
    <n v="1452574800"/>
    <n v="1449029266"/>
    <b v="1"/>
    <n v="248"/>
    <b v="1"/>
    <s v="publishing/radio &amp; podcasts"/>
    <n v="1.0787731249999999"/>
    <n v="69.598266129032254"/>
    <x v="2"/>
    <x v="40"/>
    <x v="2815"/>
    <d v="2016-01-12T05:00:00"/>
  </r>
  <r>
    <n v="2441"/>
    <s v="Bring Alchemy Pops to the People!"/>
    <s v="YOU can help Alchemy Pops POP up on a street near you!"/>
    <n v="7500"/>
    <n v="8091"/>
    <x v="3"/>
    <x v="0"/>
    <s v="USD"/>
    <n v="1437627540"/>
    <n v="1435806054"/>
    <b v="0"/>
    <n v="109"/>
    <b v="1"/>
    <s v="food/small batch"/>
    <n v="1.0788"/>
    <n v="74.22935779816514"/>
    <x v="6"/>
    <x v="28"/>
    <x v="2816"/>
    <d v="2015-07-23T04:59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3"/>
    <x v="17"/>
    <s v="EUR"/>
    <n v="1477210801"/>
    <n v="1472026801"/>
    <b v="1"/>
    <n v="71"/>
    <b v="1"/>
    <s v="photography/photobooks"/>
    <n v="1.0789146666666667"/>
    <n v="56.98492957746479"/>
    <x v="7"/>
    <x v="18"/>
    <x v="2817"/>
    <d v="2016-10-23T08:20:01"/>
  </r>
  <r>
    <n v="322"/>
    <s v="Last of the Big Tuskers"/>
    <s v="A documentary film about the largest elephants on earth and what is being done to ensure their survival."/>
    <n v="25000"/>
    <n v="26978"/>
    <x v="3"/>
    <x v="0"/>
    <s v="USD"/>
    <n v="1463146848"/>
    <n v="1460554848"/>
    <b v="1"/>
    <n v="186"/>
    <b v="1"/>
    <s v="film &amp; video/documentary"/>
    <n v="1.0791200000000001"/>
    <n v="145.04301075268816"/>
    <x v="0"/>
    <x v="31"/>
    <x v="2818"/>
    <d v="2016-05-13T13:40:48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3"/>
    <x v="0"/>
    <s v="USD"/>
    <n v="1483208454"/>
    <n v="1480616454"/>
    <b v="0"/>
    <n v="35"/>
    <b v="1"/>
    <s v="technology/hardware"/>
    <n v="1.0791999999999999"/>
    <n v="154.17142857142858"/>
    <x v="1"/>
    <x v="39"/>
    <x v="2819"/>
    <d v="2016-12-31T18:20:54"/>
  </r>
  <r>
    <n v="48"/>
    <s v="'Noir' A New Independant Tech-Noir TV Pilot"/>
    <s v="With future neo-London as a backdrop to this new independent TV pilot, we investigate the bad and the corrupt that rule London."/>
    <n v="2000"/>
    <n v="2159"/>
    <x v="3"/>
    <x v="1"/>
    <s v="GBP"/>
    <n v="1425211200"/>
    <n v="1422534260"/>
    <b v="0"/>
    <n v="38"/>
    <b v="1"/>
    <s v="film &amp; video/television"/>
    <n v="1.0794999999999999"/>
    <n v="56.815789473684212"/>
    <x v="0"/>
    <x v="29"/>
    <x v="2820"/>
    <d v="2015-03-01T12:00:00"/>
  </r>
  <r>
    <n v="1663"/>
    <s v="ghost -- a music video"/>
    <s v="music is as important to the eyes as it is to the ears. help bring ghost to life in front of your eyes."/>
    <n v="1000"/>
    <n v="1080"/>
    <x v="3"/>
    <x v="0"/>
    <s v="USD"/>
    <n v="1422750707"/>
    <n v="1420158707"/>
    <b v="0"/>
    <n v="32"/>
    <b v="1"/>
    <s v="music/pop"/>
    <n v="1.08"/>
    <n v="33.75"/>
    <x v="3"/>
    <x v="35"/>
    <x v="2821"/>
    <d v="2015-02-01T00:31:47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3"/>
    <x v="2"/>
    <s v="DKK"/>
    <n v="1458579568"/>
    <n v="1455991168"/>
    <b v="0"/>
    <n v="35"/>
    <b v="1"/>
    <s v="photography/photobooks"/>
    <n v="1.08"/>
    <n v="462.85714285714283"/>
    <x v="7"/>
    <x v="18"/>
    <x v="2822"/>
    <d v="2016-03-21T16:59:28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3"/>
    <x v="0"/>
    <s v="USD"/>
    <n v="1417321515"/>
    <n v="1414725915"/>
    <b v="0"/>
    <n v="120"/>
    <b v="1"/>
    <s v="food/small batch"/>
    <n v="1.08"/>
    <n v="90"/>
    <x v="6"/>
    <x v="28"/>
    <x v="2823"/>
    <d v="2014-11-30T04:25:15"/>
  </r>
  <r>
    <n v="2934"/>
    <s v="Songs for a New World"/>
    <s v="Powerful community theatre production of Jason Robert Brown's &quot;Songs for a New World&quot; in London, Ontario."/>
    <n v="2500"/>
    <n v="2700"/>
    <x v="3"/>
    <x v="7"/>
    <s v="CAD"/>
    <n v="1402845364"/>
    <n v="1400253364"/>
    <b v="0"/>
    <n v="37"/>
    <b v="1"/>
    <s v="theater/musical"/>
    <n v="1.08"/>
    <n v="72.972972972972968"/>
    <x v="8"/>
    <x v="25"/>
    <x v="2824"/>
    <d v="2014-06-15T15:16:04"/>
  </r>
  <r>
    <n v="3133"/>
    <s v="Hell Has No Fury by TwentySomething @ Edinburgh Fringe"/>
    <s v="TwentySomething is taking Hell Has No Fury to Edinburgh! _x000a_We're looking for your support to get us there."/>
    <n v="500"/>
    <n v="540"/>
    <x v="2"/>
    <x v="1"/>
    <s v="GBP"/>
    <n v="1490358834"/>
    <n v="1487770434"/>
    <b v="0"/>
    <n v="16"/>
    <b v="0"/>
    <s v="theater/plays"/>
    <n v="1.08"/>
    <n v="33.75"/>
    <x v="8"/>
    <x v="23"/>
    <x v="2825"/>
    <d v="2017-03-24T12:33:54"/>
  </r>
  <r>
    <n v="3319"/>
    <s v="Down the Rabbit Hole"/>
    <s v="Down the Rabbit Hole is an exciting new play by Not Just Theatre Productions. To be performed at Matthew's Yard Theatre in Feb 2015"/>
    <n v="500"/>
    <n v="540"/>
    <x v="3"/>
    <x v="1"/>
    <s v="GBP"/>
    <n v="1422712986"/>
    <n v="1418824986"/>
    <b v="0"/>
    <n v="16"/>
    <b v="1"/>
    <s v="theater/plays"/>
    <n v="1.08"/>
    <n v="33.75"/>
    <x v="8"/>
    <x v="23"/>
    <x v="2826"/>
    <d v="2015-01-31T14:03:06"/>
  </r>
  <r>
    <n v="3697"/>
    <s v="Sid the tour 2016"/>
    <s v="With your support this one-man show will tour various theatres in the UK - it's a story of hero worship and love beyond the grave."/>
    <n v="2000"/>
    <n v="2160"/>
    <x v="3"/>
    <x v="1"/>
    <s v="GBP"/>
    <n v="1462878648"/>
    <n v="1461064248"/>
    <b v="0"/>
    <n v="30"/>
    <b v="1"/>
    <s v="theater/plays"/>
    <n v="1.08"/>
    <n v="72"/>
    <x v="8"/>
    <x v="23"/>
    <x v="2827"/>
    <d v="2016-05-10T11:10:48"/>
  </r>
  <r>
    <n v="3824"/>
    <s v="Count Your Blessings - A Verbatim Performance"/>
    <s v="the hardy presents a collaboration between Robbie Curran and Abram Rooney. Kemble House, 9th-14th August, every night at 8pm."/>
    <n v="250"/>
    <n v="270"/>
    <x v="3"/>
    <x v="1"/>
    <s v="GBP"/>
    <n v="1470058860"/>
    <n v="1469026903"/>
    <b v="0"/>
    <n v="7"/>
    <b v="1"/>
    <s v="theater/plays"/>
    <n v="1.08"/>
    <n v="38.571428571428569"/>
    <x v="8"/>
    <x v="23"/>
    <x v="2828"/>
    <d v="2016-08-01T13:41:00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3"/>
    <x v="0"/>
    <s v="USD"/>
    <n v="1335562320"/>
    <n v="1332452960"/>
    <b v="0"/>
    <n v="184"/>
    <b v="1"/>
    <s v="film &amp; video/documentary"/>
    <n v="1.0804450000000001"/>
    <n v="58.719836956521746"/>
    <x v="0"/>
    <x v="31"/>
    <x v="2829"/>
    <d v="2012-04-27T21:32:00"/>
  </r>
  <r>
    <n v="339"/>
    <s v="A Man, A Plan, A Palindrome (Feature)"/>
    <s v="A documentary film following the world's greatest palindromists leading up to the 2017 World Palindrome Championship."/>
    <n v="6000"/>
    <n v="6485"/>
    <x v="3"/>
    <x v="0"/>
    <s v="USD"/>
    <n v="1430331268"/>
    <n v="1427739268"/>
    <b v="1"/>
    <n v="89"/>
    <b v="1"/>
    <s v="film &amp; video/documentary"/>
    <n v="1.0808333333333333"/>
    <n v="72.865168539325836"/>
    <x v="0"/>
    <x v="31"/>
    <x v="2830"/>
    <d v="2015-04-29T18:14:28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3"/>
    <x v="0"/>
    <s v="USD"/>
    <n v="1461369600"/>
    <n v="1458748809"/>
    <b v="0"/>
    <n v="218"/>
    <b v="1"/>
    <s v="games/tabletop games"/>
    <n v="1.0811999999999999"/>
    <n v="37.197247706422019"/>
    <x v="5"/>
    <x v="38"/>
    <x v="2831"/>
    <d v="2016-04-23T00:00:00"/>
  </r>
  <r>
    <n v="3426"/>
    <s v="Holocene"/>
    <s v="Part ghost story, part cautionary tale, Holocene is a play about the end of our world, and the beginning of another."/>
    <n v="3750"/>
    <n v="4055"/>
    <x v="3"/>
    <x v="0"/>
    <s v="USD"/>
    <n v="1411264800"/>
    <n v="1409620903"/>
    <b v="0"/>
    <n v="87"/>
    <b v="1"/>
    <s v="theater/plays"/>
    <n v="1.0813333333333333"/>
    <n v="46.609195402298852"/>
    <x v="8"/>
    <x v="23"/>
    <x v="2832"/>
    <d v="2014-09-21T02:00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3"/>
    <x v="0"/>
    <s v="USD"/>
    <n v="1401595140"/>
    <n v="1398828064"/>
    <b v="0"/>
    <n v="57"/>
    <b v="1"/>
    <s v="theater/plays"/>
    <n v="1.0820000000000001"/>
    <n v="47.456140350877192"/>
    <x v="8"/>
    <x v="23"/>
    <x v="2833"/>
    <d v="2014-06-01T03:59:0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3"/>
    <x v="1"/>
    <s v="GBP"/>
    <n v="1423138800"/>
    <n v="1421092725"/>
    <b v="0"/>
    <n v="25"/>
    <b v="1"/>
    <s v="theater/plays"/>
    <n v="1.0820000000000001"/>
    <n v="43.28"/>
    <x v="8"/>
    <x v="23"/>
    <x v="2834"/>
    <d v="2015-02-05T12:20:00"/>
  </r>
  <r>
    <n v="3773"/>
    <s v="Dundee: A Hip-Hopera"/>
    <s v="A dramatic hip-hopera, inspired from monologues written by the performers."/>
    <n v="5000"/>
    <n v="5410"/>
    <x v="3"/>
    <x v="0"/>
    <s v="USD"/>
    <n v="1479175680"/>
    <n v="1476317247"/>
    <b v="0"/>
    <n v="57"/>
    <b v="1"/>
    <s v="theater/musical"/>
    <n v="1.0820000000000001"/>
    <n v="94.912280701754383"/>
    <x v="8"/>
    <x v="25"/>
    <x v="2835"/>
    <d v="2016-11-15T02:08:00"/>
  </r>
  <r>
    <n v="2044"/>
    <s v="PiSoC: Learn to Create"/>
    <s v="The PiSoC is an open source development platform which gives each person a unique opportunity to create, regardless of skill level."/>
    <n v="15000"/>
    <n v="16232"/>
    <x v="3"/>
    <x v="0"/>
    <s v="USD"/>
    <n v="1434212714"/>
    <n v="1431620714"/>
    <b v="0"/>
    <n v="180"/>
    <b v="1"/>
    <s v="technology/hardware"/>
    <n v="1.0821333333333334"/>
    <n v="90.177777777777777"/>
    <x v="1"/>
    <x v="39"/>
    <x v="2836"/>
    <d v="2015-06-13T16:25:14"/>
  </r>
  <r>
    <n v="2293"/>
    <s v="&quot;Hurt N' Wrong&quot; New Album Fundraiser!"/>
    <s v="Donate here to be a part of the upcoming album. Every little bit helps!"/>
    <n v="850"/>
    <n v="920"/>
    <x v="3"/>
    <x v="0"/>
    <s v="USD"/>
    <n v="1348545540"/>
    <n v="1346345999"/>
    <b v="0"/>
    <n v="27"/>
    <b v="1"/>
    <s v="music/rock"/>
    <n v="1.0823529411764705"/>
    <n v="34.074074074074076"/>
    <x v="3"/>
    <x v="32"/>
    <x v="2837"/>
    <d v="2012-09-25T03:59:00"/>
  </r>
  <r>
    <n v="1601"/>
    <s v="Release Soundzero's Debut Album!"/>
    <s v="We're so close to releasing our long-awaited debut album! A little help will go a long way... let's do this!"/>
    <n v="2500"/>
    <n v="2706.23"/>
    <x v="3"/>
    <x v="0"/>
    <s v="USD"/>
    <n v="1304561633"/>
    <n v="1301969633"/>
    <b v="0"/>
    <n v="56"/>
    <b v="1"/>
    <s v="music/rock"/>
    <n v="1.082492"/>
    <n v="48.325535714285714"/>
    <x v="3"/>
    <x v="32"/>
    <x v="2838"/>
    <d v="2011-05-05T02:13:53"/>
  </r>
  <r>
    <n v="3709"/>
    <s v="The Ruby Darlings Show"/>
    <s v="The filthily talented Ruby and Darling, take you on a raunch-tastic musical discovery of life with a vagina. #sayno"/>
    <n v="1000"/>
    <n v="1082.5"/>
    <x v="3"/>
    <x v="1"/>
    <s v="GBP"/>
    <n v="1403715546"/>
    <n v="1401123546"/>
    <b v="0"/>
    <n v="35"/>
    <b v="1"/>
    <s v="theater/plays"/>
    <n v="1.0825"/>
    <n v="30.928571428571427"/>
    <x v="8"/>
    <x v="23"/>
    <x v="2839"/>
    <d v="2014-06-25T16:59:06"/>
  </r>
  <r>
    <n v="2833"/>
    <s v="Star Man Rocket Man"/>
    <s v="A new play about exploring outer space"/>
    <n v="2700"/>
    <n v="2923"/>
    <x v="3"/>
    <x v="0"/>
    <s v="USD"/>
    <n v="1444528800"/>
    <n v="1442804633"/>
    <b v="0"/>
    <n v="35"/>
    <b v="1"/>
    <s v="theater/plays"/>
    <n v="1.0825925925925926"/>
    <n v="83.51428571428572"/>
    <x v="8"/>
    <x v="23"/>
    <x v="2840"/>
    <d v="2015-10-11T02:00:00"/>
  </r>
  <r>
    <n v="1286"/>
    <s v="The Diary of a Nobody"/>
    <s v="A touring production of FRED's modern adaptation of the classic Victorian comic novel, reaching out to new audiences."/>
    <n v="1500"/>
    <n v="1625"/>
    <x v="3"/>
    <x v="1"/>
    <s v="GBP"/>
    <n v="1424181600"/>
    <n v="1423041227"/>
    <b v="0"/>
    <n v="20"/>
    <b v="1"/>
    <s v="theater/plays"/>
    <n v="1.0833333333333333"/>
    <n v="81.25"/>
    <x v="8"/>
    <x v="23"/>
    <x v="2841"/>
    <d v="2015-02-17T14:00:00"/>
  </r>
  <r>
    <n v="2084"/>
    <s v="Project: Ballerina Black UK Tour"/>
    <s v="Los Angeles based Ballerina Black are on their way to tour the UK in May. Join our club &amp; help make it happen."/>
    <n v="3000"/>
    <n v="3250"/>
    <x v="3"/>
    <x v="0"/>
    <s v="USD"/>
    <n v="1399186740"/>
    <n v="1396468782"/>
    <b v="0"/>
    <n v="46"/>
    <b v="1"/>
    <s v="music/indie rock"/>
    <n v="1.0833333333333333"/>
    <n v="70.652173913043484"/>
    <x v="3"/>
    <x v="7"/>
    <x v="2842"/>
    <d v="2014-05-04T06:59:00"/>
  </r>
  <r>
    <n v="275"/>
    <s v="Finding the Funk"/>
    <s v="A journey through the origins and influence of funk music from James Brown to D'Angelo we are FINDING THE FUNK!"/>
    <n v="20000"/>
    <n v="21679"/>
    <x v="3"/>
    <x v="0"/>
    <s v="USD"/>
    <n v="1352511966"/>
    <n v="1349916366"/>
    <b v="1"/>
    <n v="332"/>
    <b v="1"/>
    <s v="film &amp; video/documentary"/>
    <n v="1.08395"/>
    <n v="65.298192771084331"/>
    <x v="0"/>
    <x v="31"/>
    <x v="2843"/>
    <d v="2012-11-10T01:46:06"/>
  </r>
  <r>
    <n v="1935"/>
    <s v="the last echo AM/PM Project"/>
    <s v="AM/PM is a 20 song dual-disk album that we're trying to record with your help! AM is a pop album and PM is an ambient/intense album!"/>
    <n v="2500"/>
    <n v="2710"/>
    <x v="3"/>
    <x v="0"/>
    <s v="USD"/>
    <n v="1403326740"/>
    <n v="1400106171"/>
    <b v="0"/>
    <n v="50"/>
    <b v="1"/>
    <s v="music/indie rock"/>
    <n v="1.0840000000000001"/>
    <n v="54.2"/>
    <x v="3"/>
    <x v="7"/>
    <x v="2844"/>
    <d v="2014-06-21T04:59:00"/>
  </r>
  <r>
    <n v="72"/>
    <s v="Trickle"/>
    <s v="A young man forced to live back home after an automobile accident leaves him to rediscover what it means to be a part of his family."/>
    <n v="2200"/>
    <n v="2385"/>
    <x v="3"/>
    <x v="0"/>
    <s v="USD"/>
    <n v="1352937600"/>
    <n v="1351210481"/>
    <b v="0"/>
    <n v="41"/>
    <b v="1"/>
    <s v="film &amp; video/shorts"/>
    <n v="1.084090909090909"/>
    <n v="58.170731707317074"/>
    <x v="0"/>
    <x v="30"/>
    <x v="2845"/>
    <d v="2012-11-15T00:00:00"/>
  </r>
  <r>
    <n v="1469"/>
    <s v="The Local Global Mashup Show"/>
    <s v="Get the inside edge on the stories that connect Americans to the world -- in your ear every week."/>
    <n v="44250"/>
    <n v="47978"/>
    <x v="3"/>
    <x v="0"/>
    <s v="USD"/>
    <n v="1360938109"/>
    <n v="1358346109"/>
    <b v="1"/>
    <n v="321"/>
    <b v="1"/>
    <s v="publishing/radio &amp; podcasts"/>
    <n v="1.0842485875706214"/>
    <n v="149.46417445482865"/>
    <x v="2"/>
    <x v="40"/>
    <x v="2846"/>
    <d v="2013-02-15T14:21:49"/>
  </r>
  <r>
    <n v="3560"/>
    <s v="Book Club: A Comedy"/>
    <s v="The world premiere of an endearing play about love, friendship, men's styling putty, Dungeons &amp; Dragons &amp; our capacity for forbearance."/>
    <n v="3200"/>
    <n v="3470"/>
    <x v="3"/>
    <x v="7"/>
    <s v="CAD"/>
    <n v="1432694700"/>
    <n v="1429651266"/>
    <b v="0"/>
    <n v="74"/>
    <b v="1"/>
    <s v="theater/plays"/>
    <n v="1.0843750000000001"/>
    <n v="46.891891891891895"/>
    <x v="8"/>
    <x v="23"/>
    <x v="2847"/>
    <d v="2015-05-27T02:45:00"/>
  </r>
  <r>
    <n v="2226"/>
    <s v="Street Kings Boardgame"/>
    <s v="Missed the Kickstarter? Contact your local gaming store before going online. Or click on the order button. Thanks for the support!"/>
    <n v="18000"/>
    <n v="19523.310000000001"/>
    <x v="3"/>
    <x v="0"/>
    <s v="USD"/>
    <n v="1455253140"/>
    <n v="1452625822"/>
    <b v="0"/>
    <n v="321"/>
    <b v="1"/>
    <s v="games/tabletop games"/>
    <n v="1.0846283333333333"/>
    <n v="60.820280373831778"/>
    <x v="5"/>
    <x v="38"/>
    <x v="2848"/>
    <d v="2016-02-12T04:59:00"/>
  </r>
  <r>
    <n v="1032"/>
    <s v="Phantom Ship / Coastal (Album Preorder)"/>
    <s v="Ideal for living rooms and open spaces."/>
    <n v="5400"/>
    <n v="5858.84"/>
    <x v="3"/>
    <x v="0"/>
    <s v="USD"/>
    <n v="1466697625"/>
    <n v="1464105625"/>
    <b v="0"/>
    <n v="96"/>
    <b v="1"/>
    <s v="music/electronic music"/>
    <n v="1.0849703703703704"/>
    <n v="61.029583333333335"/>
    <x v="3"/>
    <x v="36"/>
    <x v="2849"/>
    <d v="2016-06-23T16:00:25"/>
  </r>
  <r>
    <n v="3410"/>
    <s v="the southland company - LAUNCH LOS ANGELES"/>
    <s v="Join us in a campaign benefitting the southland company and its interdisciplinary artistic efforts in Los Angeles."/>
    <n v="3000"/>
    <n v="3255"/>
    <x v="3"/>
    <x v="0"/>
    <s v="USD"/>
    <n v="1465196400"/>
    <n v="1462841990"/>
    <b v="0"/>
    <n v="40"/>
    <b v="1"/>
    <s v="theater/plays"/>
    <n v="1.085"/>
    <n v="81.375"/>
    <x v="8"/>
    <x v="23"/>
    <x v="2850"/>
    <d v="2016-06-06T07:00:00"/>
  </r>
  <r>
    <n v="3583"/>
    <s v="The Tragedy of Mario and Juliet"/>
    <s v="Bumbling architect Romeo and handsome contractor Mario meet their match while building a balcony for Verona, NJ siren, Juliet."/>
    <n v="3000"/>
    <n v="3255"/>
    <x v="3"/>
    <x v="0"/>
    <s v="USD"/>
    <n v="1460970805"/>
    <n v="1455790405"/>
    <b v="0"/>
    <n v="24"/>
    <b v="1"/>
    <s v="theater/plays"/>
    <n v="1.085"/>
    <n v="135.625"/>
    <x v="8"/>
    <x v="23"/>
    <x v="2851"/>
    <d v="2016-04-18T09:13:25"/>
  </r>
  <r>
    <n v="3002"/>
    <s v="Help Fund the &quot;Back Room&quot; Arts Space at Jimmy's No 43!"/>
    <s v="Make the workshop/ small stage space at Jimmy's No 43 even better than before!"/>
    <n v="7000"/>
    <n v="7595.43"/>
    <x v="3"/>
    <x v="0"/>
    <s v="USD"/>
    <n v="1356552252"/>
    <n v="1353960252"/>
    <b v="0"/>
    <n v="104"/>
    <b v="1"/>
    <s v="theater/spaces"/>
    <n v="1.0850614285714286"/>
    <n v="73.032980769230775"/>
    <x v="8"/>
    <x v="24"/>
    <x v="2852"/>
    <d v="2012-12-26T20:04:12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3"/>
    <x v="0"/>
    <s v="USD"/>
    <n v="1417465515"/>
    <n v="1415737515"/>
    <b v="0"/>
    <n v="50"/>
    <b v="1"/>
    <s v="theater/musical"/>
    <n v="1.0851428571428572"/>
    <n v="75.959999999999994"/>
    <x v="8"/>
    <x v="25"/>
    <x v="2853"/>
    <d v="2014-12-01T20:25:15"/>
  </r>
  <r>
    <n v="1462"/>
    <s v="Unbound: Fiction on the Radio"/>
    <s v="A new radio show focused on short fiction produced by Louisville Public Media"/>
    <n v="4000"/>
    <n v="4340.7"/>
    <x v="3"/>
    <x v="0"/>
    <s v="USD"/>
    <n v="1365609271"/>
    <n v="1363017271"/>
    <b v="1"/>
    <n v="150"/>
    <b v="1"/>
    <s v="publishing/radio &amp; podcasts"/>
    <n v="1.085175"/>
    <n v="28.937999999999999"/>
    <x v="2"/>
    <x v="40"/>
    <x v="2854"/>
    <d v="2013-04-10T15:54:31"/>
  </r>
  <r>
    <n v="3430"/>
    <s v="Being Patient"/>
    <s v="We need support for our play so we can promote awareness of kidney diseases and the effect it has on sufferers and their families."/>
    <n v="2000"/>
    <n v="2170.9899999999998"/>
    <x v="3"/>
    <x v="1"/>
    <s v="GBP"/>
    <n v="1406760101"/>
    <n v="1404168101"/>
    <b v="0"/>
    <n v="72"/>
    <b v="1"/>
    <s v="theater/plays"/>
    <n v="1.0854949999999999"/>
    <n v="30.152638888888887"/>
    <x v="8"/>
    <x v="23"/>
    <x v="2855"/>
    <d v="2014-07-30T22:41:41"/>
  </r>
  <r>
    <n v="1290"/>
    <s v="I Died... I Came Back, ... Whatever"/>
    <s v="Sometimes your Heart has to STOP for your Life to START."/>
    <n v="3500"/>
    <n v="3800"/>
    <x v="3"/>
    <x v="0"/>
    <s v="USD"/>
    <n v="1429772340"/>
    <n v="1427121931"/>
    <b v="0"/>
    <n v="86"/>
    <b v="1"/>
    <s v="theater/plays"/>
    <n v="1.0857142857142856"/>
    <n v="44.186046511627907"/>
    <x v="8"/>
    <x v="23"/>
    <x v="2856"/>
    <d v="2015-04-23T06:59:00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3"/>
    <x v="0"/>
    <s v="USD"/>
    <n v="1464199591"/>
    <n v="1461607591"/>
    <b v="0"/>
    <n v="61"/>
    <b v="1"/>
    <s v="food/small batch"/>
    <n v="1.0860000000000001"/>
    <n v="53.409836065573771"/>
    <x v="6"/>
    <x v="28"/>
    <x v="2857"/>
    <d v="2016-05-25T18:06:31"/>
  </r>
  <r>
    <n v="3277"/>
    <s v="Go People does 'Almost, Maine'"/>
    <s v="One of the most popular American plays of the last decade comes to London for its international premiere. Festive and bittersweet."/>
    <n v="5000"/>
    <n v="5430"/>
    <x v="3"/>
    <x v="1"/>
    <s v="GBP"/>
    <n v="1416331406"/>
    <n v="1413735806"/>
    <b v="1"/>
    <n v="100"/>
    <b v="1"/>
    <s v="theater/plays"/>
    <n v="1.0860000000000001"/>
    <n v="54.3"/>
    <x v="8"/>
    <x v="23"/>
    <x v="2858"/>
    <d v="2014-11-18T17:23:26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2"/>
    <x v="0"/>
    <s v="USD"/>
    <n v="1489690141"/>
    <n v="1487101741"/>
    <b v="0"/>
    <n v="117"/>
    <b v="0"/>
    <s v="theater/plays"/>
    <n v="1.0860666666666667"/>
    <n v="139.23931623931625"/>
    <x v="8"/>
    <x v="23"/>
    <x v="2859"/>
    <d v="2017-03-16T18:49:01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3"/>
    <x v="0"/>
    <s v="USD"/>
    <n v="1447963219"/>
    <n v="1445367619"/>
    <b v="1"/>
    <n v="613"/>
    <b v="1"/>
    <s v="film &amp; video/documentary"/>
    <n v="1.0861819426615318"/>
    <n v="103.52394779771615"/>
    <x v="0"/>
    <x v="31"/>
    <x v="2860"/>
    <d v="2015-11-19T20:00:19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3"/>
    <x v="0"/>
    <s v="USD"/>
    <n v="1460764800"/>
    <n v="1458157512"/>
    <b v="1"/>
    <n v="206"/>
    <b v="1"/>
    <s v="music/rock"/>
    <n v="1.0864893617021276"/>
    <n v="99.15533980582525"/>
    <x v="3"/>
    <x v="32"/>
    <x v="2861"/>
    <d v="2016-04-16T00:00:0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3"/>
    <x v="0"/>
    <s v="USD"/>
    <n v="1475762400"/>
    <n v="1473160292"/>
    <b v="1"/>
    <n v="116"/>
    <b v="1"/>
    <s v="photography/photobooks"/>
    <n v="1.0865882352941176"/>
    <n v="159.24137931034483"/>
    <x v="7"/>
    <x v="18"/>
    <x v="2862"/>
    <d v="2016-10-06T14:00:00"/>
  </r>
  <r>
    <n v="2320"/>
    <s v="Ocean Versus Daughter's New Album!"/>
    <s v="We've been hard at work crafting our next batch of songs, and we need your help to record it!  Have a look at our quick witchy video!"/>
    <n v="5000"/>
    <n v="5433"/>
    <x v="3"/>
    <x v="0"/>
    <s v="USD"/>
    <n v="1396463800"/>
    <n v="1393443400"/>
    <b v="1"/>
    <n v="89"/>
    <b v="1"/>
    <s v="music/indie rock"/>
    <n v="1.0866"/>
    <n v="61.044943820224717"/>
    <x v="3"/>
    <x v="7"/>
    <x v="2863"/>
    <d v="2014-04-02T18:36:40"/>
  </r>
  <r>
    <n v="524"/>
    <s v="Zero Down"/>
    <s v="Angel on the Corner need YOUR help to raise Â£3,500 to take Zero Down by Sarah Hehir to the Edinburgh Fringe Festival this August!"/>
    <n v="3500"/>
    <n v="3803.55"/>
    <x v="3"/>
    <x v="1"/>
    <s v="GBP"/>
    <n v="1464801169"/>
    <n v="1462209169"/>
    <b v="0"/>
    <n v="130"/>
    <b v="1"/>
    <s v="theater/plays"/>
    <n v="1.0867285714285715"/>
    <n v="29.258076923076924"/>
    <x v="8"/>
    <x v="23"/>
    <x v="2864"/>
    <d v="2016-06-01T17:12:49"/>
  </r>
  <r>
    <n v="3497"/>
    <s v="Send SACKERSON to SD Fringe"/>
    <s v="We've been invited to the San Diego International Fringe Festival. Can you help us get there? Special performances in SLC and OREM."/>
    <n v="1551"/>
    <n v="1686"/>
    <x v="3"/>
    <x v="0"/>
    <s v="USD"/>
    <n v="1464904800"/>
    <n v="1463852904"/>
    <b v="0"/>
    <n v="49"/>
    <b v="1"/>
    <s v="theater/plays"/>
    <n v="1.0870406189555126"/>
    <n v="34.408163265306122"/>
    <x v="8"/>
    <x v="23"/>
    <x v="2865"/>
    <d v="2016-06-02T22:00:00"/>
  </r>
  <r>
    <n v="3039"/>
    <s v="Shelter the Schmee"/>
    <s v="After 22 yrs downstairs we are &quot;getting out of  our parents basement&quot; and building a new 50 seat theater in a new location."/>
    <n v="20000"/>
    <n v="21742.78"/>
    <x v="3"/>
    <x v="0"/>
    <s v="USD"/>
    <n v="1388303940"/>
    <n v="1386011038"/>
    <b v="0"/>
    <n v="236"/>
    <b v="1"/>
    <s v="theater/spaces"/>
    <n v="1.0871389999999999"/>
    <n v="92.130423728813554"/>
    <x v="8"/>
    <x v="24"/>
    <x v="2866"/>
    <d v="2013-12-29T07:59:00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3"/>
    <x v="0"/>
    <s v="USD"/>
    <n v="1324014521"/>
    <n v="1318826921"/>
    <b v="0"/>
    <n v="149"/>
    <b v="1"/>
    <s v="music/rock"/>
    <n v="1.0874800874800874"/>
    <n v="40.547315436241611"/>
    <x v="3"/>
    <x v="32"/>
    <x v="2867"/>
    <d v="2011-12-16T05:48:41"/>
  </r>
  <r>
    <n v="819"/>
    <s v="Winter Tour"/>
    <s v="We are touring the Southeast in support of our new EP"/>
    <n v="400"/>
    <n v="435"/>
    <x v="3"/>
    <x v="0"/>
    <s v="USD"/>
    <n v="1387601040"/>
    <n v="1386806254"/>
    <b v="0"/>
    <n v="14"/>
    <b v="1"/>
    <s v="music/rock"/>
    <n v="1.0874999999999999"/>
    <n v="31.071428571428573"/>
    <x v="3"/>
    <x v="32"/>
    <x v="2868"/>
    <d v="2013-12-21T04:44:0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3"/>
    <x v="0"/>
    <s v="USD"/>
    <n v="1483822800"/>
    <n v="1481058170"/>
    <b v="0"/>
    <n v="34"/>
    <b v="1"/>
    <s v="photography/photobooks"/>
    <n v="1.0874999999999999"/>
    <n v="63.970588235294116"/>
    <x v="7"/>
    <x v="18"/>
    <x v="2869"/>
    <d v="2017-01-07T21:00:00"/>
  </r>
  <r>
    <n v="3035"/>
    <s v="The Coalition Theater"/>
    <s v="Help create a permanent home for live comedy shows and classes in Downtown RVA."/>
    <n v="25000"/>
    <n v="27196.71"/>
    <x v="3"/>
    <x v="0"/>
    <s v="USD"/>
    <n v="1367674009"/>
    <n v="1365082009"/>
    <b v="0"/>
    <n v="307"/>
    <b v="1"/>
    <s v="theater/spaces"/>
    <n v="1.0878684000000001"/>
    <n v="88.588631921824103"/>
    <x v="8"/>
    <x v="24"/>
    <x v="2870"/>
    <d v="2013-05-04T13:26:49"/>
  </r>
  <r>
    <n v="3567"/>
    <s v="Back To Blackbrick- A new play with live music"/>
    <s v="First stage adaptation of Sarah Moore Fitzgerald's beautiful novel about Alzheimer's and time travel with a live folk score."/>
    <n v="1000"/>
    <n v="1088"/>
    <x v="3"/>
    <x v="1"/>
    <s v="GBP"/>
    <n v="1433964444"/>
    <n v="1431372444"/>
    <b v="0"/>
    <n v="41"/>
    <b v="1"/>
    <s v="theater/plays"/>
    <n v="1.0880000000000001"/>
    <n v="26.536585365853657"/>
    <x v="8"/>
    <x v="23"/>
    <x v="2871"/>
    <d v="2015-06-10T19:27:24"/>
  </r>
  <r>
    <n v="24"/>
    <s v="Bring STL Up Late to TV"/>
    <s v="STL Up Late is a weekly late night comedy talk show for St. Louis television."/>
    <n v="35000"/>
    <n v="38082.69"/>
    <x v="3"/>
    <x v="0"/>
    <s v="USD"/>
    <n v="1442345940"/>
    <n v="1439494863"/>
    <b v="0"/>
    <n v="574"/>
    <b v="1"/>
    <s v="film &amp; video/television"/>
    <n v="1.0880768571428572"/>
    <n v="66.346149825783982"/>
    <x v="0"/>
    <x v="29"/>
    <x v="2872"/>
    <d v="2015-09-15T19:39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3"/>
    <x v="1"/>
    <s v="GBP"/>
    <n v="1462545358"/>
    <n v="1459953358"/>
    <b v="1"/>
    <n v="117"/>
    <b v="1"/>
    <s v="theater/plays"/>
    <n v="1.0881428571428571"/>
    <n v="65.102564102564102"/>
    <x v="8"/>
    <x v="23"/>
    <x v="2873"/>
    <d v="2016-05-06T14:35:5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3"/>
    <x v="0"/>
    <s v="USD"/>
    <n v="1460936694"/>
    <n v="1455756294"/>
    <b v="0"/>
    <n v="69"/>
    <b v="1"/>
    <s v="theater/spaces"/>
    <n v="1.0883333333333334"/>
    <n v="94.637681159420296"/>
    <x v="8"/>
    <x v="24"/>
    <x v="2874"/>
    <d v="2016-04-17T23:44:54"/>
  </r>
  <r>
    <n v="2558"/>
    <s v="Hopkins Sinfonia 2015 Season"/>
    <s v="The Hopkins Sinfonia is looking for your support to run our 2015 Season made up of five concerts."/>
    <n v="1250"/>
    <n v="1361"/>
    <x v="3"/>
    <x v="3"/>
    <s v="AUD"/>
    <n v="1430488740"/>
    <n v="1427747906"/>
    <b v="0"/>
    <n v="18"/>
    <b v="1"/>
    <s v="music/classical music"/>
    <n v="1.0888"/>
    <n v="75.611111111111114"/>
    <x v="3"/>
    <x v="37"/>
    <x v="2875"/>
    <d v="2015-05-01T13:59:00"/>
  </r>
  <r>
    <n v="1840"/>
    <s v="City of the Weak on Tour!"/>
    <s v="St. Paul five-piece band City of the Weak hits the road May 9th, heading for Ft. Lauderdale to attend the Driven Music Conference!"/>
    <n v="900"/>
    <n v="980"/>
    <x v="3"/>
    <x v="0"/>
    <s v="USD"/>
    <n v="1367902740"/>
    <n v="1366251510"/>
    <b v="0"/>
    <n v="13"/>
    <b v="1"/>
    <s v="music/rock"/>
    <n v="1.0888888888888888"/>
    <n v="75.384615384615387"/>
    <x v="3"/>
    <x v="32"/>
    <x v="2876"/>
    <d v="2013-05-07T04:59:00"/>
  </r>
  <r>
    <n v="298"/>
    <s v="DisHonesty - A Documentary Feature Film"/>
    <s v="The truth is, we all lie - and by &quot;we,&quot; we mean everyone!"/>
    <n v="126000"/>
    <n v="137254.84"/>
    <x v="3"/>
    <x v="0"/>
    <s v="USD"/>
    <n v="1399669200"/>
    <n v="1394536048"/>
    <b v="1"/>
    <n v="2436"/>
    <b v="1"/>
    <s v="film &amp; video/documentary"/>
    <n v="1.089324126984127"/>
    <n v="56.344351395730705"/>
    <x v="0"/>
    <x v="31"/>
    <x v="2877"/>
    <d v="2014-05-09T21:00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3"/>
    <x v="0"/>
    <s v="USD"/>
    <n v="1436290233"/>
    <n v="1433698233"/>
    <b v="0"/>
    <n v="39"/>
    <b v="1"/>
    <s v="theater/plays"/>
    <n v="1.0900000000000001"/>
    <n v="41.92307692307692"/>
    <x v="8"/>
    <x v="23"/>
    <x v="2878"/>
    <d v="2015-07-07T17:30:33"/>
  </r>
  <r>
    <n v="3181"/>
    <s v="ENDURING SONG"/>
    <s v="ENDURING SONG by award-winning Bear Trap Theatre, is a sweeping historical epic about love, loss and family set in the First Crusade."/>
    <n v="500"/>
    <n v="545"/>
    <x v="3"/>
    <x v="1"/>
    <s v="GBP"/>
    <n v="1402848000"/>
    <n v="1400570787"/>
    <b v="1"/>
    <n v="15"/>
    <b v="1"/>
    <s v="theater/plays"/>
    <n v="1.0900000000000001"/>
    <n v="36.333333333333336"/>
    <x v="8"/>
    <x v="23"/>
    <x v="2879"/>
    <d v="2014-06-15T16:00:00"/>
  </r>
  <r>
    <n v="3183"/>
    <s v="The Seagull on The River"/>
    <s v="Anton Chekhov's The Seagull. An outdoor Amphitheater in Manhattan. Trees. A River. Daybreak."/>
    <n v="2500"/>
    <n v="2725"/>
    <x v="3"/>
    <x v="0"/>
    <s v="USD"/>
    <n v="1377284669"/>
    <n v="1375729469"/>
    <b v="1"/>
    <n v="68"/>
    <b v="1"/>
    <s v="theater/plays"/>
    <n v="1.0900000000000001"/>
    <n v="40.073529411764703"/>
    <x v="8"/>
    <x v="23"/>
    <x v="2880"/>
    <d v="2013-08-23T19:04:29"/>
  </r>
  <r>
    <n v="3834"/>
    <s v="Better to Have Loved...?"/>
    <s v="About the impact of addiction on relationships; my play hopes to inspire &amp; support those affected to connect with their own creativity"/>
    <n v="3000"/>
    <n v="3271"/>
    <x v="3"/>
    <x v="1"/>
    <s v="GBP"/>
    <n v="1434624067"/>
    <n v="1432032067"/>
    <b v="0"/>
    <n v="57"/>
    <b v="1"/>
    <s v="theater/plays"/>
    <n v="1.0903333333333334"/>
    <n v="57.385964912280699"/>
    <x v="8"/>
    <x v="23"/>
    <x v="2881"/>
    <d v="2015-06-18T10:41:07"/>
  </r>
  <r>
    <n v="1191"/>
    <s v="Good Morning Japan"/>
    <s v="A photo journal capturing 30 days of sweetness in Kyoto, Tokyo, and more. Join me to see the cutest &amp; prettiest images of Japan :)"/>
    <n v="2700"/>
    <n v="2945"/>
    <x v="3"/>
    <x v="0"/>
    <s v="USD"/>
    <n v="1458480560"/>
    <n v="1455892160"/>
    <b v="0"/>
    <n v="33"/>
    <b v="1"/>
    <s v="photography/photobooks"/>
    <n v="1.0907407407407408"/>
    <n v="89.242424242424249"/>
    <x v="7"/>
    <x v="18"/>
    <x v="2882"/>
    <d v="2016-03-20T13:29:20"/>
  </r>
  <r>
    <n v="1362"/>
    <s v="A Fantastic Affair: Karl Barth in America 1962â€“Research"/>
    <s v="The never-before-told story of Karl Barth's (first and only) journey to the United States in 1962."/>
    <n v="1000"/>
    <n v="1091"/>
    <x v="3"/>
    <x v="0"/>
    <s v="USD"/>
    <n v="1378592731"/>
    <n v="1373408731"/>
    <b v="0"/>
    <n v="25"/>
    <b v="1"/>
    <s v="publishing/nonfiction"/>
    <n v="1.091"/>
    <n v="43.64"/>
    <x v="2"/>
    <x v="34"/>
    <x v="2883"/>
    <d v="2013-09-07T22:25:31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3"/>
    <x v="1"/>
    <s v="GBP"/>
    <n v="1450051200"/>
    <n v="1447594176"/>
    <b v="0"/>
    <n v="46"/>
    <b v="1"/>
    <s v="theater/plays"/>
    <n v="1.091"/>
    <n v="71.152173913043484"/>
    <x v="8"/>
    <x v="23"/>
    <x v="2884"/>
    <d v="2015-12-14T00:00:00"/>
  </r>
  <r>
    <n v="1390"/>
    <s v="New Music Video/Artist Development"/>
    <s v="Breakout Artist Management will be working with us on a brand new music video and we need your help!"/>
    <n v="2800"/>
    <n v="3055"/>
    <x v="3"/>
    <x v="0"/>
    <s v="USD"/>
    <n v="1430154720"/>
    <n v="1427224606"/>
    <b v="0"/>
    <n v="19"/>
    <b v="1"/>
    <s v="music/rock"/>
    <n v="1.0910714285714285"/>
    <n v="160.78947368421052"/>
    <x v="3"/>
    <x v="32"/>
    <x v="2885"/>
    <d v="2015-04-27T17:12:00"/>
  </r>
  <r>
    <n v="1684"/>
    <s v="Goodness &amp; Mercy EP - Marty Mikles"/>
    <s v="New Music from Marty Mikles!  A new EP all about God's Goodness &amp; Mercy."/>
    <n v="8000"/>
    <n v="8730"/>
    <x v="2"/>
    <x v="0"/>
    <s v="USD"/>
    <n v="1489775641"/>
    <n v="1487360041"/>
    <b v="0"/>
    <n v="101"/>
    <b v="0"/>
    <s v="music/faith"/>
    <n v="1.0912500000000001"/>
    <n v="86.43564356435644"/>
    <x v="3"/>
    <x v="17"/>
    <x v="2886"/>
    <d v="2017-03-17T18:34:01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3"/>
    <x v="0"/>
    <s v="USD"/>
    <n v="1411743789"/>
    <n v="1409151789"/>
    <b v="0"/>
    <n v="101"/>
    <b v="1"/>
    <s v="film &amp; video/television"/>
    <n v="1.0913513513513513"/>
    <n v="199.9009900990099"/>
    <x v="0"/>
    <x v="29"/>
    <x v="2887"/>
    <d v="2014-09-26T15:03:09"/>
  </r>
  <r>
    <n v="286"/>
    <s v="George Tice: Seeing Beyond the Moment"/>
    <s v="A documentary film on the life of legendary photographer George Tice by Peter Bosco, Bruce Wodder and Douglas Underdahl."/>
    <n v="15000"/>
    <n v="16373"/>
    <x v="3"/>
    <x v="0"/>
    <s v="USD"/>
    <n v="1364236524"/>
    <n v="1360352124"/>
    <b v="1"/>
    <n v="135"/>
    <b v="1"/>
    <s v="film &amp; video/documentary"/>
    <n v="1.0915333333333332"/>
    <n v="121.28148148148148"/>
    <x v="0"/>
    <x v="31"/>
    <x v="2888"/>
    <d v="2013-03-25T18:35:24"/>
  </r>
  <r>
    <n v="1402"/>
    <s v="Nineteen Fifty Eight - Untitled EP"/>
    <s v="Help us fund our latest project - a 5 track EP: fast-paced, hard-hitting, female-fronted rock with catchy choruses and lyrics to match!"/>
    <n v="2500"/>
    <n v="2729"/>
    <x v="3"/>
    <x v="1"/>
    <s v="GBP"/>
    <n v="1430439411"/>
    <n v="1425259011"/>
    <b v="0"/>
    <n v="113"/>
    <b v="1"/>
    <s v="music/rock"/>
    <n v="1.0915999999999999"/>
    <n v="24.150442477876105"/>
    <x v="3"/>
    <x v="32"/>
    <x v="2889"/>
    <d v="2015-05-01T00:16:51"/>
  </r>
  <r>
    <n v="2980"/>
    <s v="INDEPENDENCE NYC"/>
    <s v="1 director, 4 actors, and a whole lotta determination. Help us bring this brilliant story to the heart of NYC!"/>
    <n v="3000"/>
    <n v="3275"/>
    <x v="3"/>
    <x v="0"/>
    <s v="USD"/>
    <n v="1440381600"/>
    <n v="1438639130"/>
    <b v="0"/>
    <n v="24"/>
    <b v="1"/>
    <s v="theater/plays"/>
    <n v="1.0916666666666666"/>
    <n v="136.45833333333334"/>
    <x v="8"/>
    <x v="23"/>
    <x v="2890"/>
    <d v="2015-08-24T02:00:00"/>
  </r>
  <r>
    <n v="3688"/>
    <s v="The Tulip Tree 2014"/>
    <s v="The Tulip Tree is a project I have been passionate about for 5 years. It is an unforgettable story that has never been told."/>
    <n v="3000"/>
    <n v="3275"/>
    <x v="3"/>
    <x v="1"/>
    <s v="GBP"/>
    <n v="1407524004"/>
    <n v="1404932004"/>
    <b v="0"/>
    <n v="39"/>
    <b v="1"/>
    <s v="theater/plays"/>
    <n v="1.0916666666666666"/>
    <n v="83.974358974358978"/>
    <x v="8"/>
    <x v="23"/>
    <x v="2891"/>
    <d v="2014-08-08T18:53:24"/>
  </r>
  <r>
    <n v="3702"/>
    <s v="SANKARA"/>
    <s v="Shakespeare's &quot;Julius Caesar&quot; inspires the unforgettable story of the &quot;African Che Guevara&quot; Thomas Sankara, President of Burkina Faso."/>
    <n v="3000"/>
    <n v="3275"/>
    <x v="3"/>
    <x v="1"/>
    <s v="GBP"/>
    <n v="1468191540"/>
    <n v="1464958484"/>
    <b v="0"/>
    <n v="21"/>
    <b v="1"/>
    <s v="theater/plays"/>
    <n v="1.0916666666666666"/>
    <n v="155.95238095238096"/>
    <x v="8"/>
    <x v="23"/>
    <x v="2892"/>
    <d v="2016-07-10T22:59:00"/>
  </r>
  <r>
    <n v="3260"/>
    <s v="Keep the Art of Marionettes Alive With PUPPETWORKS!"/>
    <s v="We're looking to raise money to continue bringing Brooklyn the vanishing art form of marionette puppetry."/>
    <n v="5000"/>
    <n v="5462"/>
    <x v="3"/>
    <x v="0"/>
    <s v="USD"/>
    <n v="1448903318"/>
    <n v="1445875718"/>
    <b v="1"/>
    <n v="73"/>
    <b v="1"/>
    <s v="theater/plays"/>
    <n v="1.0924"/>
    <n v="74.821917808219183"/>
    <x v="8"/>
    <x v="23"/>
    <x v="2893"/>
    <d v="2015-11-30T17:08: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3"/>
    <x v="0"/>
    <s v="USD"/>
    <n v="1454433998"/>
    <n v="1453137998"/>
    <b v="0"/>
    <n v="156"/>
    <b v="1"/>
    <s v="theater/spaces"/>
    <n v="1.0934166666666667"/>
    <n v="84.108974358974365"/>
    <x v="8"/>
    <x v="24"/>
    <x v="2894"/>
    <d v="2016-02-02T17:26:38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3"/>
    <x v="0"/>
    <s v="USD"/>
    <n v="1323747596"/>
    <n v="1320287996"/>
    <b v="1"/>
    <n v="103"/>
    <b v="1"/>
    <s v="music/indie rock"/>
    <n v="1.0935829457364341"/>
    <n v="68.481650485436887"/>
    <x v="3"/>
    <x v="7"/>
    <x v="2895"/>
    <d v="2011-12-13T03:39:5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3"/>
    <x v="0"/>
    <s v="USD"/>
    <n v="1349517540"/>
    <n v="1347137731"/>
    <b v="0"/>
    <n v="54"/>
    <b v="1"/>
    <s v="music/indie rock"/>
    <n v="1.0936440000000001"/>
    <n v="50.631666666666668"/>
    <x v="3"/>
    <x v="7"/>
    <x v="2896"/>
    <d v="2012-10-06T09:59:00"/>
  </r>
  <r>
    <n v="3664"/>
    <s v="Cubs: an Original Work"/>
    <s v="An Original Short Play: two young women search for answers about sexuality, the history they are taught, and their animal instincts."/>
    <n v="800"/>
    <n v="875"/>
    <x v="3"/>
    <x v="0"/>
    <s v="USD"/>
    <n v="1466056689"/>
    <n v="1464847089"/>
    <b v="0"/>
    <n v="19"/>
    <b v="1"/>
    <s v="theater/plays"/>
    <n v="1.09375"/>
    <n v="46.05263157894737"/>
    <x v="8"/>
    <x v="23"/>
    <x v="2897"/>
    <d v="2016-06-16T05:58:09"/>
  </r>
  <r>
    <n v="723"/>
    <s v="The 2015 Pro Football Beast Book"/>
    <s v="The Definitive (and Slightly Ridiculous) Guide to Enjoying the 2015 Pro Football Season"/>
    <n v="5000"/>
    <n v="5469"/>
    <x v="3"/>
    <x v="0"/>
    <s v="USD"/>
    <n v="1438228740"/>
    <n v="1435606549"/>
    <b v="0"/>
    <n v="100"/>
    <b v="1"/>
    <s v="publishing/nonfiction"/>
    <n v="1.0938000000000001"/>
    <n v="54.69"/>
    <x v="2"/>
    <x v="34"/>
    <x v="2898"/>
    <d v="2015-07-30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3"/>
    <x v="0"/>
    <s v="USD"/>
    <n v="1358755140"/>
    <n v="1357187280"/>
    <b v="0"/>
    <n v="14"/>
    <b v="1"/>
    <s v="music/rock"/>
    <n v="1.0941176470588236"/>
    <n v="132.85714285714286"/>
    <x v="3"/>
    <x v="32"/>
    <x v="2899"/>
    <d v="2013-01-21T07:59:00"/>
  </r>
  <r>
    <n v="3586"/>
    <s v="Actors &amp; Musicians who are Blind or Autistic"/>
    <s v="See Theatre In A New Light"/>
    <n v="7500"/>
    <n v="8207"/>
    <x v="3"/>
    <x v="0"/>
    <s v="USD"/>
    <n v="1474649070"/>
    <n v="1469465070"/>
    <b v="0"/>
    <n v="54"/>
    <b v="1"/>
    <s v="theater/plays"/>
    <n v="1.0942666666666667"/>
    <n v="151.9814814814815"/>
    <x v="8"/>
    <x v="23"/>
    <x v="2900"/>
    <d v="2016-09-23T16:44:3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3"/>
    <x v="0"/>
    <s v="USD"/>
    <n v="1444778021"/>
    <n v="1442963621"/>
    <b v="0"/>
    <n v="132"/>
    <b v="1"/>
    <s v="music/classical music"/>
    <n v="1.0948792000000001"/>
    <n v="103.68174242424243"/>
    <x v="3"/>
    <x v="37"/>
    <x v="2901"/>
    <d v="2015-10-13T23:13:41"/>
  </r>
  <r>
    <n v="1644"/>
    <s v="Kevin Wood - Out Among The Wolves"/>
    <s v="Be a part of helping Singer/Songwriter Kevin Wood bring his 3rd Album &quot;Out Among The Wolves&quot; from the studio to you!"/>
    <n v="10000"/>
    <n v="10950"/>
    <x v="3"/>
    <x v="0"/>
    <s v="USD"/>
    <n v="1353551160"/>
    <n v="1348363560"/>
    <b v="0"/>
    <n v="128"/>
    <b v="1"/>
    <s v="music/pop"/>
    <n v="1.095"/>
    <n v="85.546875"/>
    <x v="3"/>
    <x v="35"/>
    <x v="2902"/>
    <d v="2012-11-22T02:26:00"/>
  </r>
  <r>
    <n v="3223"/>
    <s v="Good People by David Lindsay-Abaire at Waterfront Playhouse"/>
    <s v="Bringing David Lindsay-Abaire's award-winning story of our times to the East Bay."/>
    <n v="3100"/>
    <n v="3395"/>
    <x v="3"/>
    <x v="0"/>
    <s v="USD"/>
    <n v="1440100976"/>
    <n v="1437508976"/>
    <b v="1"/>
    <n v="74"/>
    <b v="1"/>
    <s v="theater/plays"/>
    <n v="1.0951612903225807"/>
    <n v="45.878378378378379"/>
    <x v="8"/>
    <x v="23"/>
    <x v="2903"/>
    <d v="2015-08-20T20:02:5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3"/>
    <x v="0"/>
    <s v="USD"/>
    <n v="1462125358"/>
    <n v="1459533358"/>
    <b v="0"/>
    <n v="238"/>
    <b v="1"/>
    <s v="theater/plays"/>
    <n v="1.0952500000000001"/>
    <n v="92.037815126050418"/>
    <x v="8"/>
    <x v="23"/>
    <x v="2904"/>
    <d v="2016-05-01T17:55:58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3"/>
    <x v="1"/>
    <s v="GBP"/>
    <n v="1433113200"/>
    <n v="1431951611"/>
    <b v="0"/>
    <n v="12"/>
    <b v="1"/>
    <s v="theater/plays"/>
    <n v="1.0954545454545455"/>
    <n v="20.083333333333332"/>
    <x v="8"/>
    <x v="23"/>
    <x v="2905"/>
    <d v="2015-05-31T23:00:00"/>
  </r>
  <r>
    <n v="2203"/>
    <s v="Andy's iLL - The Invisible City"/>
    <s v="The Invisible City is a project built &amp; powered by my fans. A full video and audio experience that I hope to merge into a live show."/>
    <n v="2000"/>
    <n v="2191"/>
    <x v="3"/>
    <x v="7"/>
    <s v="CAD"/>
    <n v="1443127082"/>
    <n v="1440535082"/>
    <b v="0"/>
    <n v="50"/>
    <b v="1"/>
    <s v="music/electronic music"/>
    <n v="1.0954999999999999"/>
    <n v="43.82"/>
    <x v="3"/>
    <x v="36"/>
    <x v="2906"/>
    <d v="2015-09-24T20:38:0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3"/>
    <x v="7"/>
    <s v="CAD"/>
    <n v="1433131140"/>
    <n v="1429120908"/>
    <b v="0"/>
    <n v="11"/>
    <b v="1"/>
    <s v="theater/plays"/>
    <n v="1.0954999999999999"/>
    <n v="199.18181818181819"/>
    <x v="8"/>
    <x v="23"/>
    <x v="2907"/>
    <d v="2015-06-01T03:59:00"/>
  </r>
  <r>
    <n v="3175"/>
    <s v="The Killing Room"/>
    <s v="One Year Lease Theater Company's world premiere theater production of THE KILLING ROOM, by playwright Daniel Keene, March 2011 in NYC."/>
    <n v="5000"/>
    <n v="5478"/>
    <x v="3"/>
    <x v="0"/>
    <s v="USD"/>
    <n v="1297977427"/>
    <n v="1292793427"/>
    <b v="1"/>
    <n v="60"/>
    <b v="1"/>
    <s v="theater/plays"/>
    <n v="1.0955999999999999"/>
    <n v="91.3"/>
    <x v="8"/>
    <x v="23"/>
    <x v="2908"/>
    <d v="2011-02-17T21:17:07"/>
  </r>
  <r>
    <n v="2961"/>
    <s v="Shakespeare in the Park! A Comedy of Errors"/>
    <s v="Teens in Take Note Troupe put on Shakespeare in the Park annually. Keep relevant, family-friendly Shakespeare in the community!"/>
    <n v="5000"/>
    <n v="5481"/>
    <x v="3"/>
    <x v="0"/>
    <s v="USD"/>
    <n v="1427342400"/>
    <n v="1424927159"/>
    <b v="0"/>
    <n v="108"/>
    <b v="1"/>
    <s v="theater/plays"/>
    <n v="1.0962000000000001"/>
    <n v="50.75"/>
    <x v="8"/>
    <x v="23"/>
    <x v="2909"/>
    <d v="2015-03-26T04:00:00"/>
  </r>
  <r>
    <n v="53"/>
    <s v="Rolling out Vegan Mashup's Season 2"/>
    <s v="Delicious TV's Vegan Mashup launching season two on public television"/>
    <n v="3000"/>
    <n v="3289"/>
    <x v="3"/>
    <x v="0"/>
    <s v="USD"/>
    <n v="1396648800"/>
    <n v="1395407445"/>
    <b v="0"/>
    <n v="117"/>
    <b v="1"/>
    <s v="film &amp; video/television"/>
    <n v="1.0963333333333334"/>
    <n v="28.111111111111111"/>
    <x v="0"/>
    <x v="29"/>
    <x v="2910"/>
    <d v="2014-04-04T22:00:00"/>
  </r>
  <r>
    <n v="3432"/>
    <s v="Love Letters"/>
    <s v="Bare Theatre stages A.R. Gurney's Pulitzer Finalist script about a relationship spanning a lifetime and long distance."/>
    <n v="2000"/>
    <n v="2193"/>
    <x v="3"/>
    <x v="0"/>
    <s v="USD"/>
    <n v="1454709600"/>
    <n v="1452520614"/>
    <b v="0"/>
    <n v="42"/>
    <b v="1"/>
    <s v="theater/plays"/>
    <n v="1.0965"/>
    <n v="52.214285714285715"/>
    <x v="8"/>
    <x v="23"/>
    <x v="2911"/>
    <d v="2016-02-05T22:00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3"/>
    <x v="0"/>
    <s v="USD"/>
    <n v="1410210685"/>
    <n v="1408050685"/>
    <b v="0"/>
    <n v="52"/>
    <b v="1"/>
    <s v="theater/musical"/>
    <n v="1.0966666666666667"/>
    <n v="94.90384615384616"/>
    <x v="8"/>
    <x v="25"/>
    <x v="2912"/>
    <d v="2014-09-08T21:11:25"/>
  </r>
  <r>
    <n v="2186"/>
    <s v="Latitude 90Â° : The Origin"/>
    <s v="The real-time digital social deduction game where there's no moderator, no sleeping, and no dying."/>
    <n v="20000"/>
    <n v="21935"/>
    <x v="3"/>
    <x v="0"/>
    <s v="USD"/>
    <n v="1473213600"/>
    <n v="1470062743"/>
    <b v="0"/>
    <n v="392"/>
    <b v="1"/>
    <s v="games/tabletop games"/>
    <n v="1.0967499999999999"/>
    <n v="55.956632653061227"/>
    <x v="5"/>
    <x v="38"/>
    <x v="2913"/>
    <d v="2016-09-07T02:00:00"/>
  </r>
  <r>
    <n v="3029"/>
    <s v="Ground Floor Theatre"/>
    <s v="We're building a new theatre venue in Austin! Austin is growing, but we are losing space for artists- help us keep local theatre alive!"/>
    <n v="30000"/>
    <n v="32903"/>
    <x v="3"/>
    <x v="0"/>
    <s v="USD"/>
    <n v="1416285300"/>
    <n v="1413824447"/>
    <b v="0"/>
    <n v="348"/>
    <b v="1"/>
    <s v="theater/spaces"/>
    <n v="1.0967666666666667"/>
    <n v="94.548850574712645"/>
    <x v="8"/>
    <x v="24"/>
    <x v="2914"/>
    <d v="2014-11-18T04:35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3"/>
    <x v="0"/>
    <s v="USD"/>
    <n v="1467752334"/>
    <n v="1465160334"/>
    <b v="0"/>
    <n v="65"/>
    <b v="1"/>
    <s v="music/rock"/>
    <n v="1.0968181818181819"/>
    <n v="74.246153846153845"/>
    <x v="3"/>
    <x v="32"/>
    <x v="2915"/>
    <d v="2016-07-05T20:58:54"/>
  </r>
  <r>
    <n v="3621"/>
    <s v="EverScape"/>
    <s v="Bare Theatre and Sonorous Road collaborate on the NC debut of  Allan Maule's gamer fantasy play that was extended in New York."/>
    <n v="3000"/>
    <n v="3292"/>
    <x v="3"/>
    <x v="0"/>
    <s v="USD"/>
    <n v="1475269200"/>
    <n v="1473200844"/>
    <b v="0"/>
    <n v="70"/>
    <b v="1"/>
    <s v="theater/plays"/>
    <n v="1.0973333333333333"/>
    <n v="47.028571428571432"/>
    <x v="8"/>
    <x v="23"/>
    <x v="2916"/>
    <d v="2016-09-30T21:00:00"/>
  </r>
  <r>
    <n v="3448"/>
    <s v="The Mount, new play about Edith Wharton"/>
    <s v="The Mount-- a new play based off the life of Edith Wharton-- is having its premiere reading AT the real Mount in Lenox, MA!"/>
    <n v="2100"/>
    <n v="2305"/>
    <x v="3"/>
    <x v="0"/>
    <s v="USD"/>
    <n v="1418784689"/>
    <n v="1416192689"/>
    <b v="0"/>
    <n v="45"/>
    <b v="1"/>
    <s v="theater/plays"/>
    <n v="1.0976190476190477"/>
    <n v="51.222222222222221"/>
    <x v="8"/>
    <x v="23"/>
    <x v="2917"/>
    <d v="2014-12-17T02:51:29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3"/>
    <x v="0"/>
    <s v="USD"/>
    <n v="1447295460"/>
    <n v="1444747843"/>
    <b v="0"/>
    <n v="165"/>
    <b v="1"/>
    <s v="theater/plays"/>
    <n v="1.0976666666666666"/>
    <n v="99.787878787878782"/>
    <x v="8"/>
    <x v="23"/>
    <x v="2918"/>
    <d v="2015-11-12T02:31:0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3"/>
    <x v="0"/>
    <s v="USD"/>
    <n v="1469770500"/>
    <n v="1468362207"/>
    <b v="0"/>
    <n v="47"/>
    <b v="1"/>
    <s v="film &amp; video/television"/>
    <n v="1.0977744436109027"/>
    <n v="93.40425531914893"/>
    <x v="0"/>
    <x v="29"/>
    <x v="2919"/>
    <d v="2016-07-29T05:35:0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3"/>
    <x v="0"/>
    <s v="USD"/>
    <n v="1445065210"/>
    <n v="1442473210"/>
    <b v="0"/>
    <n v="45"/>
    <b v="1"/>
    <s v="theater/plays"/>
    <n v="1.0984"/>
    <n v="61.022222222222226"/>
    <x v="8"/>
    <x v="23"/>
    <x v="2920"/>
    <d v="2015-10-17T07:00:10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3"/>
    <x v="0"/>
    <s v="USD"/>
    <n v="1412135940"/>
    <n v="1410840126"/>
    <b v="1"/>
    <n v="37"/>
    <b v="1"/>
    <s v="theater/plays"/>
    <n v="1.0988461538461538"/>
    <n v="77.21621621621621"/>
    <x v="8"/>
    <x v="23"/>
    <x v="2921"/>
    <d v="2014-10-01T03:59:00"/>
  </r>
  <r>
    <n v="1025"/>
    <s v="[NUREN] The New Renaissance"/>
    <s v="Jake Kaufman and Jessie Seely present THE WORLD'S FIRST VIRTUAL REALITY ROCK OPERA."/>
    <n v="70000"/>
    <n v="76949.820000000007"/>
    <x v="3"/>
    <x v="0"/>
    <s v="USD"/>
    <n v="1426532437"/>
    <n v="1423944037"/>
    <b v="1"/>
    <n v="1071"/>
    <b v="1"/>
    <s v="music/electronic music"/>
    <n v="1.099283142857143"/>
    <n v="71.848571428571432"/>
    <x v="3"/>
    <x v="36"/>
    <x v="2922"/>
    <d v="2015-03-16T19:00:37"/>
  </r>
  <r>
    <n v="1292"/>
    <s v="Season Scandinavia"/>
    <s v="Empty Deck presents the most exciting unknown contemporary Scandinavian plays in co-production with The Other Room Theatre, Cardiff."/>
    <n v="1700"/>
    <n v="1870"/>
    <x v="3"/>
    <x v="1"/>
    <s v="GBP"/>
    <n v="1444172340"/>
    <n v="1441822828"/>
    <b v="0"/>
    <n v="52"/>
    <b v="1"/>
    <s v="theater/plays"/>
    <n v="1.1000000000000001"/>
    <n v="35.96153846153846"/>
    <x v="8"/>
    <x v="23"/>
    <x v="2923"/>
    <d v="2015-10-06T22:59:00"/>
  </r>
  <r>
    <n v="1612"/>
    <s v="Join AT THE WAYSIDE For The &quot;Ready...Set...Snow Tour!&quot;"/>
    <s v="Help us achieve our goal to get our van repaired, gassed up, and road-ready for our winter tour!"/>
    <n v="500"/>
    <n v="550"/>
    <x v="3"/>
    <x v="0"/>
    <s v="USD"/>
    <n v="1357160384"/>
    <n v="1354568384"/>
    <b v="0"/>
    <n v="11"/>
    <b v="1"/>
    <s v="music/rock"/>
    <n v="1.1000000000000001"/>
    <n v="50"/>
    <x v="3"/>
    <x v="32"/>
    <x v="2924"/>
    <d v="2013-01-02T20:59:4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3"/>
    <x v="0"/>
    <s v="USD"/>
    <n v="1312212855"/>
    <n v="1307028855"/>
    <b v="0"/>
    <n v="11"/>
    <b v="1"/>
    <s v="music/classical music"/>
    <n v="1.1000000000000001"/>
    <n v="100"/>
    <x v="3"/>
    <x v="37"/>
    <x v="2925"/>
    <d v="2011-08-01T15:34:15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3"/>
    <x v="1"/>
    <s v="GBP"/>
    <n v="1440245273"/>
    <n v="1438085273"/>
    <b v="0"/>
    <n v="18"/>
    <b v="1"/>
    <s v="theater/plays"/>
    <n v="1.1000000000000001"/>
    <n v="24.444444444444443"/>
    <x v="8"/>
    <x v="23"/>
    <x v="2926"/>
    <d v="2015-08-22T12:07:53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3"/>
    <x v="1"/>
    <s v="GBP"/>
    <n v="1462519041"/>
    <n v="1459927041"/>
    <b v="0"/>
    <n v="89"/>
    <b v="1"/>
    <s v="theater/plays"/>
    <n v="1.1000000000000001"/>
    <n v="49.438202247191015"/>
    <x v="8"/>
    <x v="23"/>
    <x v="2927"/>
    <d v="2016-05-06T07:17:21"/>
  </r>
  <r>
    <n v="3346"/>
    <s v="Shakespearean Youth Theatre (SYT) - The Tempest"/>
    <s v="Tempest opens Feb. 25. Please support Shakespeare, the arts and community youth theater! Be a part of something special!"/>
    <n v="1500"/>
    <n v="1650"/>
    <x v="3"/>
    <x v="0"/>
    <s v="USD"/>
    <n v="1424910910"/>
    <n v="1424306110"/>
    <b v="0"/>
    <n v="18"/>
    <b v="1"/>
    <s v="theater/plays"/>
    <n v="1.1000000000000001"/>
    <n v="91.666666666666671"/>
    <x v="8"/>
    <x v="23"/>
    <x v="2928"/>
    <d v="2015-02-26T00:35:1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3"/>
    <x v="0"/>
    <s v="USD"/>
    <n v="1422853140"/>
    <n v="1421439552"/>
    <b v="0"/>
    <n v="10"/>
    <b v="1"/>
    <s v="theater/plays"/>
    <n v="1.1000000000000001"/>
    <n v="55"/>
    <x v="8"/>
    <x v="23"/>
    <x v="2929"/>
    <d v="2015-02-02T04:59:00"/>
  </r>
  <r>
    <n v="3043"/>
    <s v="Like This Post (The Post at 750)"/>
    <s v="Introducing The Post at 750! Join us in the creation of Vancouver's most exciting new cultural space in the heart of downtown."/>
    <n v="15000"/>
    <n v="16501"/>
    <x v="3"/>
    <x v="7"/>
    <s v="CAD"/>
    <n v="1429152600"/>
    <n v="1426815699"/>
    <b v="0"/>
    <n v="128"/>
    <b v="1"/>
    <s v="theater/spaces"/>
    <n v="1.1000666666666667"/>
    <n v="128.9140625"/>
    <x v="8"/>
    <x v="24"/>
    <x v="2930"/>
    <d v="2015-04-16T02:50:00"/>
  </r>
  <r>
    <n v="3822"/>
    <s v="Geschichten sollen leben"/>
    <s v="19 TheaterstÃ¼cke des Schnuppe Figurentheaters bei einem GroÃŸbrand zerstÃ¶rt - bitte unterstÃ¼tzt uns, den Wiederaufbau zu finanzieren"/>
    <n v="5000"/>
    <n v="5501"/>
    <x v="3"/>
    <x v="6"/>
    <s v="EUR"/>
    <n v="1453244340"/>
    <n v="1448136417"/>
    <b v="0"/>
    <n v="76"/>
    <b v="1"/>
    <s v="theater/plays"/>
    <n v="1.1002000000000001"/>
    <n v="72.381578947368425"/>
    <x v="8"/>
    <x v="23"/>
    <x v="2931"/>
    <d v="2016-01-19T22:59:00"/>
  </r>
  <r>
    <n v="38"/>
    <s v="Brewz Brothers TV"/>
    <s v="A television show about three brothers from Chicago on a mission to discover and highlight the best breweries in America."/>
    <n v="2500"/>
    <n v="2751"/>
    <x v="3"/>
    <x v="0"/>
    <s v="USD"/>
    <n v="1368235344"/>
    <n v="1365643344"/>
    <b v="0"/>
    <n v="66"/>
    <b v="1"/>
    <s v="film &amp; video/television"/>
    <n v="1.1004"/>
    <n v="41.68181818181818"/>
    <x v="0"/>
    <x v="29"/>
    <x v="2932"/>
    <d v="2013-05-11T01:22:24"/>
  </r>
  <r>
    <n v="3518"/>
    <s v="BEASTS OF BAVERLY GROVE"/>
    <s v="One play.  Two theaters.  See the story from both sides and then decide for yourself - who are the BEASTS OF BAVERLY GROVE?"/>
    <n v="1500"/>
    <n v="1650.69"/>
    <x v="3"/>
    <x v="0"/>
    <s v="USD"/>
    <n v="1412259660"/>
    <n v="1410461299"/>
    <b v="0"/>
    <n v="33"/>
    <b v="1"/>
    <s v="theater/plays"/>
    <n v="1.10046"/>
    <n v="50.020909090909093"/>
    <x v="8"/>
    <x v="23"/>
    <x v="2933"/>
    <d v="2014-10-02T14:21:00"/>
  </r>
  <r>
    <n v="2606"/>
    <s v="2000 Student Projects to the Edge of Space"/>
    <s v="PongSat 2 !!!!!_x000a__x000a_On September 27, 2014 we are going to send 2000 student projects to the edge of space."/>
    <n v="11000"/>
    <n v="12106"/>
    <x v="3"/>
    <x v="0"/>
    <s v="USD"/>
    <n v="1398791182"/>
    <n v="1396026382"/>
    <b v="1"/>
    <n v="385"/>
    <b v="1"/>
    <s v="technology/space exploration"/>
    <n v="1.1005454545454545"/>
    <n v="31.444155844155844"/>
    <x v="1"/>
    <x v="21"/>
    <x v="2934"/>
    <d v="2014-04-29T17:06:22"/>
  </r>
  <r>
    <n v="3598"/>
    <s v="Cinderella"/>
    <s v="River City Theatre Company needs your support as we embark on our thirteenth production, CINDERELLA!"/>
    <n v="1000"/>
    <n v="1101"/>
    <x v="3"/>
    <x v="0"/>
    <s v="USD"/>
    <n v="1409720340"/>
    <n v="1408129822"/>
    <b v="0"/>
    <n v="27"/>
    <b v="1"/>
    <s v="theater/plays"/>
    <n v="1.101"/>
    <n v="40.777777777777779"/>
    <x v="8"/>
    <x v="23"/>
    <x v="2935"/>
    <d v="2014-09-03T04:59:0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3"/>
    <x v="0"/>
    <s v="USD"/>
    <n v="1404190740"/>
    <n v="1401214581"/>
    <b v="0"/>
    <n v="30"/>
    <b v="1"/>
    <s v="theater/plays"/>
    <n v="1.101"/>
    <n v="73.400000000000006"/>
    <x v="8"/>
    <x v="23"/>
    <x v="2936"/>
    <d v="2014-07-01T04:59:00"/>
  </r>
  <r>
    <n v="338"/>
    <s v="Queer Genius"/>
    <s v="&quot;Queer Genius&quot; explores the lives of four visionary queer artists: Eileen Myles, Barbara Hammer, Jibz Cameron and Shannon Funchess"/>
    <n v="15000"/>
    <n v="16520.04"/>
    <x v="3"/>
    <x v="0"/>
    <s v="USD"/>
    <n v="1472864400"/>
    <n v="1468001290"/>
    <b v="1"/>
    <n v="236"/>
    <b v="1"/>
    <s v="film &amp; video/documentary"/>
    <n v="1.1013360000000001"/>
    <n v="70.000169491525426"/>
    <x v="0"/>
    <x v="31"/>
    <x v="2937"/>
    <d v="2016-09-03T01:00:00"/>
  </r>
  <r>
    <n v="369"/>
    <s v="Alpine Zone"/>
    <s v="A documentary of one woman's attempt at solo hiking 2,000 miles, in an effort to understand herself and societal expectations."/>
    <n v="6500"/>
    <n v="7160.12"/>
    <x v="3"/>
    <x v="0"/>
    <s v="USD"/>
    <n v="1326633269"/>
    <n v="1324041269"/>
    <b v="0"/>
    <n v="167"/>
    <b v="1"/>
    <s v="film &amp; video/documentary"/>
    <n v="1.1015569230769231"/>
    <n v="42.874970059880241"/>
    <x v="0"/>
    <x v="31"/>
    <x v="2938"/>
    <d v="2012-01-15T13:14:29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3"/>
    <x v="0"/>
    <s v="USD"/>
    <n v="1403323140"/>
    <n v="1400704672"/>
    <b v="0"/>
    <n v="113"/>
    <b v="1"/>
    <s v="film &amp; video/documentary"/>
    <n v="1.1016142857142857"/>
    <n v="68.24159292035398"/>
    <x v="0"/>
    <x v="31"/>
    <x v="2939"/>
    <d v="2014-06-21T03:59:00"/>
  </r>
  <r>
    <n v="2458"/>
    <s v="Smoke, Loaf &amp; Saucer"/>
    <s v="Three ladies starting a small bakery/toast bar concept @SmorgasburgLA.  House made pastries and bread using local and fun ingredients."/>
    <n v="5000"/>
    <n v="5509"/>
    <x v="3"/>
    <x v="0"/>
    <s v="USD"/>
    <n v="1465498800"/>
    <n v="1462481718"/>
    <b v="0"/>
    <n v="80"/>
    <b v="1"/>
    <s v="food/small batch"/>
    <n v="1.1017999999999999"/>
    <n v="68.862499999999997"/>
    <x v="6"/>
    <x v="28"/>
    <x v="2940"/>
    <d v="2016-06-09T19:00:00"/>
  </r>
  <r>
    <n v="1391"/>
    <s v="Rules and Regulations"/>
    <s v="With the money donated through this project we intend on investing in sound equipment for live shows"/>
    <n v="500"/>
    <n v="551"/>
    <x v="3"/>
    <x v="0"/>
    <s v="USD"/>
    <n v="1440219540"/>
    <n v="1436369818"/>
    <b v="0"/>
    <n v="13"/>
    <b v="1"/>
    <s v="music/rock"/>
    <n v="1.1020000000000001"/>
    <n v="42.384615384615387"/>
    <x v="3"/>
    <x v="32"/>
    <x v="2941"/>
    <d v="2015-08-22T04:59:00"/>
  </r>
  <r>
    <n v="1646"/>
    <s v="MADAM Album"/>
    <s v="Album 3 funds.We have 13 amazing songs ready to go . a fantastic engineer to mix them, James Aparicio(Depeche Mode/Liars.We need you xx"/>
    <n v="2000"/>
    <n v="2204"/>
    <x v="3"/>
    <x v="1"/>
    <s v="GBP"/>
    <n v="1408039860"/>
    <n v="1405248503"/>
    <b v="0"/>
    <n v="83"/>
    <b v="1"/>
    <s v="music/pop"/>
    <n v="1.1020000000000001"/>
    <n v="26.554216867469879"/>
    <x v="3"/>
    <x v="35"/>
    <x v="2942"/>
    <d v="2014-08-14T18:11:00"/>
  </r>
  <r>
    <n v="3337"/>
    <s v="Das Ding - A Globetrotting Comedy"/>
    <s v="StoneCrabs is thrilled to bring to the UK the first English production of Philipp LÃ¶hleâ€™s play Das Ding (The Thing)."/>
    <n v="2500"/>
    <n v="2755"/>
    <x v="3"/>
    <x v="1"/>
    <s v="GBP"/>
    <n v="1412974800"/>
    <n v="1411109167"/>
    <b v="0"/>
    <n v="34"/>
    <b v="1"/>
    <s v="theater/plays"/>
    <n v="1.1020000000000001"/>
    <n v="81.029411764705884"/>
    <x v="8"/>
    <x v="23"/>
    <x v="2943"/>
    <d v="2014-10-10T21:00:00"/>
  </r>
  <r>
    <n v="3772"/>
    <s v="Make &quot;Tonya and Nancy&quot; a Rock Opera!"/>
    <s v="A dark comedy about two girls, one knee, and the 1994 Olympics. Help us make sure &quot;Tonya and Nancy&quot; rocks!"/>
    <n v="5000"/>
    <n v="5510"/>
    <x v="3"/>
    <x v="0"/>
    <s v="USD"/>
    <n v="1480399200"/>
    <n v="1478616506"/>
    <b v="0"/>
    <n v="33"/>
    <b v="1"/>
    <s v="theater/musical"/>
    <n v="1.1020000000000001"/>
    <n v="166.96969696969697"/>
    <x v="8"/>
    <x v="25"/>
    <x v="2944"/>
    <d v="2016-11-29T06:00:00"/>
  </r>
  <r>
    <n v="3759"/>
    <s v="Pared Down Productions"/>
    <s v="A production company specializing in small-scale musicals"/>
    <n v="4000"/>
    <n v="4409.7700000000004"/>
    <x v="3"/>
    <x v="0"/>
    <s v="USD"/>
    <n v="1440556553"/>
    <n v="1435372553"/>
    <b v="0"/>
    <n v="88"/>
    <b v="1"/>
    <s v="theater/musical"/>
    <n v="1.1024425000000002"/>
    <n v="50.111022727272733"/>
    <x v="8"/>
    <x v="25"/>
    <x v="2945"/>
    <d v="2015-08-26T02:35:53"/>
  </r>
  <r>
    <n v="1925"/>
    <s v="The Freakniks Debut Album: Infinite Love"/>
    <s v="The Freakniks are making their psychedelic freak-folk debut studio album and they need your help."/>
    <n v="1500"/>
    <n v="1655"/>
    <x v="3"/>
    <x v="0"/>
    <s v="USD"/>
    <n v="1381449600"/>
    <n v="1379540288"/>
    <b v="0"/>
    <n v="52"/>
    <b v="1"/>
    <s v="music/indie rock"/>
    <n v="1.1033333333333333"/>
    <n v="31.826923076923077"/>
    <x v="3"/>
    <x v="7"/>
    <x v="2946"/>
    <d v="2013-10-11T00:00:00"/>
  </r>
  <r>
    <n v="2628"/>
    <s v="Pie In Space!"/>
    <s v="A high school freshman is sending pie into space and you can be a part of it.  GO SCIENCE!!!"/>
    <n v="839"/>
    <n v="926"/>
    <x v="3"/>
    <x v="0"/>
    <s v="USD"/>
    <n v="1417389067"/>
    <n v="1415661067"/>
    <b v="0"/>
    <n v="21"/>
    <b v="1"/>
    <s v="technology/space exploration"/>
    <n v="1.1036948748510131"/>
    <n v="44.095238095238095"/>
    <x v="1"/>
    <x v="21"/>
    <x v="2947"/>
    <d v="2014-11-30T23:11:07"/>
  </r>
  <r>
    <n v="277"/>
    <s v="Pressing On: The Letterpress Film"/>
    <s v="A documentary about the survival of letterpress and the remarkable printers who preserve the history and knowledge of the craft."/>
    <n v="65000"/>
    <n v="71748"/>
    <x v="3"/>
    <x v="0"/>
    <s v="USD"/>
    <n v="1432416219"/>
    <n v="1429824219"/>
    <b v="1"/>
    <n v="951"/>
    <b v="1"/>
    <s v="film &amp; video/documentary"/>
    <n v="1.1038153846153846"/>
    <n v="75.444794952681391"/>
    <x v="0"/>
    <x v="31"/>
    <x v="2948"/>
    <d v="2015-05-23T21:23:39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3"/>
    <x v="0"/>
    <s v="USD"/>
    <n v="1476316800"/>
    <n v="1473837751"/>
    <b v="0"/>
    <n v="265"/>
    <b v="1"/>
    <s v="theater/spaces"/>
    <n v="1.1040080000000001"/>
    <n v="104.15169811320754"/>
    <x v="8"/>
    <x v="24"/>
    <x v="2949"/>
    <d v="2016-10-13T00:00:00"/>
  </r>
  <r>
    <n v="1385"/>
    <s v="Chi Might Project"/>
    <s v="Musicians, singers &amp; songwriters from all over the world collaborate via YouTube in order to create an amazing album!"/>
    <n v="8000"/>
    <n v="8832.49"/>
    <x v="3"/>
    <x v="6"/>
    <s v="EUR"/>
    <n v="1461931860"/>
    <n v="1457109121"/>
    <b v="0"/>
    <n v="134"/>
    <b v="1"/>
    <s v="music/rock"/>
    <n v="1.10406125"/>
    <n v="65.914104477611943"/>
    <x v="3"/>
    <x v="32"/>
    <x v="2950"/>
    <d v="2016-04-29T12:11:00"/>
  </r>
  <r>
    <n v="1527"/>
    <s v="Island - Japan, from the view point of many"/>
    <s v="Eight creatives visited Japan. This is a unique photo-book of their separate but collected experiences."/>
    <n v="3500"/>
    <n v="3865.55"/>
    <x v="3"/>
    <x v="0"/>
    <s v="USD"/>
    <n v="1489497886"/>
    <n v="1487082286"/>
    <b v="1"/>
    <n v="70"/>
    <b v="1"/>
    <s v="photography/photobooks"/>
    <n v="1.1044428571428573"/>
    <n v="55.222142857142863"/>
    <x v="7"/>
    <x v="18"/>
    <x v="2951"/>
    <d v="2017-03-14T13:24:46"/>
  </r>
  <r>
    <n v="393"/>
    <s v="THE PENGUIN COUNTERS Documentary Film"/>
    <s v="This is a story thatâ€™s never been told, about tackling climate change one penguin at a timeâ€¦"/>
    <n v="50000"/>
    <n v="55223"/>
    <x v="3"/>
    <x v="0"/>
    <s v="USD"/>
    <n v="1381424452"/>
    <n v="1378746052"/>
    <b v="0"/>
    <n v="351"/>
    <b v="1"/>
    <s v="film &amp; video/documentary"/>
    <n v="1.10446"/>
    <n v="157.33048433048432"/>
    <x v="0"/>
    <x v="31"/>
    <x v="2952"/>
    <d v="2013-10-10T17:00:52"/>
  </r>
  <r>
    <n v="3041"/>
    <s v="Lend a Hand in Our Home"/>
    <s v="Privet! Hello! Bon Jour! We are the Arlekin Players Theatre and we need a home."/>
    <n v="8300"/>
    <n v="9170"/>
    <x v="3"/>
    <x v="0"/>
    <s v="USD"/>
    <n v="1453323048"/>
    <n v="1450731048"/>
    <b v="0"/>
    <n v="95"/>
    <b v="1"/>
    <s v="theater/spaces"/>
    <n v="1.1048192771084338"/>
    <n v="96.526315789473685"/>
    <x v="8"/>
    <x v="24"/>
    <x v="2953"/>
    <d v="2016-01-20T20:50:48"/>
  </r>
  <r>
    <n v="3698"/>
    <s v="CORIOLANUS | THE NORMAL HEART @ The Lab Theater"/>
    <s v="Two great political plays, separated in authorship by four hundred years but united in their urgency."/>
    <n v="5000"/>
    <n v="5526"/>
    <x v="3"/>
    <x v="0"/>
    <s v="USD"/>
    <n v="1456946487"/>
    <n v="1454354487"/>
    <b v="0"/>
    <n v="136"/>
    <b v="1"/>
    <s v="theater/plays"/>
    <n v="1.1052"/>
    <n v="40.632352941176471"/>
    <x v="8"/>
    <x v="23"/>
    <x v="2954"/>
    <d v="2016-03-02T19:21:27"/>
  </r>
  <r>
    <n v="1754"/>
    <s v="OFFICIAL OTTAWA (an unofficial portrait)"/>
    <s v="A photography publication that looks behind the myths, clichÃ©s and fairytales that surround Ottawa, the capital of Canada."/>
    <n v="8500"/>
    <n v="9395"/>
    <x v="3"/>
    <x v="7"/>
    <s v="CAD"/>
    <n v="1428091353"/>
    <n v="1425502953"/>
    <b v="0"/>
    <n v="90"/>
    <b v="1"/>
    <s v="photography/photobooks"/>
    <n v="1.1052941176470588"/>
    <n v="104.38888888888889"/>
    <x v="7"/>
    <x v="18"/>
    <x v="2955"/>
    <d v="2015-04-03T20:02:33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3"/>
    <x v="3"/>
    <s v="AUD"/>
    <n v="1437473005"/>
    <n v="1434881005"/>
    <b v="0"/>
    <n v="73"/>
    <b v="1"/>
    <s v="theater/plays"/>
    <n v="1.105675"/>
    <n v="151.4623287671233"/>
    <x v="8"/>
    <x v="23"/>
    <x v="2956"/>
    <d v="2015-07-21T10:03:25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3"/>
    <x v="0"/>
    <s v="USD"/>
    <n v="1341349200"/>
    <n v="1338928537"/>
    <b v="0"/>
    <n v="15"/>
    <b v="1"/>
    <s v="film &amp; video/shorts"/>
    <n v="1.1060000000000001"/>
    <n v="73.733333333333334"/>
    <x v="0"/>
    <x v="30"/>
    <x v="2957"/>
    <d v="2012-07-03T21:00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3"/>
    <x v="0"/>
    <s v="USD"/>
    <n v="1420489560"/>
    <n v="1417469639"/>
    <b v="0"/>
    <n v="43"/>
    <b v="1"/>
    <s v="theater/plays"/>
    <n v="1.1063333333333334"/>
    <n v="77.186046511627907"/>
    <x v="8"/>
    <x v="23"/>
    <x v="2958"/>
    <d v="2015-01-05T20:26:00"/>
  </r>
  <r>
    <n v="2337"/>
    <s v="The Hudson Standard Bitters and Shrubs"/>
    <s v="We make small batch, locally sourced bitters and shrubs for cocktails and cooking."/>
    <n v="12000"/>
    <n v="13279"/>
    <x v="3"/>
    <x v="0"/>
    <s v="USD"/>
    <n v="1403796143"/>
    <n v="1401204143"/>
    <b v="1"/>
    <n v="179"/>
    <b v="1"/>
    <s v="food/small batch"/>
    <n v="1.1065833333333333"/>
    <n v="74.184357541899445"/>
    <x v="6"/>
    <x v="28"/>
    <x v="2959"/>
    <d v="2014-06-26T15:22:23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3"/>
    <x v="0"/>
    <s v="USD"/>
    <n v="1362160868"/>
    <n v="1359568911"/>
    <b v="0"/>
    <n v="136"/>
    <b v="1"/>
    <s v="music/classical music"/>
    <n v="1.1066666666666667"/>
    <n v="61.029411764705884"/>
    <x v="3"/>
    <x v="37"/>
    <x v="2960"/>
    <d v="2013-03-01T18:01:08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3"/>
    <x v="0"/>
    <s v="USD"/>
    <n v="1455142416"/>
    <n v="1452550416"/>
    <b v="0"/>
    <n v="18"/>
    <b v="1"/>
    <s v="technology/makerspaces"/>
    <n v="1.1066666666666667"/>
    <n v="92.222222222222229"/>
    <x v="1"/>
    <x v="26"/>
    <x v="2961"/>
    <d v="2016-02-10T22:13:36"/>
  </r>
  <r>
    <n v="2831"/>
    <s v="Tackett &amp; Pyke put on a Play"/>
    <s v="We each wrote a play and would like to produce them for you for nothing more than art's sake!"/>
    <n v="3000"/>
    <n v="3320"/>
    <x v="3"/>
    <x v="0"/>
    <s v="USD"/>
    <n v="1437076070"/>
    <n v="1434484070"/>
    <b v="0"/>
    <n v="52"/>
    <b v="1"/>
    <s v="theater/plays"/>
    <n v="1.1066666666666667"/>
    <n v="63.846153846153847"/>
    <x v="8"/>
    <x v="23"/>
    <x v="2962"/>
    <d v="2015-07-16T19:47:50"/>
  </r>
  <r>
    <n v="1368"/>
    <s v="Saturate &quot; The Separation Effect &quot; CD"/>
    <s v="We are in the final stages of the creation of our 4th record, The Separation Effect. our most passionate record to date."/>
    <n v="5000"/>
    <n v="5535"/>
    <x v="3"/>
    <x v="0"/>
    <s v="USD"/>
    <n v="1434342894"/>
    <n v="1432269294"/>
    <b v="0"/>
    <n v="87"/>
    <b v="1"/>
    <s v="music/rock"/>
    <n v="1.107"/>
    <n v="63.620689655172413"/>
    <x v="3"/>
    <x v="32"/>
    <x v="2963"/>
    <d v="2015-06-15T04:34:5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3"/>
    <x v="0"/>
    <s v="USD"/>
    <n v="1362955108"/>
    <n v="1360366708"/>
    <b v="0"/>
    <n v="96"/>
    <b v="1"/>
    <s v="music/indie rock"/>
    <n v="1.107"/>
    <n v="115.3125"/>
    <x v="3"/>
    <x v="7"/>
    <x v="2964"/>
    <d v="2013-03-10T22:38:28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3"/>
    <x v="0"/>
    <s v="USD"/>
    <n v="1342672096"/>
    <n v="1340944096"/>
    <b v="0"/>
    <n v="115"/>
    <b v="1"/>
    <s v="music/indie rock"/>
    <n v="1.1070833333333334"/>
    <n v="28.880434782608695"/>
    <x v="3"/>
    <x v="7"/>
    <x v="2965"/>
    <d v="2012-07-19T04:28:1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3"/>
    <x v="0"/>
    <s v="USD"/>
    <n v="1395435712"/>
    <n v="1392847312"/>
    <b v="0"/>
    <n v="23"/>
    <b v="1"/>
    <s v="publishing/nonfiction"/>
    <n v="1.1071428571428572"/>
    <n v="67.391304347826093"/>
    <x v="2"/>
    <x v="34"/>
    <x v="2966"/>
    <d v="2014-03-21T21:01:52"/>
  </r>
  <r>
    <n v="1281"/>
    <s v="&quot;Laser Beretta&quot;"/>
    <s v="Cure for the Common pulls the trigger on their 2nd full-length LP, &quot;Laser Beretta,&quot; printed on high-quality 15 gram polycarbonate CDs"/>
    <n v="7000"/>
    <n v="7750"/>
    <x v="3"/>
    <x v="0"/>
    <s v="USD"/>
    <n v="1375033836"/>
    <n v="1373305836"/>
    <b v="1"/>
    <n v="74"/>
    <b v="1"/>
    <s v="music/rock"/>
    <n v="1.1071428571428572"/>
    <n v="104.72972972972973"/>
    <x v="3"/>
    <x v="32"/>
    <x v="2967"/>
    <d v="2013-07-28T17:50:36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3"/>
    <x v="0"/>
    <s v="USD"/>
    <n v="1462629432"/>
    <n v="1460037432"/>
    <b v="0"/>
    <n v="350"/>
    <b v="1"/>
    <s v="technology/hardware"/>
    <n v="1.1073146853146854"/>
    <n v="226.20857142857142"/>
    <x v="1"/>
    <x v="39"/>
    <x v="2968"/>
    <d v="2016-05-07T13:57:12"/>
  </r>
  <r>
    <n v="2082"/>
    <s v="Nights On First's First CD!"/>
    <s v="Local bay area band looking to share our vision with people, looking to create something we are proud of, no more bedroom recordings!"/>
    <n v="1500"/>
    <n v="1661"/>
    <x v="3"/>
    <x v="0"/>
    <s v="USD"/>
    <n v="1322106796"/>
    <n v="1316919196"/>
    <b v="0"/>
    <n v="38"/>
    <b v="1"/>
    <s v="music/indie rock"/>
    <n v="1.1073333333333333"/>
    <n v="43.710526315789473"/>
    <x v="3"/>
    <x v="7"/>
    <x v="2969"/>
    <d v="2011-11-24T03:53:16"/>
  </r>
  <r>
    <n v="3251"/>
    <s v="The Metronome Society"/>
    <s v="Self-Titled: A Live (Theatrical) Mixtape. An evening of short plays and music inspired by the works of Jimi, Aretha, Sting and Rufus!"/>
    <n v="1500"/>
    <n v="1661"/>
    <x v="3"/>
    <x v="0"/>
    <s v="USD"/>
    <n v="1434907966"/>
    <n v="1432315966"/>
    <b v="1"/>
    <n v="20"/>
    <b v="1"/>
    <s v="theater/plays"/>
    <n v="1.1073333333333333"/>
    <n v="83.05"/>
    <x v="8"/>
    <x v="23"/>
    <x v="2970"/>
    <d v="2015-06-21T17:32:4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3"/>
    <x v="2"/>
    <s v="DKK"/>
    <n v="1464817320"/>
    <n v="1462806419"/>
    <b v="0"/>
    <n v="20"/>
    <b v="1"/>
    <s v="theater/plays"/>
    <n v="1.1074999999999999"/>
    <n v="110.75"/>
    <x v="8"/>
    <x v="23"/>
    <x v="2971"/>
    <d v="2016-06-01T21:42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3"/>
    <x v="0"/>
    <s v="USD"/>
    <n v="1403880281"/>
    <n v="1401201881"/>
    <b v="1"/>
    <n v="211"/>
    <b v="1"/>
    <s v="photography/photobooks"/>
    <n v="1.1076216216216217"/>
    <n v="97.113744075829388"/>
    <x v="7"/>
    <x v="18"/>
    <x v="2972"/>
    <d v="2014-06-27T14:44:4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3"/>
    <x v="0"/>
    <s v="USD"/>
    <n v="1395624170"/>
    <n v="1392171770"/>
    <b v="1"/>
    <n v="189"/>
    <b v="1"/>
    <s v="music/rock"/>
    <n v="1.1077157238734421"/>
    <n v="73.355396825396824"/>
    <x v="3"/>
    <x v="32"/>
    <x v="2973"/>
    <d v="2014-03-24T01:22:5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3"/>
    <x v="0"/>
    <s v="USD"/>
    <n v="1379515740"/>
    <n v="1378306140"/>
    <b v="0"/>
    <n v="10"/>
    <b v="1"/>
    <s v="music/pop"/>
    <n v="1.1080000000000001"/>
    <n v="554"/>
    <x v="3"/>
    <x v="35"/>
    <x v="2974"/>
    <d v="2013-09-18T14:49:00"/>
  </r>
  <r>
    <n v="1741"/>
    <s v="Caught off Guard"/>
    <s v="A photo journal documenting my experiences and travels across New Zealand"/>
    <n v="1200"/>
    <n v="1330"/>
    <x v="3"/>
    <x v="1"/>
    <s v="GBP"/>
    <n v="1433948671"/>
    <n v="1430060671"/>
    <b v="0"/>
    <n v="52"/>
    <b v="1"/>
    <s v="photography/photobooks"/>
    <n v="1.1083333333333334"/>
    <n v="25.576923076923077"/>
    <x v="7"/>
    <x v="18"/>
    <x v="2975"/>
    <d v="2015-06-10T15:04:31"/>
  </r>
  <r>
    <n v="3683"/>
    <s v="A Krumpus Story - World Premiere"/>
    <s v="A Krumpus Story is a dark holiday comedy for anyone who wants a little more spice in their holiday fare."/>
    <n v="3500"/>
    <n v="3880"/>
    <x v="3"/>
    <x v="0"/>
    <s v="USD"/>
    <n v="1476931696"/>
    <n v="1474339696"/>
    <b v="0"/>
    <n v="66"/>
    <b v="1"/>
    <s v="theater/plays"/>
    <n v="1.1085714285714285"/>
    <n v="58.787878787878789"/>
    <x v="8"/>
    <x v="23"/>
    <x v="2976"/>
    <d v="2016-10-20T02:48:16"/>
  </r>
  <r>
    <n v="1280"/>
    <s v="Nothing More's New Album"/>
    <s v="Nothing More is recording their forthcoming record and needs to join forces with you to make this album HUGE! "/>
    <n v="15000"/>
    <n v="16636.78"/>
    <x v="3"/>
    <x v="0"/>
    <s v="USD"/>
    <n v="1299003054"/>
    <n v="1291227054"/>
    <b v="1"/>
    <n v="130"/>
    <b v="1"/>
    <s v="music/rock"/>
    <n v="1.1091186666666666"/>
    <n v="127.97523076923076"/>
    <x v="3"/>
    <x v="32"/>
    <x v="2977"/>
    <d v="2011-03-01T18:10:54"/>
  </r>
  <r>
    <n v="69"/>
    <s v="More Than A Drive"/>
    <s v="A breakthrough cinematic experience about more than just the carsâ€¦the people, lifestyle, enthusiasm, party, and the Leavenworth Drive."/>
    <n v="10000"/>
    <n v="11094.23"/>
    <x v="3"/>
    <x v="0"/>
    <s v="USD"/>
    <n v="1317538740"/>
    <n v="1314765025"/>
    <b v="0"/>
    <n v="178"/>
    <b v="1"/>
    <s v="film &amp; video/shorts"/>
    <n v="1.109423"/>
    <n v="62.327134831460668"/>
    <x v="0"/>
    <x v="30"/>
    <x v="2978"/>
    <d v="2011-10-02T06:59:00"/>
  </r>
  <r>
    <n v="3786"/>
    <s v="Puberty the Musical: Original Cast Recording"/>
    <s v="The brainchild of Coleman Peterson and Janice Gilbert.  The funding will be used to professionally record the songs."/>
    <n v="6000"/>
    <n v="6658"/>
    <x v="3"/>
    <x v="0"/>
    <s v="USD"/>
    <n v="1464310475"/>
    <n v="1461718475"/>
    <b v="0"/>
    <n v="71"/>
    <b v="1"/>
    <s v="theater/musical"/>
    <n v="1.1096666666666666"/>
    <n v="93.774647887323937"/>
    <x v="8"/>
    <x v="25"/>
    <x v="2979"/>
    <d v="2016-05-27T00:54:35"/>
  </r>
  <r>
    <n v="3568"/>
    <s v="The Fairy Tale: A Little Daylight"/>
    <s v="GK. Jr (for student actors 12 and under) will bring George Macdonald's story to life. 10+ speaking parts &amp; many non-speaking parts!"/>
    <n v="1000"/>
    <n v="1110"/>
    <x v="3"/>
    <x v="0"/>
    <s v="USD"/>
    <n v="1410975994"/>
    <n v="1408383994"/>
    <b v="0"/>
    <n v="19"/>
    <b v="1"/>
    <s v="theater/plays"/>
    <n v="1.1100000000000001"/>
    <n v="58.421052631578945"/>
    <x v="8"/>
    <x v="23"/>
    <x v="2980"/>
    <d v="2014-09-17T17:46:34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3"/>
    <x v="0"/>
    <s v="USD"/>
    <n v="1460260800"/>
    <n v="1458336672"/>
    <b v="0"/>
    <n v="36"/>
    <b v="1"/>
    <s v="theater/plays"/>
    <n v="1.1100000000000001"/>
    <n v="92.5"/>
    <x v="8"/>
    <x v="23"/>
    <x v="2981"/>
    <d v="2016-04-10T04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3"/>
    <x v="0"/>
    <s v="USD"/>
    <n v="1416589200"/>
    <n v="1414605776"/>
    <b v="0"/>
    <n v="65"/>
    <b v="1"/>
    <s v="theater/plays"/>
    <n v="1.1107499999999999"/>
    <n v="68.353846153846149"/>
    <x v="8"/>
    <x v="23"/>
    <x v="2982"/>
    <d v="2014-11-21T17:00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3"/>
    <x v="0"/>
    <s v="USD"/>
    <n v="1416704506"/>
    <n v="1414108906"/>
    <b v="0"/>
    <n v="354"/>
    <b v="1"/>
    <s v="film &amp; video/documentary"/>
    <n v="1.1107699999999998"/>
    <n v="109.82189265536722"/>
    <x v="0"/>
    <x v="31"/>
    <x v="2983"/>
    <d v="2014-11-23T01:01:46"/>
  </r>
  <r>
    <n v="746"/>
    <s v="Attention: People With Body Parts"/>
    <s v="This is a book of letters. Letters to our body parts."/>
    <n v="2987"/>
    <n v="3318"/>
    <x v="3"/>
    <x v="0"/>
    <s v="USD"/>
    <n v="1348372740"/>
    <n v="1346806909"/>
    <b v="0"/>
    <n v="97"/>
    <b v="1"/>
    <s v="publishing/nonfiction"/>
    <n v="1.1108135252761968"/>
    <n v="34.206185567010309"/>
    <x v="2"/>
    <x v="34"/>
    <x v="2984"/>
    <d v="2012-09-23T03:59:00"/>
  </r>
  <r>
    <n v="265"/>
    <s v="The Garden Summer"/>
    <s v="A documentary: a summer garden and communities of local food exchange. The integration of old and new, beauty and function, growth and sustainability."/>
    <n v="5000"/>
    <n v="5555"/>
    <x v="3"/>
    <x v="0"/>
    <s v="USD"/>
    <n v="1273522560"/>
    <n v="1269928430"/>
    <b v="1"/>
    <n v="58"/>
    <b v="1"/>
    <s v="film &amp; video/documentary"/>
    <n v="1.111"/>
    <n v="95.775862068965523"/>
    <x v="0"/>
    <x v="31"/>
    <x v="2985"/>
    <d v="2010-05-10T20:16:00"/>
  </r>
  <r>
    <n v="2464"/>
    <s v="The Enemy Feathers NEW EP"/>
    <s v="The Enemy Feathers are passing the proverbial hat to see if we can raise enough money to complete Our NEW EP"/>
    <n v="2000"/>
    <n v="2222"/>
    <x v="3"/>
    <x v="7"/>
    <s v="CAD"/>
    <n v="1443641340"/>
    <n v="1441143397"/>
    <b v="0"/>
    <n v="43"/>
    <b v="1"/>
    <s v="music/indie rock"/>
    <n v="1.111"/>
    <n v="51.674418604651166"/>
    <x v="3"/>
    <x v="7"/>
    <x v="2986"/>
    <d v="2015-09-30T19:29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3"/>
    <x v="0"/>
    <s v="USD"/>
    <n v="1402855525"/>
    <n v="1400263525"/>
    <b v="1"/>
    <n v="72"/>
    <b v="1"/>
    <s v="theater/plays"/>
    <n v="1.1115384615384616"/>
    <n v="200.69444444444446"/>
    <x v="8"/>
    <x v="23"/>
    <x v="2987"/>
    <d v="2014-06-15T18:05:25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3"/>
    <x v="5"/>
    <s v="EUR"/>
    <n v="1449178200"/>
    <n v="1447614732"/>
    <b v="0"/>
    <n v="8"/>
    <b v="1"/>
    <s v="music/indie rock"/>
    <n v="1.1116666666666666"/>
    <n v="416.875"/>
    <x v="3"/>
    <x v="7"/>
    <x v="2988"/>
    <d v="2015-12-03T21:30:00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3"/>
    <x v="7"/>
    <s v="CAD"/>
    <n v="1455231540"/>
    <n v="1452614847"/>
    <b v="0"/>
    <n v="35"/>
    <b v="1"/>
    <s v="theater/plays"/>
    <n v="1.1120000000000001"/>
    <n v="47.657142857142858"/>
    <x v="8"/>
    <x v="23"/>
    <x v="2989"/>
    <d v="2016-02-11T22:59:00"/>
  </r>
  <r>
    <n v="3246"/>
    <s v="The Gray Man"/>
    <s v="The Gray Man isnâ€™t real. Heâ€™s a ghost story, a boogeyman, a tale mothers make up to keep their children safe."/>
    <n v="10000"/>
    <n v="11122"/>
    <x v="3"/>
    <x v="0"/>
    <s v="USD"/>
    <n v="1442030340"/>
    <n v="1439551200"/>
    <b v="1"/>
    <n v="193"/>
    <b v="1"/>
    <s v="theater/plays"/>
    <n v="1.1122000000000001"/>
    <n v="57.626943005181346"/>
    <x v="8"/>
    <x v="23"/>
    <x v="2990"/>
    <d v="2015-09-12T03:59:00"/>
  </r>
  <r>
    <n v="2559"/>
    <s v="India Meets String Quartet"/>
    <s v="A concert of new music by four composers who have lived in India and been inspired by its music, with the Momenta String Quartet"/>
    <n v="800"/>
    <n v="890"/>
    <x v="3"/>
    <x v="0"/>
    <s v="USD"/>
    <n v="1321385820"/>
    <n v="1318539484"/>
    <b v="0"/>
    <n v="25"/>
    <b v="1"/>
    <s v="music/classical music"/>
    <n v="1.1125"/>
    <n v="35.6"/>
    <x v="3"/>
    <x v="37"/>
    <x v="2991"/>
    <d v="2011-11-15T19:37:00"/>
  </r>
  <r>
    <n v="1477"/>
    <s v="Keep Live Music on WMSE"/>
    <s v="WMSE, a community-funded radio station in Milwaukee, WI needs to replace its in-house digital studio to keep live music on the air."/>
    <n v="30000"/>
    <n v="33393"/>
    <x v="3"/>
    <x v="0"/>
    <s v="USD"/>
    <n v="1324609200"/>
    <n v="1319467604"/>
    <b v="1"/>
    <n v="369"/>
    <b v="1"/>
    <s v="publishing/radio &amp; podcasts"/>
    <n v="1.1131"/>
    <n v="90.495934959349597"/>
    <x v="2"/>
    <x v="40"/>
    <x v="2992"/>
    <d v="2011-12-23T03:00:00"/>
  </r>
  <r>
    <n v="307"/>
    <s v="Grammar Revolution"/>
    <s v="Why is grammar important?"/>
    <n v="22000"/>
    <n v="24490"/>
    <x v="3"/>
    <x v="0"/>
    <s v="USD"/>
    <n v="1360276801"/>
    <n v="1357684801"/>
    <b v="1"/>
    <n v="576"/>
    <b v="1"/>
    <s v="film &amp; video/documentary"/>
    <n v="1.1131818181818183"/>
    <n v="42.517361111111114"/>
    <x v="0"/>
    <x v="31"/>
    <x v="2993"/>
    <d v="2013-02-07T22:40:01"/>
  </r>
  <r>
    <n v="268"/>
    <s v="La Tierra de los Adioses"/>
    <s v="Help us finish a documentary about four teens coming-of-age in a small, rural Mexican town that has suffered 50% migration to the U.S."/>
    <n v="5000"/>
    <n v="5570"/>
    <x v="3"/>
    <x v="0"/>
    <s v="USD"/>
    <n v="1320640778"/>
    <n v="1316749178"/>
    <b v="1"/>
    <n v="111"/>
    <b v="1"/>
    <s v="film &amp; video/documentary"/>
    <n v="1.1140000000000001"/>
    <n v="50.18018018018018"/>
    <x v="0"/>
    <x v="31"/>
    <x v="2994"/>
    <d v="2011-11-07T04:39:38"/>
  </r>
  <r>
    <n v="1506"/>
    <s v="Holden Lane High School photobook"/>
    <s v="A photographic book consisting of 36 colour photographs that explore Holden Lane High School in its final state."/>
    <n v="1500"/>
    <n v="1671"/>
    <x v="3"/>
    <x v="1"/>
    <s v="GBP"/>
    <n v="1406227904"/>
    <n v="1403635904"/>
    <b v="1"/>
    <n v="43"/>
    <b v="1"/>
    <s v="photography/photobooks"/>
    <n v="1.1140000000000001"/>
    <n v="38.860465116279073"/>
    <x v="7"/>
    <x v="18"/>
    <x v="2995"/>
    <d v="2014-07-24T18:51:44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3"/>
    <x v="1"/>
    <s v="GBP"/>
    <n v="1480809600"/>
    <n v="1478431488"/>
    <b v="0"/>
    <n v="103"/>
    <b v="1"/>
    <s v="photography/photobooks"/>
    <n v="1.1140954545454547"/>
    <n v="23.796213592233013"/>
    <x v="7"/>
    <x v="18"/>
    <x v="2996"/>
    <d v="2016-12-04T00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3"/>
    <x v="0"/>
    <s v="USD"/>
    <n v="1334424960"/>
    <n v="1329442510"/>
    <b v="0"/>
    <n v="72"/>
    <b v="1"/>
    <s v="music/electronic music"/>
    <n v="1.11425"/>
    <n v="61.902777777777779"/>
    <x v="3"/>
    <x v="36"/>
    <x v="2997"/>
    <d v="2012-04-14T17:36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3"/>
    <x v="0"/>
    <s v="USD"/>
    <n v="1408942740"/>
    <n v="1406958354"/>
    <b v="0"/>
    <n v="31"/>
    <b v="1"/>
    <s v="theater/plays"/>
    <n v="1.1142857142857143"/>
    <n v="125.80645161290323"/>
    <x v="8"/>
    <x v="23"/>
    <x v="2998"/>
    <d v="2014-08-25T04:59:00"/>
  </r>
  <r>
    <n v="801"/>
    <s v="SLUTEVER DO AMERICA TOUR"/>
    <s v="ALL WE WANT TO DO IS DRIVE AROUND AMERICA AND PLAY A BUNCH OF SHOWS, BUT WE DON'T HAVE ANY MONEY..."/>
    <n v="2000"/>
    <n v="2230.4299999999998"/>
    <x v="3"/>
    <x v="0"/>
    <s v="USD"/>
    <n v="1309547120"/>
    <n v="1306955120"/>
    <b v="0"/>
    <n v="51"/>
    <b v="1"/>
    <s v="music/rock"/>
    <n v="1.1152149999999998"/>
    <n v="43.733921568627444"/>
    <x v="3"/>
    <x v="32"/>
    <x v="2999"/>
    <d v="2011-07-01T19:05:2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3"/>
    <x v="0"/>
    <s v="USD"/>
    <n v="1447505609"/>
    <n v="1444910009"/>
    <b v="1"/>
    <n v="379"/>
    <b v="1"/>
    <s v="film &amp; video/documentary"/>
    <n v="1.1159049999999999"/>
    <n v="117.77361477572559"/>
    <x v="0"/>
    <x v="31"/>
    <x v="3000"/>
    <d v="2015-11-14T12:53:29"/>
  </r>
  <r>
    <n v="1379"/>
    <s v="J. Walter Makes a Record"/>
    <s v="---------The long-awaited debut full-length from Justin Ruddy--------"/>
    <n v="10000"/>
    <n v="11160"/>
    <x v="3"/>
    <x v="0"/>
    <s v="USD"/>
    <n v="1433504876"/>
    <n v="1430912876"/>
    <b v="0"/>
    <n v="151"/>
    <b v="1"/>
    <s v="music/rock"/>
    <n v="1.1160000000000001"/>
    <n v="73.907284768211923"/>
    <x v="3"/>
    <x v="32"/>
    <x v="3001"/>
    <d v="2015-06-05T11:47:56"/>
  </r>
  <r>
    <n v="1358"/>
    <s v="The Masada Story Project"/>
    <s v="I am working on a book about what people do when they visit Masada, an ancient fortress in the Judean desert."/>
    <n v="3000"/>
    <n v="3350"/>
    <x v="3"/>
    <x v="0"/>
    <s v="USD"/>
    <n v="1309009323"/>
    <n v="1306417323"/>
    <b v="0"/>
    <n v="49"/>
    <b v="1"/>
    <s v="publishing/nonfiction"/>
    <n v="1.1166666666666667"/>
    <n v="68.367346938775512"/>
    <x v="2"/>
    <x v="34"/>
    <x v="3002"/>
    <d v="2011-06-25T13:42:03"/>
  </r>
  <r>
    <n v="1677"/>
    <s v="Andrius Pojavis new album &quot;Seven&quot;"/>
    <s v="It's time to record my new album. Studio, musicians and arranger are ready, are you coming on this journey with me?"/>
    <n v="6000"/>
    <n v="6700"/>
    <x v="3"/>
    <x v="5"/>
    <s v="EUR"/>
    <n v="1460786340"/>
    <n v="1455615976"/>
    <b v="0"/>
    <n v="42"/>
    <b v="1"/>
    <s v="music/pop"/>
    <n v="1.1166666666666667"/>
    <n v="159.52380952380952"/>
    <x v="3"/>
    <x v="35"/>
    <x v="3003"/>
    <d v="2016-04-16T05:59:00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3"/>
    <x v="3"/>
    <s v="AUD"/>
    <n v="1476615600"/>
    <n v="1474884417"/>
    <b v="0"/>
    <n v="105"/>
    <b v="1"/>
    <s v="publishing/nonfiction"/>
    <n v="1.117"/>
    <n v="53.19047619047619"/>
    <x v="2"/>
    <x v="34"/>
    <x v="3004"/>
    <d v="2016-10-16T11:00:00"/>
  </r>
  <r>
    <n v="2546"/>
    <s v="Cor Cantiamo's First Commercially Released Recording"/>
    <s v="We want to release an album of choral music by acclaimed Finnish composer Jaakko MÃ¤ntyjÃ¤rvi in 2014"/>
    <n v="3500"/>
    <n v="3910"/>
    <x v="3"/>
    <x v="0"/>
    <s v="USD"/>
    <n v="1380949200"/>
    <n v="1378586179"/>
    <b v="0"/>
    <n v="65"/>
    <b v="1"/>
    <s v="music/classical music"/>
    <n v="1.1171428571428572"/>
    <n v="60.153846153846153"/>
    <x v="3"/>
    <x v="37"/>
    <x v="3005"/>
    <d v="2013-10-05T05:00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3"/>
    <x v="0"/>
    <s v="USD"/>
    <n v="1466707620"/>
    <n v="1464979620"/>
    <b v="0"/>
    <n v="30"/>
    <b v="1"/>
    <s v="theater/plays"/>
    <n v="1.1171428571428572"/>
    <n v="65.166666666666671"/>
    <x v="8"/>
    <x v="23"/>
    <x v="3006"/>
    <d v="2016-06-23T18:47:00"/>
  </r>
  <r>
    <n v="27"/>
    <s v="B-Rabbit TV Comedy Pilot"/>
    <s v="B-Rabbit is a hilarious depiction of immigrating to New Zealand and the life you desperately tried to leave behind."/>
    <n v="20000"/>
    <n v="22345"/>
    <x v="3"/>
    <x v="11"/>
    <s v="NZD"/>
    <n v="1416113833"/>
    <n v="1413518233"/>
    <b v="0"/>
    <n v="150"/>
    <b v="1"/>
    <s v="film &amp; video/television"/>
    <n v="1.1172500000000001"/>
    <n v="148.96666666666667"/>
    <x v="0"/>
    <x v="29"/>
    <x v="3007"/>
    <d v="2014-11-16T04:57:13"/>
  </r>
  <r>
    <n v="1029"/>
    <s v="StrobeHouse presents Valborg 2015"/>
    <s v="We want to recreate last years massive Valborgparty in Lund but this time even bigger!"/>
    <n v="10000"/>
    <n v="11176"/>
    <x v="3"/>
    <x v="8"/>
    <s v="SEK"/>
    <n v="1428184740"/>
    <n v="1423501507"/>
    <b v="0"/>
    <n v="141"/>
    <b v="1"/>
    <s v="music/electronic music"/>
    <n v="1.1175999999999999"/>
    <n v="79.262411347517727"/>
    <x v="3"/>
    <x v="36"/>
    <x v="3008"/>
    <d v="2015-04-04T21:59:00"/>
  </r>
  <r>
    <n v="378"/>
    <s v="Where is Home?"/>
    <s v="Ugandan Filmmaker and Activist Kamoga Hassan's new documentary follows Ugandan LGBT asylum seekers asking the question &quot;Where is home?&quot;"/>
    <n v="3000"/>
    <n v="3353"/>
    <x v="3"/>
    <x v="7"/>
    <s v="CAD"/>
    <n v="1453765920"/>
    <n v="1451655808"/>
    <b v="0"/>
    <n v="83"/>
    <b v="1"/>
    <s v="film &amp; video/documentary"/>
    <n v="1.1176666666666666"/>
    <n v="40.397590361445786"/>
    <x v="0"/>
    <x v="31"/>
    <x v="3009"/>
    <d v="2016-01-25T23:52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3"/>
    <x v="0"/>
    <s v="USD"/>
    <n v="1333774740"/>
    <n v="1330094566"/>
    <b v="0"/>
    <n v="184"/>
    <b v="1"/>
    <s v="music/rock"/>
    <n v="1.1178571428571429"/>
    <n v="85.054347826086953"/>
    <x v="3"/>
    <x v="32"/>
    <x v="3010"/>
    <d v="2012-04-07T04:59:00"/>
  </r>
  <r>
    <n v="1511"/>
    <s v="Hidden Mother"/>
    <s v="A book that presents an account of my daughterâ€™s adoption through an examination of 19th-century &quot;hidden mother&quot; photographs"/>
    <n v="14000"/>
    <n v="15651"/>
    <x v="3"/>
    <x v="0"/>
    <s v="USD"/>
    <n v="1447858804"/>
    <n v="1445263204"/>
    <b v="1"/>
    <n v="206"/>
    <b v="1"/>
    <s v="photography/photobooks"/>
    <n v="1.1179285714285714"/>
    <n v="75.975728155339809"/>
    <x v="7"/>
    <x v="18"/>
    <x v="3011"/>
    <d v="2015-11-18T15:00:0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3"/>
    <x v="0"/>
    <s v="USD"/>
    <n v="1365973432"/>
    <n v="1363381432"/>
    <b v="1"/>
    <n v="146"/>
    <b v="1"/>
    <s v="film &amp; video/documentary"/>
    <n v="1.1187499999999999"/>
    <n v="61.301369863013697"/>
    <x v="0"/>
    <x v="31"/>
    <x v="3012"/>
    <d v="2013-04-14T21:03:52"/>
  </r>
  <r>
    <n v="1395"/>
    <s v="Quiet Oaks Full Length Album"/>
    <s v="Help Quiet Oaks record their debut album!!!"/>
    <n v="3500"/>
    <n v="3916"/>
    <x v="3"/>
    <x v="0"/>
    <s v="USD"/>
    <n v="1484430481"/>
    <n v="1481838481"/>
    <b v="0"/>
    <n v="82"/>
    <b v="1"/>
    <s v="music/rock"/>
    <n v="1.1188571428571428"/>
    <n v="47.756097560975611"/>
    <x v="3"/>
    <x v="32"/>
    <x v="3013"/>
    <d v="2017-01-14T21:48:01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3"/>
    <x v="5"/>
    <s v="EUR"/>
    <n v="1460918282"/>
    <n v="1455737882"/>
    <b v="0"/>
    <n v="50"/>
    <b v="1"/>
    <s v="film &amp; video/documentary"/>
    <n v="1.118936170212766"/>
    <n v="105.18"/>
    <x v="0"/>
    <x v="31"/>
    <x v="3014"/>
    <d v="2016-04-17T18:38:0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3"/>
    <x v="0"/>
    <s v="USD"/>
    <n v="1452872290"/>
    <n v="1452008290"/>
    <b v="0"/>
    <n v="18"/>
    <b v="1"/>
    <s v="theater/plays"/>
    <n v="1.119"/>
    <n v="62.166666666666664"/>
    <x v="8"/>
    <x v="23"/>
    <x v="3015"/>
    <d v="2016-01-15T15:38:10"/>
  </r>
  <r>
    <n v="1309"/>
    <s v="CORE : Roam (Canceled)"/>
    <s v="Wicked fun and built for excitement, CORE is the safest and most versatile speaker you've ever worn."/>
    <n v="11500"/>
    <n v="12879"/>
    <x v="0"/>
    <x v="0"/>
    <s v="USD"/>
    <n v="1444943468"/>
    <n v="1441919468"/>
    <b v="0"/>
    <n v="35"/>
    <b v="0"/>
    <s v="technology/wearables"/>
    <n v="1.1199130434782609"/>
    <n v="367.97142857142859"/>
    <x v="1"/>
    <x v="4"/>
    <x v="3016"/>
    <d v="2015-10-15T21:11:08"/>
  </r>
  <r>
    <n v="2626"/>
    <s v="SAGANet STEM Mentoring Lab Accreditation"/>
    <s v="Support the accreditation of our online STEM Mentoring Program with the International Mentoring Association"/>
    <n v="2500"/>
    <n v="2800"/>
    <x v="3"/>
    <x v="0"/>
    <s v="USD"/>
    <n v="1433343869"/>
    <n v="1430751869"/>
    <b v="0"/>
    <n v="50"/>
    <b v="1"/>
    <s v="technology/space exploration"/>
    <n v="1.1200000000000001"/>
    <n v="56"/>
    <x v="1"/>
    <x v="21"/>
    <x v="3017"/>
    <d v="2015-06-03T15:04:29"/>
  </r>
  <r>
    <n v="3397"/>
    <s v="Waiting for Godot - Blue Sky Theatre &amp; Arts"/>
    <s v="Help a group of recovering alcoholics bring Samuel Beckett's classic to a seaside town!"/>
    <n v="250"/>
    <n v="280"/>
    <x v="3"/>
    <x v="1"/>
    <s v="GBP"/>
    <n v="1455832800"/>
    <n v="1452338929"/>
    <b v="0"/>
    <n v="24"/>
    <b v="1"/>
    <s v="theater/plays"/>
    <n v="1.1200000000000001"/>
    <n v="11.666666666666666"/>
    <x v="8"/>
    <x v="23"/>
    <x v="3018"/>
    <d v="2016-02-18T22:00:00"/>
  </r>
  <r>
    <n v="3435"/>
    <s v="Tickets for the Tenderloin"/>
    <s v="People Of Interest is providing free tickets to &quot;Campo Maldito&quot; for Tenderloin residents who could not otherwise afford to see it."/>
    <n v="1000"/>
    <n v="1120"/>
    <x v="3"/>
    <x v="0"/>
    <s v="USD"/>
    <n v="1470538800"/>
    <n v="1469112493"/>
    <b v="0"/>
    <n v="19"/>
    <b v="1"/>
    <s v="theater/plays"/>
    <n v="1.1200000000000001"/>
    <n v="58.94736842105263"/>
    <x v="8"/>
    <x v="23"/>
    <x v="3019"/>
    <d v="2016-08-07T03:00:00"/>
  </r>
  <r>
    <n v="2806"/>
    <s v="And Now: The World!"/>
    <s v="A one woman show about the challenges of being a feminist in a digital age. Touring 6 UK cities. Now with Stretch Goals!"/>
    <n v="3000"/>
    <n v="3363"/>
    <x v="3"/>
    <x v="1"/>
    <s v="GBP"/>
    <n v="1438772400"/>
    <n v="1435645490"/>
    <b v="0"/>
    <n v="76"/>
    <b v="1"/>
    <s v="theater/plays"/>
    <n v="1.121"/>
    <n v="44.25"/>
    <x v="8"/>
    <x v="23"/>
    <x v="3020"/>
    <d v="2015-08-05T11:00:00"/>
  </r>
  <r>
    <n v="3285"/>
    <s v="By Morning"/>
    <s v="A new play by Matthew Gasda"/>
    <n v="4999"/>
    <n v="5604"/>
    <x v="3"/>
    <x v="0"/>
    <s v="USD"/>
    <n v="1488258000"/>
    <n v="1485556626"/>
    <b v="0"/>
    <n v="81"/>
    <b v="1"/>
    <s v="theater/plays"/>
    <n v="1.1210242048409682"/>
    <n v="69.18518518518519"/>
    <x v="8"/>
    <x v="23"/>
    <x v="3021"/>
    <d v="2017-02-28T05:00:00"/>
  </r>
  <r>
    <n v="384"/>
    <s v="Nurse Mare Foals: Born to Die"/>
    <s v="This documentary is about Last Chance Corral in Athens, Ohio and their heroic work saving nurse mare foals from imminent death."/>
    <n v="20000"/>
    <n v="22421"/>
    <x v="3"/>
    <x v="0"/>
    <s v="USD"/>
    <n v="1420569947"/>
    <n v="1417977947"/>
    <b v="0"/>
    <n v="383"/>
    <b v="1"/>
    <s v="film &amp; video/documentary"/>
    <n v="1.1210500000000001"/>
    <n v="58.540469973890339"/>
    <x v="0"/>
    <x v="31"/>
    <x v="3022"/>
    <d v="2015-01-06T18:45:47"/>
  </r>
  <r>
    <n v="1223"/>
    <s v="YOSEMITE PEOPLE"/>
    <s v="A photography book focusing on the people rather than the nature at Yosemite National Park."/>
    <n v="19800"/>
    <n v="22197"/>
    <x v="3"/>
    <x v="0"/>
    <s v="USD"/>
    <n v="1478754909"/>
    <n v="1476159309"/>
    <b v="0"/>
    <n v="191"/>
    <b v="1"/>
    <s v="photography/photobooks"/>
    <n v="1.1210606060606061"/>
    <n v="116.21465968586388"/>
    <x v="7"/>
    <x v="18"/>
    <x v="3023"/>
    <d v="2016-11-10T05:15:09"/>
  </r>
  <r>
    <n v="3263"/>
    <s v="Titus Andronicus (with an all-female cast &amp; crew)"/>
    <s v="Shakespeare's bloodiest tragedy, performed and produced exclusively by women."/>
    <n v="2500"/>
    <n v="2804.16"/>
    <x v="3"/>
    <x v="0"/>
    <s v="USD"/>
    <n v="1446238800"/>
    <n v="1444220588"/>
    <b v="1"/>
    <n v="68"/>
    <b v="1"/>
    <s v="theater/plays"/>
    <n v="1.121664"/>
    <n v="41.237647058823526"/>
    <x v="8"/>
    <x v="23"/>
    <x v="3024"/>
    <d v="2015-10-30T21:00:00"/>
  </r>
  <r>
    <n v="3170"/>
    <s v="Ain't She Brave FringeNYC 2014 Project"/>
    <s v="An emotionally-charged journey through the history of black women in America told in reverse."/>
    <n v="2000"/>
    <n v="2245"/>
    <x v="3"/>
    <x v="0"/>
    <s v="USD"/>
    <n v="1404273600"/>
    <n v="1401414944"/>
    <b v="1"/>
    <n v="71"/>
    <b v="1"/>
    <s v="theater/plays"/>
    <n v="1.1225000000000001"/>
    <n v="31.619718309859156"/>
    <x v="8"/>
    <x v="23"/>
    <x v="3025"/>
    <d v="2014-07-02T04:00:00"/>
  </r>
  <r>
    <n v="1474"/>
    <s v="Bring the Seattle Geekly podcast back!"/>
    <s v="We ended the Seattle Geekly podcast back in mid 2011, We've been thinking of bringing it back but we need help monetarily."/>
    <n v="3000"/>
    <n v="3368"/>
    <x v="3"/>
    <x v="0"/>
    <s v="USD"/>
    <n v="1379093292"/>
    <n v="1376501292"/>
    <b v="1"/>
    <n v="76"/>
    <b v="1"/>
    <s v="publishing/radio &amp; podcasts"/>
    <n v="1.1226666666666667"/>
    <n v="44.315789473684212"/>
    <x v="2"/>
    <x v="40"/>
    <x v="3026"/>
    <d v="2013-09-13T17:28:12"/>
  </r>
  <r>
    <n v="2162"/>
    <s v="&quot;Then &amp; Now&quot;"/>
    <s v="Then &amp; Now is the 1st Solo album from me Ian Stewart. To learn more about me, my music, and my life visit www.ianstewartlive.com"/>
    <n v="4500"/>
    <n v="5052"/>
    <x v="3"/>
    <x v="0"/>
    <s v="USD"/>
    <n v="1406226191"/>
    <n v="1403547791"/>
    <b v="0"/>
    <n v="58"/>
    <b v="1"/>
    <s v="music/rock"/>
    <n v="1.1226666666666667"/>
    <n v="87.103448275862064"/>
    <x v="3"/>
    <x v="32"/>
    <x v="3027"/>
    <d v="2014-07-24T18:23:11"/>
  </r>
  <r>
    <n v="2706"/>
    <s v="Nordo's Culinarium: Where Food Meets Art"/>
    <s v="A place where innovation, food, creativity and performance live year round in a historic building in Pioneer Square."/>
    <n v="35000"/>
    <n v="39304"/>
    <x v="3"/>
    <x v="0"/>
    <s v="USD"/>
    <n v="1413442740"/>
    <n v="1410937483"/>
    <b v="1"/>
    <n v="263"/>
    <b v="1"/>
    <s v="theater/spaces"/>
    <n v="1.1229714285714285"/>
    <n v="149.44486692015209"/>
    <x v="8"/>
    <x v="24"/>
    <x v="3028"/>
    <d v="2014-10-16T06:59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3"/>
    <x v="0"/>
    <s v="USD"/>
    <n v="1400297400"/>
    <n v="1397661347"/>
    <b v="0"/>
    <n v="62"/>
    <b v="1"/>
    <s v="film &amp; video/documentary"/>
    <n v="1.1230249999999999"/>
    <n v="181.13306451612902"/>
    <x v="0"/>
    <x v="31"/>
    <x v="3029"/>
    <d v="2014-05-17T03:30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3"/>
    <x v="1"/>
    <s v="GBP"/>
    <n v="1435752898"/>
    <n v="1433160898"/>
    <b v="1"/>
    <n v="79"/>
    <b v="1"/>
    <s v="theater/plays"/>
    <n v="1.1232142857142857"/>
    <n v="39.810126582278478"/>
    <x v="8"/>
    <x v="23"/>
    <x v="3030"/>
    <d v="2015-07-01T12:14:58"/>
  </r>
  <r>
    <n v="1036"/>
    <s v="Bring Kyrstyn's Album to Life!"/>
    <s v="Help this Soulful &amp; Cinematic Glitch-Pop Songwriter Bring her Music to the World!  (And your Ears:)"/>
    <n v="4500"/>
    <n v="5056.22"/>
    <x v="3"/>
    <x v="0"/>
    <s v="USD"/>
    <n v="1357545600"/>
    <n v="1354790790"/>
    <b v="0"/>
    <n v="211"/>
    <b v="1"/>
    <s v="music/electronic music"/>
    <n v="1.1236044444444444"/>
    <n v="23.963127962085309"/>
    <x v="3"/>
    <x v="36"/>
    <x v="3031"/>
    <d v="2013-01-07T08:00:00"/>
  </r>
  <r>
    <n v="650"/>
    <s v="Jake Lazarow's Eagle Project"/>
    <s v="This project is designed to obtain flash drive bracelets with a child's information on it for parents to wear in case of emergencies"/>
    <n v="1500"/>
    <n v="1686"/>
    <x v="3"/>
    <x v="0"/>
    <s v="USD"/>
    <n v="1418953984"/>
    <n v="1413766384"/>
    <b v="0"/>
    <n v="48"/>
    <b v="1"/>
    <s v="technology/wearables"/>
    <n v="1.1240000000000001"/>
    <n v="35.125"/>
    <x v="1"/>
    <x v="4"/>
    <x v="3032"/>
    <d v="2014-12-19T01:53:04"/>
  </r>
  <r>
    <n v="3325"/>
    <s v="Infectious, love at the end of the 21st century!"/>
    <s v="Innovative Theatre Company Needs You To Reach Funding Requirements. We Are So Close We Can Smell It! Thank You In Advance."/>
    <n v="400"/>
    <n v="450"/>
    <x v="3"/>
    <x v="1"/>
    <s v="GBP"/>
    <n v="1428256277"/>
    <n v="1425235877"/>
    <b v="0"/>
    <n v="15"/>
    <b v="1"/>
    <s v="theater/plays"/>
    <n v="1.125"/>
    <n v="30"/>
    <x v="8"/>
    <x v="23"/>
    <x v="3033"/>
    <d v="2015-04-05T17:51:17"/>
  </r>
  <r>
    <n v="3836"/>
    <s v="Home (The Place Where My Stuff Resides)"/>
    <s v="&quot;The surveyor said the foundation was shaky&quot;. A woman finds what it means to rebuild her marriage."/>
    <n v="800"/>
    <n v="900"/>
    <x v="3"/>
    <x v="0"/>
    <s v="USD"/>
    <n v="1470197340"/>
    <n v="1467497652"/>
    <b v="0"/>
    <n v="14"/>
    <b v="1"/>
    <s v="theater/plays"/>
    <n v="1.125"/>
    <n v="64.285714285714292"/>
    <x v="8"/>
    <x v="23"/>
    <x v="3034"/>
    <d v="2016-08-03T04:09:00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3"/>
    <x v="0"/>
    <s v="USD"/>
    <n v="1477972740"/>
    <n v="1475326255"/>
    <b v="0"/>
    <n v="1260"/>
    <b v="1"/>
    <s v="theater/spaces"/>
    <n v="1.1253599999999999"/>
    <n v="89.314285714285717"/>
    <x v="8"/>
    <x v="24"/>
    <x v="3035"/>
    <d v="2016-11-01T03:59:00"/>
  </r>
  <r>
    <n v="241"/>
    <s v="&quot;LESLIE&quot;"/>
    <s v="&quot;LESLIE&quot; explores the unapologetic life of Leslie Cochran, the thong-clad homeless man turned cultural icon in the heart of Texas."/>
    <n v="36400"/>
    <n v="41000"/>
    <x v="3"/>
    <x v="0"/>
    <s v="USD"/>
    <n v="1419180304"/>
    <n v="1415292304"/>
    <b v="1"/>
    <n v="376"/>
    <b v="1"/>
    <s v="film &amp; video/documentary"/>
    <n v="1.1263736263736264"/>
    <n v="109.04255319148936"/>
    <x v="0"/>
    <x v="31"/>
    <x v="3036"/>
    <d v="2014-12-21T16:45:0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3"/>
    <x v="0"/>
    <s v="USD"/>
    <n v="1265097540"/>
    <n v="1257538029"/>
    <b v="1"/>
    <n v="51"/>
    <b v="1"/>
    <s v="film &amp; video/documentary"/>
    <n v="1.1268"/>
    <n v="110.47058823529412"/>
    <x v="0"/>
    <x v="31"/>
    <x v="3037"/>
    <d v="2010-02-02T07:59:00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3"/>
    <x v="0"/>
    <s v="USD"/>
    <n v="1447862947"/>
    <n v="1445267347"/>
    <b v="0"/>
    <n v="84"/>
    <b v="1"/>
    <s v="games/tabletop games"/>
    <n v="1.1268750000000001"/>
    <n v="107.32142857142857"/>
    <x v="5"/>
    <x v="38"/>
    <x v="3038"/>
    <d v="2015-11-18T16:09:07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3"/>
    <x v="1"/>
    <s v="GBP"/>
    <n v="1400965200"/>
    <n v="1398352531"/>
    <b v="0"/>
    <n v="72"/>
    <b v="1"/>
    <s v="theater/plays"/>
    <n v="1.127"/>
    <n v="78.263888888888886"/>
    <x v="8"/>
    <x v="23"/>
    <x v="3039"/>
    <d v="2014-05-24T21:00:00"/>
  </r>
  <r>
    <n v="3680"/>
    <s v="Loading Dock Theatre Presents: The Dudleys! A Family Game"/>
    <s v="In The Dudleys! family memories are brought to life as a malfunctioning 8-bit video game. Press Start."/>
    <n v="3000"/>
    <n v="3383"/>
    <x v="3"/>
    <x v="0"/>
    <s v="USD"/>
    <n v="1475664834"/>
    <n v="1473850434"/>
    <b v="0"/>
    <n v="34"/>
    <b v="1"/>
    <s v="theater/plays"/>
    <n v="1.1276666666666666"/>
    <n v="99.5"/>
    <x v="8"/>
    <x v="23"/>
    <x v="3040"/>
    <d v="2016-10-05T10:53:5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3"/>
    <x v="0"/>
    <s v="USD"/>
    <n v="1312578338"/>
    <n v="1309986338"/>
    <b v="0"/>
    <n v="56"/>
    <b v="1"/>
    <s v="music/indie rock"/>
    <n v="1.127715"/>
    <n v="80.551071428571419"/>
    <x v="3"/>
    <x v="7"/>
    <x v="3041"/>
    <d v="2011-08-05T21:05:38"/>
  </r>
  <r>
    <n v="1659"/>
    <s v="The Penny Arcade Quartet's Christmas EP"/>
    <s v="The long awaited Christmas EP is in session! We need your help to get it professionally mixed, produced and manufactured."/>
    <n v="500"/>
    <n v="564"/>
    <x v="3"/>
    <x v="1"/>
    <s v="GBP"/>
    <n v="1387281600"/>
    <n v="1384811721"/>
    <b v="0"/>
    <n v="45"/>
    <b v="1"/>
    <s v="music/pop"/>
    <n v="1.1279999999999999"/>
    <n v="12.533333333333333"/>
    <x v="3"/>
    <x v="35"/>
    <x v="3042"/>
    <d v="2013-12-17T12:00:00"/>
  </r>
  <r>
    <n v="3004"/>
    <s v="Save the Agawam Cinemas"/>
    <s v="The Agawam Cinemas is to be successfully reopened by new ownership and the twin theaters must be converted to digital projection."/>
    <n v="40000"/>
    <n v="45126"/>
    <x v="3"/>
    <x v="0"/>
    <s v="USD"/>
    <n v="1416089324"/>
    <n v="1413493724"/>
    <b v="0"/>
    <n v="277"/>
    <b v="1"/>
    <s v="theater/spaces"/>
    <n v="1.12815"/>
    <n v="162.90974729241879"/>
    <x v="8"/>
    <x v="24"/>
    <x v="3043"/>
    <d v="2014-11-15T22:08:44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3"/>
    <x v="0"/>
    <s v="USD"/>
    <n v="1461913140"/>
    <n v="1461370956"/>
    <b v="0"/>
    <n v="69"/>
    <b v="1"/>
    <s v="theater/plays"/>
    <n v="1.1283333333333334"/>
    <n v="49.05797101449275"/>
    <x v="8"/>
    <x v="23"/>
    <x v="3044"/>
    <d v="2016-04-29T06:59:00"/>
  </r>
  <r>
    <n v="3478"/>
    <s v="Measure for Measure"/>
    <s v="Bare Theatre takes on Shakespeare's most notorious &quot;problem play,&quot; which asks how far we are willing to go to do what is right."/>
    <n v="2000"/>
    <n v="2257"/>
    <x v="3"/>
    <x v="0"/>
    <s v="USD"/>
    <n v="1426539600"/>
    <n v="1424296822"/>
    <b v="0"/>
    <n v="57"/>
    <b v="1"/>
    <s v="theater/plays"/>
    <n v="1.1285000000000001"/>
    <n v="39.596491228070178"/>
    <x v="8"/>
    <x v="23"/>
    <x v="3045"/>
    <d v="2015-03-16T21:00:0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3"/>
    <x v="0"/>
    <s v="USD"/>
    <n v="1335799808"/>
    <n v="1333207808"/>
    <b v="0"/>
    <n v="95"/>
    <b v="1"/>
    <s v="music/indie rock"/>
    <n v="1.1291099999999998"/>
    <n v="47.541473684210523"/>
    <x v="3"/>
    <x v="7"/>
    <x v="3046"/>
    <d v="2012-04-30T15:30:08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3"/>
    <x v="0"/>
    <s v="USD"/>
    <n v="1282498800"/>
    <n v="1275603020"/>
    <b v="1"/>
    <n v="235"/>
    <b v="1"/>
    <s v="film &amp; video/documentary"/>
    <n v="1.1292"/>
    <n v="48.051063829787232"/>
    <x v="0"/>
    <x v="31"/>
    <x v="3047"/>
    <d v="2010-08-22T17:40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3"/>
    <x v="0"/>
    <s v="USD"/>
    <n v="1333310458"/>
    <n v="1330722058"/>
    <b v="1"/>
    <n v="123"/>
    <b v="1"/>
    <s v="theater/plays"/>
    <n v="1.1292857142857142"/>
    <n v="64.268292682926827"/>
    <x v="8"/>
    <x v="23"/>
    <x v="3048"/>
    <d v="2012-04-01T20:00:58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3"/>
    <x v="0"/>
    <s v="USD"/>
    <n v="1489532220"/>
    <n v="1486625606"/>
    <b v="1"/>
    <n v="1151"/>
    <b v="1"/>
    <s v="film &amp; video/documentary"/>
    <n v="1.1292973333333334"/>
    <n v="147.17167680278018"/>
    <x v="0"/>
    <x v="31"/>
    <x v="3049"/>
    <d v="2017-03-14T22:57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3"/>
    <x v="9"/>
    <s v="EUR"/>
    <n v="1453376495"/>
    <n v="1450784495"/>
    <b v="0"/>
    <n v="29"/>
    <b v="1"/>
    <s v="film &amp; video/shorts"/>
    <n v="1.1293199999999999"/>
    <n v="19.471034482758618"/>
    <x v="0"/>
    <x v="30"/>
    <x v="3050"/>
    <d v="2016-01-21T11:41:35"/>
  </r>
  <r>
    <n v="1672"/>
    <s v="High Altotude Debut Album"/>
    <s v="Sweet, sweet harmonies from Portland Oregon's premiere high school women's a cappella group."/>
    <n v="1700"/>
    <n v="1920"/>
    <x v="3"/>
    <x v="0"/>
    <s v="USD"/>
    <n v="1338824730"/>
    <n v="1336232730"/>
    <b v="0"/>
    <n v="49"/>
    <b v="1"/>
    <s v="music/pop"/>
    <n v="1.1294117647058823"/>
    <n v="39.183673469387756"/>
    <x v="3"/>
    <x v="35"/>
    <x v="3051"/>
    <d v="2012-06-04T15:45:30"/>
  </r>
  <r>
    <n v="2526"/>
    <s v="10 Years and Counting...a new album by Valor Brass!"/>
    <s v="New music and arrangements, amazing sound, brass chamber music at the highest level!  Be a part of our community!"/>
    <n v="4000"/>
    <n v="4518"/>
    <x v="3"/>
    <x v="0"/>
    <s v="USD"/>
    <n v="1418014740"/>
    <n v="1415585474"/>
    <b v="0"/>
    <n v="33"/>
    <b v="1"/>
    <s v="music/classical music"/>
    <n v="1.1294999999999999"/>
    <n v="136.90909090909091"/>
    <x v="3"/>
    <x v="37"/>
    <x v="3052"/>
    <d v="2014-12-08T04:59:00"/>
  </r>
  <r>
    <n v="1620"/>
    <s v="Kickstart my music career with 300 CDs"/>
    <s v="Kickstarting my music career with 300 hard copy CDs of my first release."/>
    <n v="1000"/>
    <n v="1130"/>
    <x v="3"/>
    <x v="0"/>
    <s v="USD"/>
    <n v="1361606940"/>
    <n v="1361002140"/>
    <b v="0"/>
    <n v="17"/>
    <b v="1"/>
    <s v="music/rock"/>
    <n v="1.1299999999999999"/>
    <n v="66.470588235294116"/>
    <x v="3"/>
    <x v="32"/>
    <x v="3053"/>
    <d v="2013-02-23T08:09:00"/>
  </r>
  <r>
    <n v="3619"/>
    <s v="VST presents Sincerity Forever"/>
    <s v="We are a fledgling theatre company based in Atlanta looking to fund our first show, Sincerity Forever by playwright Mac Wellman."/>
    <n v="1000"/>
    <n v="1130"/>
    <x v="3"/>
    <x v="0"/>
    <s v="USD"/>
    <n v="1479592800"/>
    <n v="1476760226"/>
    <b v="0"/>
    <n v="17"/>
    <b v="1"/>
    <s v="theater/plays"/>
    <n v="1.1299999999999999"/>
    <n v="66.470588235294116"/>
    <x v="8"/>
    <x v="23"/>
    <x v="3054"/>
    <d v="2016-11-19T22:00:0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3"/>
    <x v="1"/>
    <s v="GBP"/>
    <n v="1476651600"/>
    <n v="1473189335"/>
    <b v="0"/>
    <n v="15"/>
    <b v="1"/>
    <s v="theater/musical"/>
    <n v="1.1299999999999999"/>
    <n v="37.666666666666664"/>
    <x v="8"/>
    <x v="25"/>
    <x v="3055"/>
    <d v="2016-10-16T21:00:00"/>
  </r>
  <r>
    <n v="2015"/>
    <s v="ExtraCore (Arduino Compatible)"/>
    <s v="ExtraCore is a 1&quot; x 1&quot; 22 I/O pin Arduino Compatible. It's 1.7 grams and 16mhz of tiny Arduino style coolness."/>
    <n v="7200"/>
    <n v="8136.01"/>
    <x v="3"/>
    <x v="0"/>
    <s v="USD"/>
    <n v="1315602163"/>
    <n v="1313010163"/>
    <b v="1"/>
    <n v="162"/>
    <b v="1"/>
    <s v="technology/hardware"/>
    <n v="1.1300013888888889"/>
    <n v="50.222283950617282"/>
    <x v="1"/>
    <x v="39"/>
    <x v="3056"/>
    <d v="2011-09-09T21:02:43"/>
  </r>
  <r>
    <n v="332"/>
    <s v="Changing of the Gods"/>
    <s v="A groundbreaking new film by Kenny Ausubel &amp; Louie Schwartzberg, featuring John Cleese, based on the work of Richard Tarnas."/>
    <n v="100000"/>
    <n v="113015"/>
    <x v="3"/>
    <x v="0"/>
    <s v="USD"/>
    <n v="1446019200"/>
    <n v="1442420377"/>
    <b v="1"/>
    <n v="555"/>
    <b v="1"/>
    <s v="film &amp; video/documentary"/>
    <n v="1.13015"/>
    <n v="203.63063063063063"/>
    <x v="0"/>
    <x v="31"/>
    <x v="3057"/>
    <d v="2015-10-28T08:00:00"/>
  </r>
  <r>
    <n v="2538"/>
    <s v="Me, Myself and Albinoni"/>
    <s v="I will record 2 of Tomaso Albinoni's concertos for 2 oboes playing both parts myself."/>
    <n v="18000"/>
    <n v="20343.169999999998"/>
    <x v="3"/>
    <x v="0"/>
    <s v="USD"/>
    <n v="1361681940"/>
    <n v="1359029661"/>
    <b v="0"/>
    <n v="185"/>
    <b v="1"/>
    <s v="music/classical music"/>
    <n v="1.130176111111111"/>
    <n v="109.96308108108107"/>
    <x v="3"/>
    <x v="37"/>
    <x v="3058"/>
    <d v="2013-02-24T04:59:00"/>
  </r>
  <r>
    <n v="118"/>
    <s v="DENOUNCED - A Short Film"/>
    <s v="When a ruthless hit-man is 'denounced' from the mafia, his old enemies declare war."/>
    <n v="5000"/>
    <n v="5651.58"/>
    <x v="3"/>
    <x v="0"/>
    <s v="USD"/>
    <n v="1311902236"/>
    <n v="1309310236"/>
    <b v="0"/>
    <n v="39"/>
    <b v="1"/>
    <s v="film &amp; video/shorts"/>
    <n v="1.1303159999999999"/>
    <n v="144.91230769230768"/>
    <x v="0"/>
    <x v="30"/>
    <x v="3059"/>
    <d v="2011-07-29T01:17:16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3"/>
    <x v="0"/>
    <s v="USD"/>
    <n v="1415163600"/>
    <n v="1412737080"/>
    <b v="0"/>
    <n v="557"/>
    <b v="1"/>
    <s v="theater/spaces"/>
    <n v="1.13104"/>
    <n v="50.764811490125673"/>
    <x v="8"/>
    <x v="24"/>
    <x v="3060"/>
    <d v="2014-11-05T05:00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3"/>
    <x v="0"/>
    <s v="USD"/>
    <n v="1329104114"/>
    <n v="1323920114"/>
    <b v="0"/>
    <n v="44"/>
    <b v="1"/>
    <s v="music/indie rock"/>
    <n v="1.1325000000000001"/>
    <n v="51.477272727272727"/>
    <x v="3"/>
    <x v="7"/>
    <x v="3061"/>
    <d v="2012-02-13T03:35:14"/>
  </r>
  <r>
    <n v="2812"/>
    <s v="BULL by Mike Bartlett at the Coal Mine Theatre"/>
    <s v="&quot;A short, nasty and razor sharp play in one of Toronto's hottest new &quot;off-off Broadway&quot; style venues."/>
    <n v="5000"/>
    <n v="5665"/>
    <x v="3"/>
    <x v="7"/>
    <s v="CAD"/>
    <n v="1428292800"/>
    <n v="1424368298"/>
    <b v="0"/>
    <n v="83"/>
    <b v="1"/>
    <s v="theater/plays"/>
    <n v="1.133"/>
    <n v="68.253012048192772"/>
    <x v="8"/>
    <x v="23"/>
    <x v="3062"/>
    <d v="2015-04-06T04:00:00"/>
  </r>
  <r>
    <n v="2083"/>
    <s v="These Old Streets Album"/>
    <s v="Autumn's Song is working on a debut album that brings accustic / singer-songwriter / piano rock to the central Florida music scene."/>
    <n v="750"/>
    <n v="850"/>
    <x v="3"/>
    <x v="0"/>
    <s v="USD"/>
    <n v="1338830395"/>
    <n v="1336238395"/>
    <b v="0"/>
    <n v="25"/>
    <b v="1"/>
    <s v="music/indie rock"/>
    <n v="1.1333333333333333"/>
    <n v="34"/>
    <x v="3"/>
    <x v="7"/>
    <x v="3063"/>
    <d v="2012-06-04T17:19:55"/>
  </r>
  <r>
    <n v="2500"/>
    <s v="Completing &quot;God's Justice&quot;"/>
    <s v="ST's 4th LP has been tracked and mixed, but before he can set it free upon the world, it needs proper mastering and pressing!"/>
    <n v="600"/>
    <n v="680"/>
    <x v="3"/>
    <x v="0"/>
    <s v="USD"/>
    <n v="1340476375"/>
    <n v="1337884375"/>
    <b v="0"/>
    <n v="29"/>
    <b v="1"/>
    <s v="music/indie rock"/>
    <n v="1.1333333333333333"/>
    <n v="23.448275862068964"/>
    <x v="3"/>
    <x v="7"/>
    <x v="3064"/>
    <d v="2012-06-23T18:32:55"/>
  </r>
  <r>
    <n v="3475"/>
    <s v="Score"/>
    <s v="Score is a musical play inspired by true stories of parents who have recovered from addiction and regained their children."/>
    <n v="300"/>
    <n v="340"/>
    <x v="3"/>
    <x v="1"/>
    <s v="GBP"/>
    <n v="1414972800"/>
    <n v="1412629704"/>
    <b v="0"/>
    <n v="17"/>
    <b v="1"/>
    <s v="theater/plays"/>
    <n v="1.1333333333333333"/>
    <n v="20"/>
    <x v="8"/>
    <x v="23"/>
    <x v="3065"/>
    <d v="2014-11-03T00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3"/>
    <x v="0"/>
    <s v="USD"/>
    <n v="1461857045"/>
    <n v="1459265045"/>
    <b v="0"/>
    <n v="63"/>
    <b v="1"/>
    <s v="theater/plays"/>
    <n v="1.1339285714285714"/>
    <n v="50.396825396825399"/>
    <x v="8"/>
    <x v="23"/>
    <x v="3066"/>
    <d v="2016-04-28T15:24:05"/>
  </r>
  <r>
    <n v="3554"/>
    <s v="MASKS: Off-Broadway Debut"/>
    <s v="MASKS is a dramedy dealing with what it means to be alive, the reliability of identity, and what it means to suffer."/>
    <n v="5000"/>
    <n v="5671.11"/>
    <x v="3"/>
    <x v="0"/>
    <s v="USD"/>
    <n v="1423674000"/>
    <n v="1421025159"/>
    <b v="0"/>
    <n v="53"/>
    <b v="1"/>
    <s v="theater/plays"/>
    <n v="1.1342219999999998"/>
    <n v="107.00207547169811"/>
    <x v="8"/>
    <x v="23"/>
    <x v="3067"/>
    <d v="2015-02-11T17:00:00"/>
  </r>
  <r>
    <n v="3765"/>
    <s v="Before and After"/>
    <s v="An new musical from Laura Grill &amp; Misha Chowdhury about relationships, Relationships, and the moments that change everything."/>
    <n v="7000"/>
    <n v="7942"/>
    <x v="3"/>
    <x v="0"/>
    <s v="USD"/>
    <n v="1406745482"/>
    <n v="1404153482"/>
    <b v="0"/>
    <n v="107"/>
    <b v="1"/>
    <s v="theater/musical"/>
    <n v="1.1345714285714286"/>
    <n v="74.224299065420567"/>
    <x v="8"/>
    <x v="25"/>
    <x v="3068"/>
    <d v="2014-07-30T18:38:0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3"/>
    <x v="0"/>
    <s v="USD"/>
    <n v="1409587140"/>
    <n v="1408062990"/>
    <b v="0"/>
    <n v="68"/>
    <b v="1"/>
    <s v="theater/plays"/>
    <n v="1.1346000000000001"/>
    <n v="83.42647058823529"/>
    <x v="8"/>
    <x v="23"/>
    <x v="3069"/>
    <d v="2014-09-01T15:59:00"/>
  </r>
  <r>
    <n v="242"/>
    <s v="Hardwater"/>
    <s v="An unprecedented feature-length documentary film about Maine's tribal, oft-misunderstood ice fishing sub-culture."/>
    <n v="13000"/>
    <n v="14750"/>
    <x v="3"/>
    <x v="0"/>
    <s v="USD"/>
    <n v="1324381790"/>
    <n v="1321357790"/>
    <b v="1"/>
    <n v="202"/>
    <b v="1"/>
    <s v="film &amp; video/documentary"/>
    <n v="1.1346153846153846"/>
    <n v="73.019801980198025"/>
    <x v="0"/>
    <x v="31"/>
    <x v="3070"/>
    <d v="2011-12-20T11:49:50"/>
  </r>
  <r>
    <n v="63"/>
    <s v="The Attic"/>
    <s v="The Attic is my first short film.  Please help me with post production and distribution so that I can let it out into the world"/>
    <n v="2000"/>
    <n v="2270.37"/>
    <x v="3"/>
    <x v="0"/>
    <s v="USD"/>
    <n v="1388206740"/>
    <n v="1386194013"/>
    <b v="0"/>
    <n v="64"/>
    <b v="1"/>
    <s v="film &amp; video/shorts"/>
    <n v="1.1351849999999999"/>
    <n v="35.474531249999998"/>
    <x v="0"/>
    <x v="30"/>
    <x v="3071"/>
    <d v="2013-12-28T04:59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3"/>
    <x v="0"/>
    <s v="USD"/>
    <n v="1427076840"/>
    <n v="1421960934"/>
    <b v="0"/>
    <n v="30"/>
    <b v="1"/>
    <s v="theater/plays"/>
    <n v="1.1356666666666666"/>
    <n v="113.56666666666666"/>
    <x v="8"/>
    <x v="23"/>
    <x v="3072"/>
    <d v="2015-03-23T02:14:0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3"/>
    <x v="1"/>
    <s v="GBP"/>
    <n v="1399033810"/>
    <n v="1396441810"/>
    <b v="0"/>
    <n v="621"/>
    <b v="1"/>
    <s v="technology/hardware"/>
    <n v="1.1359142857142857"/>
    <n v="64.020933977455712"/>
    <x v="1"/>
    <x v="39"/>
    <x v="3073"/>
    <d v="2014-05-02T12:30:10"/>
  </r>
  <r>
    <n v="3673"/>
    <s v="CHILD Z"/>
    <s v="Zoe is a teenage girl growing up in a deeply disturbing society. If those paid to protect her aren't listening, then who is?"/>
    <n v="4000"/>
    <n v="4545"/>
    <x v="3"/>
    <x v="1"/>
    <s v="GBP"/>
    <n v="1415191920"/>
    <n v="1412233497"/>
    <b v="0"/>
    <n v="114"/>
    <b v="1"/>
    <s v="theater/plays"/>
    <n v="1.13625"/>
    <n v="39.868421052631582"/>
    <x v="8"/>
    <x v="23"/>
    <x v="3074"/>
    <d v="2014-11-05T12:52:00"/>
  </r>
  <r>
    <n v="2966"/>
    <s v="Fat Pig, The Play!"/>
    <s v="Bringing one of Neil LaBute's incredibly witty and viciously honest plays, about body image and the effect it has on us, to life!"/>
    <n v="10000"/>
    <n v="11363"/>
    <x v="3"/>
    <x v="0"/>
    <s v="USD"/>
    <n v="1442425412"/>
    <n v="1439833412"/>
    <b v="0"/>
    <n v="128"/>
    <b v="1"/>
    <s v="theater/plays"/>
    <n v="1.1363000000000001"/>
    <n v="88.7734375"/>
    <x v="8"/>
    <x v="23"/>
    <x v="3075"/>
    <d v="2015-09-16T17:43:32"/>
  </r>
  <r>
    <n v="1392"/>
    <s v="Telesomniac's Debut Album"/>
    <s v="Telesomniac is a rock band from Provo, UT releasing their debut album Thirty-One Flashes in the Dark."/>
    <n v="2500"/>
    <n v="2841"/>
    <x v="3"/>
    <x v="0"/>
    <s v="USD"/>
    <n v="1456976586"/>
    <n v="1454298186"/>
    <b v="0"/>
    <n v="104"/>
    <b v="1"/>
    <s v="music/rock"/>
    <n v="1.1364000000000001"/>
    <n v="27.317307692307693"/>
    <x v="3"/>
    <x v="32"/>
    <x v="3076"/>
    <d v="2016-03-03T03:43:06"/>
  </r>
  <r>
    <n v="3523"/>
    <s v="Magnificence"/>
    <s v="An old play about our world. Set in 1970s England, Magnificence is a gut-wrenching story of radicalisation, idealism and pity."/>
    <n v="4000"/>
    <n v="4546"/>
    <x v="3"/>
    <x v="1"/>
    <s v="GBP"/>
    <n v="1474844400"/>
    <n v="1469871148"/>
    <b v="0"/>
    <n v="80"/>
    <b v="1"/>
    <s v="theater/plays"/>
    <n v="1.1365000000000001"/>
    <n v="56.825000000000003"/>
    <x v="8"/>
    <x v="23"/>
    <x v="3077"/>
    <d v="2016-09-25T23:00:00"/>
  </r>
  <r>
    <n v="116"/>
    <s v="Villanelle"/>
    <s v="Villanelle is a feature film that blends elements of classic, hardboiled Film Noir, with classic Horror and tells a great story to boot"/>
    <n v="3500"/>
    <n v="3978"/>
    <x v="3"/>
    <x v="0"/>
    <s v="USD"/>
    <n v="1302260155"/>
    <n v="1298289355"/>
    <b v="0"/>
    <n v="57"/>
    <b v="1"/>
    <s v="film &amp; video/shorts"/>
    <n v="1.1365714285714286"/>
    <n v="69.78947368421052"/>
    <x v="0"/>
    <x v="30"/>
    <x v="3078"/>
    <d v="2011-04-08T10:55:55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3"/>
    <x v="0"/>
    <s v="USD"/>
    <n v="1393445620"/>
    <n v="1390853620"/>
    <b v="1"/>
    <n v="74"/>
    <b v="1"/>
    <s v="music/rock"/>
    <n v="1.1366666666666667"/>
    <n v="50.689189189189186"/>
    <x v="3"/>
    <x v="32"/>
    <x v="3079"/>
    <d v="2014-02-26T20:13:4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3"/>
    <x v="0"/>
    <s v="USD"/>
    <n v="1297160329"/>
    <n v="1295000329"/>
    <b v="0"/>
    <n v="47"/>
    <b v="1"/>
    <s v="music/indie rock"/>
    <n v="1.1366666666666667"/>
    <n v="29.021276595744681"/>
    <x v="3"/>
    <x v="7"/>
    <x v="3080"/>
    <d v="2011-02-08T10:18:49"/>
  </r>
  <r>
    <n v="2483"/>
    <s v="Intangible Animal's &quot;Oh The Humanity&quot; Tour"/>
    <s v="Send Intangible Animal on our first West Coast Tour!!! The fate of the world rests in your hands."/>
    <n v="1100"/>
    <n v="1251"/>
    <x v="3"/>
    <x v="0"/>
    <s v="USD"/>
    <n v="1335891603"/>
    <n v="1330711203"/>
    <b v="0"/>
    <n v="19"/>
    <b v="1"/>
    <s v="music/indie rock"/>
    <n v="1.1372727272727272"/>
    <n v="65.84210526315789"/>
    <x v="3"/>
    <x v="7"/>
    <x v="3081"/>
    <d v="2012-05-01T17:00:03"/>
  </r>
  <r>
    <n v="244"/>
    <d v="2008-11-04T00:00:00"/>
    <s v="A transmedia-project to amass a library of footage shot the day Obama was elected, for (1) a feature documentary, (2) an interactive web history"/>
    <n v="3500"/>
    <n v="3981.5"/>
    <x v="3"/>
    <x v="0"/>
    <s v="USD"/>
    <n v="1268723160"/>
    <n v="1265269559"/>
    <b v="1"/>
    <n v="84"/>
    <b v="1"/>
    <s v="film &amp; video/documentary"/>
    <n v="1.1375714285714287"/>
    <n v="47.398809523809526"/>
    <x v="0"/>
    <x v="31"/>
    <x v="3082"/>
    <d v="2010-03-16T07:06:00"/>
  </r>
  <r>
    <n v="316"/>
    <s v="THE SECRET TRIAL 5 - GRASSROOTS CROSS-CANADA TOUR"/>
    <s v="Award winning documentary The Secret Trial 5 needs your help for a Cross-Canada Tour!"/>
    <n v="15000"/>
    <n v="17066"/>
    <x v="3"/>
    <x v="7"/>
    <s v="CAD"/>
    <n v="1418273940"/>
    <n v="1415398197"/>
    <b v="1"/>
    <n v="158"/>
    <b v="1"/>
    <s v="film &amp; video/documentary"/>
    <n v="1.1377333333333333"/>
    <n v="108.01265822784811"/>
    <x v="0"/>
    <x v="31"/>
    <x v="3083"/>
    <d v="2014-12-11T04:59:00"/>
  </r>
  <r>
    <n v="2196"/>
    <s v="LACORSA Grand Prix Game (relaunch)"/>
    <s v="Race your friends in style with this classic Grand Prix game."/>
    <n v="14000"/>
    <n v="15937"/>
    <x v="3"/>
    <x v="0"/>
    <s v="USD"/>
    <n v="1480662000"/>
    <n v="1478000502"/>
    <b v="0"/>
    <n v="234"/>
    <b v="1"/>
    <s v="games/tabletop games"/>
    <n v="1.1383571428571428"/>
    <n v="68.106837606837601"/>
    <x v="5"/>
    <x v="38"/>
    <x v="3084"/>
    <d v="2016-12-02T07:00:0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3"/>
    <x v="0"/>
    <s v="USD"/>
    <n v="1477603140"/>
    <n v="1475013710"/>
    <b v="0"/>
    <n v="158"/>
    <b v="1"/>
    <s v="music/rock"/>
    <n v="1.1385000000000001"/>
    <n v="72.056962025316452"/>
    <x v="3"/>
    <x v="32"/>
    <x v="3085"/>
    <d v="2016-10-27T21:19:00"/>
  </r>
  <r>
    <n v="3580"/>
    <s v="Annabel Lost"/>
    <s v="Annabel Lost combines visual art and performance poetry to tell the story of two orphaned refugees, Quetzal and Rhime."/>
    <n v="900"/>
    <n v="1025"/>
    <x v="3"/>
    <x v="0"/>
    <s v="USD"/>
    <n v="1425185940"/>
    <n v="1421900022"/>
    <b v="0"/>
    <n v="27"/>
    <b v="1"/>
    <s v="theater/plays"/>
    <n v="1.1388888888888888"/>
    <n v="37.962962962962962"/>
    <x v="8"/>
    <x v="23"/>
    <x v="3086"/>
    <d v="2015-03-01T04:59:00"/>
  </r>
  <r>
    <n v="2967"/>
    <s v="Scissortail: A play about the Oklahoma City Bombing"/>
    <s v="Scissortail is a story of loss, grief, and recovery based on the events of the 1995 Oklahoma City Bombing."/>
    <n v="5000"/>
    <n v="5696"/>
    <x v="3"/>
    <x v="0"/>
    <s v="USD"/>
    <n v="1425872692"/>
    <n v="1423284292"/>
    <b v="0"/>
    <n v="71"/>
    <b v="1"/>
    <s v="theater/plays"/>
    <n v="1.1392"/>
    <n v="80.225352112676063"/>
    <x v="8"/>
    <x v="23"/>
    <x v="3087"/>
    <d v="2015-03-09T03:44:52"/>
  </r>
  <r>
    <n v="526"/>
    <s v="Victory by Madicken Malm"/>
    <s v="We have a brand new play. We urgently need your help to fund our production, which opens at Theatre503 on August 18th."/>
    <n v="1500"/>
    <n v="1710"/>
    <x v="3"/>
    <x v="1"/>
    <s v="GBP"/>
    <n v="1438966800"/>
    <n v="1436278344"/>
    <b v="0"/>
    <n v="23"/>
    <b v="1"/>
    <s v="theater/plays"/>
    <n v="1.1399999999999999"/>
    <n v="74.347826086956516"/>
    <x v="8"/>
    <x v="23"/>
    <x v="3088"/>
    <d v="2015-08-07T17:00:00"/>
  </r>
  <r>
    <n v="2623"/>
    <s v="Antimatter Fuel Production"/>
    <s v="We have designed an antimatter thruster capable of reaching the nearest star.  A plan for antimatter fuel production is now needed."/>
    <n v="2000"/>
    <n v="2280"/>
    <x v="3"/>
    <x v="0"/>
    <s v="USD"/>
    <n v="1480658966"/>
    <n v="1479449366"/>
    <b v="0"/>
    <n v="62"/>
    <b v="1"/>
    <s v="technology/space exploration"/>
    <n v="1.1399999999999999"/>
    <n v="36.774193548387096"/>
    <x v="1"/>
    <x v="21"/>
    <x v="3089"/>
    <d v="2016-12-02T06:09:26"/>
  </r>
  <r>
    <n v="3158"/>
    <s v="Nursery Crimes"/>
    <s v="A 40s crime-noir play using nursery rhyme characters."/>
    <n v="5000"/>
    <n v="5700"/>
    <x v="3"/>
    <x v="0"/>
    <s v="USD"/>
    <n v="1374523752"/>
    <n v="1371931752"/>
    <b v="1"/>
    <n v="69"/>
    <b v="1"/>
    <s v="theater/plays"/>
    <n v="1.1399999999999999"/>
    <n v="82.608695652173907"/>
    <x v="8"/>
    <x v="23"/>
    <x v="3090"/>
    <d v="2013-07-22T20:09:12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3"/>
    <x v="0"/>
    <s v="USD"/>
    <n v="1442462340"/>
    <n v="1439743900"/>
    <b v="0"/>
    <n v="14"/>
    <b v="1"/>
    <s v="theater/plays"/>
    <n v="1.1399999999999999"/>
    <n v="40.714285714285715"/>
    <x v="8"/>
    <x v="23"/>
    <x v="3091"/>
    <d v="2015-09-17T03:59:00"/>
  </r>
  <r>
    <n v="3711"/>
    <s v="The Youth Shakespeare Project 2014"/>
    <s v="Two teachers and twenty kids bring one of Shakespeare's plays to life!"/>
    <n v="500"/>
    <n v="570"/>
    <x v="3"/>
    <x v="0"/>
    <s v="USD"/>
    <n v="1402848000"/>
    <n v="1400606573"/>
    <b v="0"/>
    <n v="21"/>
    <b v="1"/>
    <s v="theater/plays"/>
    <n v="1.1399999999999999"/>
    <n v="27.142857142857142"/>
    <x v="8"/>
    <x v="23"/>
    <x v="3092"/>
    <d v="2014-06-15T16:00:0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3"/>
    <x v="0"/>
    <s v="USD"/>
    <n v="1482372000"/>
    <n v="1479276838"/>
    <b v="0"/>
    <n v="89"/>
    <b v="1"/>
    <s v="photography/photobooks"/>
    <n v="1.1401428571428571"/>
    <n v="89.674157303370791"/>
    <x v="7"/>
    <x v="18"/>
    <x v="3093"/>
    <d v="2016-12-22T02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3"/>
    <x v="0"/>
    <s v="USD"/>
    <n v="1323742396"/>
    <n v="1319850796"/>
    <b v="0"/>
    <n v="136"/>
    <b v="1"/>
    <s v="music/rock"/>
    <n v="1.1412500000000001"/>
    <n v="67.132352941176464"/>
    <x v="3"/>
    <x v="32"/>
    <x v="3094"/>
    <d v="2011-12-13T02:13:16"/>
  </r>
  <r>
    <n v="3179"/>
    <s v="I Do Wonder"/>
    <s v="A Sci-fi play in several vignettes that will narrate an alternate history in the mid-20th century."/>
    <n v="4200"/>
    <n v="4794.82"/>
    <x v="3"/>
    <x v="0"/>
    <s v="USD"/>
    <n v="1367859071"/>
    <n v="1365699071"/>
    <b v="1"/>
    <n v="62"/>
    <b v="1"/>
    <s v="theater/plays"/>
    <n v="1.1416238095238094"/>
    <n v="77.335806451612896"/>
    <x v="8"/>
    <x v="23"/>
    <x v="3095"/>
    <d v="2013-05-06T16:51:11"/>
  </r>
  <r>
    <n v="787"/>
    <s v="Mahayla CD Pressing"/>
    <s v="We've made our goal with your help. Thanks so much! This is a great time to pre-purchase the album and get some extra perks."/>
    <n v="1200"/>
    <n v="1370"/>
    <x v="3"/>
    <x v="0"/>
    <s v="USD"/>
    <n v="1383318226"/>
    <n v="1380726226"/>
    <b v="0"/>
    <n v="17"/>
    <b v="1"/>
    <s v="music/rock"/>
    <n v="1.1416666666666666"/>
    <n v="80.588235294117652"/>
    <x v="3"/>
    <x v="32"/>
    <x v="3096"/>
    <d v="2013-11-01T15:03:46"/>
  </r>
  <r>
    <n v="371"/>
    <s v="Unbranded"/>
    <s v="3,000 Miles. 18 Wild Horses. 6 Months. 5 States. 4 men. A documentary about Conservation, Exploration, and Wild Mustangs."/>
    <n v="150000"/>
    <n v="171253"/>
    <x v="3"/>
    <x v="0"/>
    <s v="USD"/>
    <n v="1359743139"/>
    <n v="1355855139"/>
    <b v="0"/>
    <n v="1062"/>
    <b v="1"/>
    <s v="film &amp; video/documentary"/>
    <n v="1.1416866666666667"/>
    <n v="161.25517890772127"/>
    <x v="0"/>
    <x v="31"/>
    <x v="3097"/>
    <d v="2013-02-01T18:25:39"/>
  </r>
  <r>
    <n v="3484"/>
    <s v="Macbeth in the Basement"/>
    <s v="MACBETH IN THE BASEMENT will premiere at the Capital Fringe Festival in July 2016. A teenage kingâ€™s rise and fall in a vicious game."/>
    <n v="2500"/>
    <n v="2856"/>
    <x v="3"/>
    <x v="0"/>
    <s v="USD"/>
    <n v="1466014499"/>
    <n v="1463422499"/>
    <b v="0"/>
    <n v="44"/>
    <b v="1"/>
    <s v="theater/plays"/>
    <n v="1.1424000000000001"/>
    <n v="64.909090909090907"/>
    <x v="8"/>
    <x v="23"/>
    <x v="3098"/>
    <d v="2016-06-15T18:14:59"/>
  </r>
  <r>
    <n v="1367"/>
    <s v="House of Rabbits  - &quot;Songs of Charivari&quot;"/>
    <s v="House of Rabbits are recording our full-length, debut album! Support independent music, receive great rewards!"/>
    <n v="5000"/>
    <n v="5713"/>
    <x v="3"/>
    <x v="0"/>
    <s v="USD"/>
    <n v="1447463050"/>
    <n v="1444867450"/>
    <b v="0"/>
    <n v="90"/>
    <b v="1"/>
    <s v="music/rock"/>
    <n v="1.1426000000000001"/>
    <n v="63.477777777777774"/>
    <x v="3"/>
    <x v="32"/>
    <x v="3099"/>
    <d v="2015-11-14T01:04:10"/>
  </r>
  <r>
    <n v="283"/>
    <s v="SOLE SURVIVOR"/>
    <s v="What is the impact of survivorship on the human condition?"/>
    <n v="18000"/>
    <n v="20569.05"/>
    <x v="3"/>
    <x v="0"/>
    <s v="USD"/>
    <n v="1306904340"/>
    <n v="1305219744"/>
    <b v="1"/>
    <n v="202"/>
    <b v="1"/>
    <s v="film &amp; video/documentary"/>
    <n v="1.142725"/>
    <n v="101.8269801980198"/>
    <x v="0"/>
    <x v="31"/>
    <x v="3100"/>
    <d v="2011-06-01T04:59:0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3"/>
    <x v="0"/>
    <s v="USD"/>
    <n v="1459474059"/>
    <n v="1456885659"/>
    <b v="0"/>
    <n v="63"/>
    <b v="1"/>
    <s v="theater/plays"/>
    <n v="1.1427586206896552"/>
    <n v="105.2063492063492"/>
    <x v="8"/>
    <x v="23"/>
    <x v="3101"/>
    <d v="2016-04-01T01:27:39"/>
  </r>
  <r>
    <n v="3570"/>
    <s v="The Lower Depths"/>
    <s v="Theatre Machine presents an all-new adaptation of Maxim Gorky's classic of Russian theatre, The Lower Depths."/>
    <n v="2000"/>
    <n v="2287"/>
    <x v="3"/>
    <x v="0"/>
    <s v="USD"/>
    <n v="1420009200"/>
    <n v="1417593483"/>
    <b v="0"/>
    <n v="26"/>
    <b v="1"/>
    <s v="theater/plays"/>
    <n v="1.1435"/>
    <n v="87.961538461538467"/>
    <x v="8"/>
    <x v="23"/>
    <x v="3102"/>
    <d v="2014-12-31T07:00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3"/>
    <x v="0"/>
    <s v="USD"/>
    <n v="1383526800"/>
    <n v="1380650177"/>
    <b v="0"/>
    <n v="123"/>
    <b v="1"/>
    <s v="music/electronic music"/>
    <n v="1.1438333333333333"/>
    <n v="55.796747967479675"/>
    <x v="3"/>
    <x v="36"/>
    <x v="3103"/>
    <d v="2013-11-04T01:00:00"/>
  </r>
  <r>
    <n v="377"/>
    <s v="PIN UP! THE MOVIE The documentary with vintage style"/>
    <s v="Dangerous. Sexy. All-American Girl. You know the look. Now meet the women who are making retro style modern."/>
    <n v="12000"/>
    <n v="13728"/>
    <x v="3"/>
    <x v="0"/>
    <s v="USD"/>
    <n v="1447484460"/>
    <n v="1444888868"/>
    <b v="0"/>
    <n v="133"/>
    <b v="1"/>
    <s v="film &amp; video/documentary"/>
    <n v="1.1439999999999999"/>
    <n v="103.21804511278195"/>
    <x v="0"/>
    <x v="31"/>
    <x v="3104"/>
    <d v="2015-11-14T07:01:00"/>
  </r>
  <r>
    <n v="1924"/>
    <s v="The 'Songs from the Bookmark' Sessions"/>
    <s v="We are recording a cd of Songs- About life and love_x000a_from the perspective a conscious country girl_x000a_living in the city."/>
    <n v="3000"/>
    <n v="3432"/>
    <x v="3"/>
    <x v="0"/>
    <s v="USD"/>
    <n v="1389814380"/>
    <n v="1387390555"/>
    <b v="0"/>
    <n v="33"/>
    <b v="1"/>
    <s v="music/indie rock"/>
    <n v="1.1439999999999999"/>
    <n v="104"/>
    <x v="3"/>
    <x v="7"/>
    <x v="3105"/>
    <d v="2014-01-15T19:33:00"/>
  </r>
  <r>
    <n v="735"/>
    <s v="TOP FUEL FOR LIFE - Life Lessons from a Crew Chief"/>
    <s v="TOP FUEL FOR LIFE â€¦ a true story of victory, unimaginable loss_x000a_and the epiphany that changed everything."/>
    <n v="47000"/>
    <n v="53771"/>
    <x v="3"/>
    <x v="0"/>
    <s v="USD"/>
    <n v="1417653540"/>
    <n v="1414975346"/>
    <b v="0"/>
    <n v="229"/>
    <b v="1"/>
    <s v="publishing/nonfiction"/>
    <n v="1.1440638297872341"/>
    <n v="234.80786026200875"/>
    <x v="2"/>
    <x v="34"/>
    <x v="3106"/>
    <d v="2014-12-04T00:39:00"/>
  </r>
  <r>
    <n v="3547"/>
    <s v="Tommy and Me by Ray Didinger - Theatre Exile"/>
    <s v="Help to bring this heart warming story of Ray Didinger's relationship with his boyhood hero Tommy McDonald to life."/>
    <n v="35000"/>
    <n v="40043.25"/>
    <x v="3"/>
    <x v="0"/>
    <s v="USD"/>
    <n v="1463198340"/>
    <n v="1461117201"/>
    <b v="0"/>
    <n v="336"/>
    <b v="1"/>
    <s v="theater/plays"/>
    <n v="1.1440928571428572"/>
    <n v="119.17633928571429"/>
    <x v="8"/>
    <x v="23"/>
    <x v="3107"/>
    <d v="2016-05-14T03:59:00"/>
  </r>
  <r>
    <n v="1894"/>
    <s v="Help me release my first 3 song EP!!"/>
    <s v="Im trying to raise $1000 for a 3 song EP in a studio!"/>
    <n v="1000"/>
    <n v="1145"/>
    <x v="3"/>
    <x v="0"/>
    <s v="USD"/>
    <n v="1329082983"/>
    <n v="1326404583"/>
    <b v="0"/>
    <n v="20"/>
    <b v="1"/>
    <s v="music/indie rock"/>
    <n v="1.145"/>
    <n v="57.25"/>
    <x v="3"/>
    <x v="7"/>
    <x v="3108"/>
    <d v="2012-02-12T21:43:03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3"/>
    <x v="1"/>
    <s v="GBP"/>
    <n v="1429793446"/>
    <n v="1428583846"/>
    <b v="0"/>
    <n v="61"/>
    <b v="1"/>
    <s v="theater/plays"/>
    <n v="1.145"/>
    <n v="18.770491803278688"/>
    <x v="8"/>
    <x v="23"/>
    <x v="3109"/>
    <d v="2015-04-23T12:50:46"/>
  </r>
  <r>
    <n v="3389"/>
    <s v="Chimera Ensemble Productions Fund"/>
    <s v="Chimera Ensemble is launching 2 inaugural theater productions, and we need support to do high quality work!"/>
    <n v="10000"/>
    <n v="11450"/>
    <x v="3"/>
    <x v="0"/>
    <s v="USD"/>
    <n v="1464960682"/>
    <n v="1462368682"/>
    <b v="0"/>
    <n v="62"/>
    <b v="1"/>
    <s v="theater/plays"/>
    <n v="1.145"/>
    <n v="184.67741935483872"/>
    <x v="8"/>
    <x v="23"/>
    <x v="3110"/>
    <d v="2016-06-03T13:31:22"/>
  </r>
  <r>
    <n v="2616"/>
    <s v="James Webb Deployable Model"/>
    <s v="Production of variously-sized deployable models of NASA's James Webb Space Telescope to promote hands-on learning."/>
    <n v="25000"/>
    <n v="28633.5"/>
    <x v="3"/>
    <x v="0"/>
    <s v="USD"/>
    <n v="1440546729"/>
    <n v="1437954729"/>
    <b v="1"/>
    <n v="238"/>
    <b v="1"/>
    <s v="technology/space exploration"/>
    <n v="1.14534"/>
    <n v="120.30882352941177"/>
    <x v="1"/>
    <x v="21"/>
    <x v="3111"/>
    <d v="2015-08-25T23:52:09"/>
  </r>
  <r>
    <n v="2081"/>
    <s v="Our Vintage Film: Summer Tour Kickstarter"/>
    <s v="Embarking on a Summer Tour to spread their message of cherishing your unforgettable memories through nostalgic rock music."/>
    <n v="3500"/>
    <n v="4010"/>
    <x v="3"/>
    <x v="0"/>
    <s v="USD"/>
    <n v="1337144340"/>
    <n v="1333597555"/>
    <b v="0"/>
    <n v="55"/>
    <b v="1"/>
    <s v="music/indie rock"/>
    <n v="1.1457142857142857"/>
    <n v="72.909090909090907"/>
    <x v="3"/>
    <x v="7"/>
    <x v="3112"/>
    <d v="2012-05-16T04:59:00"/>
  </r>
  <r>
    <n v="2631"/>
    <s v="Starship Congress 2015: Interstellar Hackathon"/>
    <s v="Starship Congress 2015 is a deep-space &amp; interstellar science summit staged by Icarus Interstellar."/>
    <n v="20000"/>
    <n v="22933.05"/>
    <x v="3"/>
    <x v="0"/>
    <s v="USD"/>
    <n v="1440907427"/>
    <n v="1438488227"/>
    <b v="0"/>
    <n v="286"/>
    <b v="1"/>
    <s v="technology/space exploration"/>
    <n v="1.1466525000000001"/>
    <n v="80.185489510489504"/>
    <x v="1"/>
    <x v="21"/>
    <x v="3113"/>
    <d v="2015-08-30T04:03:47"/>
  </r>
  <r>
    <n v="96"/>
    <s v="Ice Hockey"/>
    <s v="Danny is a defenseman for his high school hockey team. This is a day in his life: school, hockey, girls and his next-door neighbor, Ken Daneyko."/>
    <n v="1500"/>
    <n v="1720"/>
    <x v="3"/>
    <x v="0"/>
    <s v="USD"/>
    <n v="1280631600"/>
    <n v="1274889241"/>
    <b v="0"/>
    <n v="34"/>
    <b v="1"/>
    <s v="film &amp; video/shorts"/>
    <n v="1.1466666666666667"/>
    <n v="50.588235294117645"/>
    <x v="0"/>
    <x v="30"/>
    <x v="3114"/>
    <d v="2010-08-01T03:00:00"/>
  </r>
  <r>
    <n v="522"/>
    <s v="COMPASS PLAYERS"/>
    <s v="*** TO MAKE DONATIONS IN THE FUTURE                                   GO TO OUR WEBSITE: www.compassplayers.com ***"/>
    <n v="3000"/>
    <n v="3440"/>
    <x v="3"/>
    <x v="0"/>
    <s v="USD"/>
    <n v="1458518325"/>
    <n v="1456793925"/>
    <b v="0"/>
    <n v="31"/>
    <b v="1"/>
    <s v="theater/plays"/>
    <n v="1.1466666666666667"/>
    <n v="110.96774193548387"/>
    <x v="8"/>
    <x v="23"/>
    <x v="3115"/>
    <d v="2016-03-20T23:58:45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3"/>
    <x v="0"/>
    <s v="USD"/>
    <n v="1468536992"/>
    <n v="1463352992"/>
    <b v="0"/>
    <n v="27"/>
    <b v="1"/>
    <s v="photography/photobooks"/>
    <n v="1.147"/>
    <n v="42.481481481481481"/>
    <x v="7"/>
    <x v="18"/>
    <x v="3116"/>
    <d v="2016-07-14T22:56:32"/>
  </r>
  <r>
    <n v="2832"/>
    <s v="Secret Diaries"/>
    <s v="Charting the big stuff in life from dance routines to coming out; exploring homophobia, family, friendship &amp; finding your own voice."/>
    <n v="2500"/>
    <n v="2867.99"/>
    <x v="3"/>
    <x v="1"/>
    <s v="GBP"/>
    <n v="1416780000"/>
    <n v="1414342894"/>
    <b v="0"/>
    <n v="95"/>
    <b v="1"/>
    <s v="theater/plays"/>
    <n v="1.1471959999999999"/>
    <n v="30.189368421052631"/>
    <x v="8"/>
    <x v="23"/>
    <x v="3117"/>
    <d v="2014-11-23T22:00:00"/>
  </r>
  <r>
    <n v="1270"/>
    <s v="Resolution15 records their next album, Svaha"/>
    <s v="We make awake metal using violins in place of guitars and want to record a full length album."/>
    <n v="10000"/>
    <n v="11472"/>
    <x v="3"/>
    <x v="0"/>
    <s v="USD"/>
    <n v="1332704042"/>
    <n v="1327523642"/>
    <b v="1"/>
    <n v="169"/>
    <b v="1"/>
    <s v="music/rock"/>
    <n v="1.1472"/>
    <n v="67.881656804733723"/>
    <x v="3"/>
    <x v="32"/>
    <x v="3118"/>
    <d v="2012-03-25T19:34:02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3"/>
    <x v="0"/>
    <s v="USD"/>
    <n v="1473566340"/>
    <n v="1470274509"/>
    <b v="1"/>
    <n v="221"/>
    <b v="1"/>
    <s v="film &amp; video/documentary"/>
    <n v="1.1476"/>
    <n v="129.81900452488688"/>
    <x v="0"/>
    <x v="31"/>
    <x v="3119"/>
    <d v="2016-09-11T03:59:00"/>
  </r>
  <r>
    <n v="3176"/>
    <s v="Romeo and Juliet at Moody's Pub"/>
    <s v="Romeo and Juliet at Moody's Pub is an adapted, 90-minute version of Shakespeare's classic tragedy, performed for free in a restaurant"/>
    <n v="1900"/>
    <n v="2182"/>
    <x v="3"/>
    <x v="0"/>
    <s v="USD"/>
    <n v="1376838000"/>
    <n v="1374531631"/>
    <b v="1"/>
    <n v="55"/>
    <b v="1"/>
    <s v="theater/plays"/>
    <n v="1.148421052631579"/>
    <n v="39.672727272727272"/>
    <x v="8"/>
    <x v="23"/>
    <x v="3120"/>
    <d v="2013-08-18T15:00:00"/>
  </r>
  <r>
    <n v="798"/>
    <s v="Eric Stuart Band 4 Song EP &quot;Character&quot;"/>
    <s v="We have some great new songs and want to record a special edition 4 song EP as our next Eric Stuart Band release"/>
    <n v="3500"/>
    <n v="4021"/>
    <x v="3"/>
    <x v="0"/>
    <s v="USD"/>
    <n v="1412086187"/>
    <n v="1409494187"/>
    <b v="0"/>
    <n v="87"/>
    <b v="1"/>
    <s v="music/rock"/>
    <n v="1.1488571428571428"/>
    <n v="46.218390804597703"/>
    <x v="3"/>
    <x v="32"/>
    <x v="3121"/>
    <d v="2014-09-30T14:09:47"/>
  </r>
  <r>
    <n v="1022"/>
    <s v="Sammy Bananas - Bootlegs Vol. 2!!"/>
    <s v="Help get four new bootlegs onto vinyl in the second installment of my series!"/>
    <n v="2000"/>
    <n v="2298"/>
    <x v="3"/>
    <x v="0"/>
    <s v="USD"/>
    <n v="1431876677"/>
    <n v="1429284677"/>
    <b v="1"/>
    <n v="74"/>
    <b v="1"/>
    <s v="music/electronic music"/>
    <n v="1.149"/>
    <n v="31.054054054054053"/>
    <x v="3"/>
    <x v="36"/>
    <x v="3122"/>
    <d v="2015-05-17T15:31:17"/>
  </r>
  <r>
    <n v="1979"/>
    <s v="Skybuds - truly wireless earbuds and smartphone case"/>
    <s v="Truly wireless premium earbuds with a battery-boosting smartphone case for charging and storage"/>
    <n v="200000"/>
    <n v="229802.31"/>
    <x v="3"/>
    <x v="0"/>
    <s v="USD"/>
    <n v="1447909140"/>
    <n v="1444734146"/>
    <b v="1"/>
    <n v="813"/>
    <b v="1"/>
    <s v="technology/hardware"/>
    <n v="1.14901155"/>
    <n v="282.65966789667897"/>
    <x v="1"/>
    <x v="39"/>
    <x v="3123"/>
    <d v="2015-11-19T04:59:00"/>
  </r>
  <r>
    <n v="2062"/>
    <s v="Rho Board"/>
    <s v="4K HEVC Android TV Media Player with optional DIY electronics, ideal for app development, home control, software developement, learning"/>
    <n v="100000"/>
    <n v="114977"/>
    <x v="3"/>
    <x v="2"/>
    <s v="DKK"/>
    <n v="1458807098"/>
    <n v="1456218698"/>
    <b v="0"/>
    <n v="203"/>
    <b v="1"/>
    <s v="technology/hardware"/>
    <n v="1.14977"/>
    <n v="566.38916256157631"/>
    <x v="1"/>
    <x v="39"/>
    <x v="3124"/>
    <d v="2016-03-24T08:11:38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3"/>
    <x v="18"/>
    <s v="EUR"/>
    <n v="1489238940"/>
    <n v="1486406253"/>
    <b v="0"/>
    <n v="32"/>
    <b v="1"/>
    <s v="photography/photobooks"/>
    <n v="1.1499999999999999"/>
    <n v="32.34375"/>
    <x v="7"/>
    <x v="18"/>
    <x v="3125"/>
    <d v="2017-03-11T13:29:00"/>
  </r>
  <r>
    <n v="2804"/>
    <s v="The Piano Man"/>
    <s v="The real-life story of the mysterious 'Piano Man' who washed ashore with no memory; with no speech; but with an amazing ability..."/>
    <n v="1000"/>
    <n v="1150"/>
    <x v="3"/>
    <x v="1"/>
    <s v="GBP"/>
    <n v="1411987990"/>
    <n v="1409395990"/>
    <b v="0"/>
    <n v="23"/>
    <b v="1"/>
    <s v="theater/plays"/>
    <n v="1.1499999999999999"/>
    <n v="50"/>
    <x v="8"/>
    <x v="23"/>
    <x v="3126"/>
    <d v="2014-09-29T10:53:10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3"/>
    <x v="0"/>
    <s v="USD"/>
    <n v="1329240668"/>
    <n v="1326648668"/>
    <b v="1"/>
    <n v="29"/>
    <b v="1"/>
    <s v="theater/plays"/>
    <n v="1.1499999999999999"/>
    <n v="79.310344827586206"/>
    <x v="8"/>
    <x v="23"/>
    <x v="3127"/>
    <d v="2012-02-14T17:31:08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3"/>
    <x v="7"/>
    <s v="CAD"/>
    <n v="1468193532"/>
    <n v="1465601532"/>
    <b v="0"/>
    <n v="10"/>
    <b v="1"/>
    <s v="theater/musical"/>
    <n v="1.1499999999999999"/>
    <n v="115"/>
    <x v="8"/>
    <x v="25"/>
    <x v="3128"/>
    <d v="2016-07-10T23:32:12"/>
  </r>
  <r>
    <n v="2090"/>
    <s v="Insect Surfers 2013 Release !"/>
    <s v="Insect Surfers, Planet Earth's Longest-Running Modern Surf Band, come twanging back into 2013 with a new surfadelic musical release!"/>
    <n v="8000"/>
    <n v="9203.23"/>
    <x v="3"/>
    <x v="0"/>
    <s v="USD"/>
    <n v="1361696955"/>
    <n v="1359104955"/>
    <b v="0"/>
    <n v="160"/>
    <b v="1"/>
    <s v="music/indie rock"/>
    <n v="1.1504037499999999"/>
    <n v="57.520187499999999"/>
    <x v="3"/>
    <x v="7"/>
    <x v="3129"/>
    <d v="2013-02-24T09:09:15"/>
  </r>
  <r>
    <n v="89"/>
    <s v="The Southwest Chronicles"/>
    <s v="A chronicle of four very different stories concerning racism to the power of love, all set in the beauty of the Southwest."/>
    <n v="6000"/>
    <n v="6904"/>
    <x v="3"/>
    <x v="0"/>
    <s v="USD"/>
    <n v="1370196192"/>
    <n v="1368036192"/>
    <b v="0"/>
    <n v="56"/>
    <b v="1"/>
    <s v="film &amp; video/shorts"/>
    <n v="1.1506666666666667"/>
    <n v="123.28571428571429"/>
    <x v="0"/>
    <x v="30"/>
    <x v="3130"/>
    <d v="2013-06-02T18:03:12"/>
  </r>
  <r>
    <n v="1467"/>
    <s v="Radio Ambulante"/>
    <s v="We are a new Spanish language podcast telling uniquely Latin American stories."/>
    <n v="40000"/>
    <n v="46032"/>
    <x v="3"/>
    <x v="0"/>
    <s v="USD"/>
    <n v="1332699285"/>
    <n v="1327518885"/>
    <b v="1"/>
    <n v="600"/>
    <b v="1"/>
    <s v="publishing/radio &amp; podcasts"/>
    <n v="1.1508"/>
    <n v="76.72"/>
    <x v="2"/>
    <x v="40"/>
    <x v="3131"/>
    <d v="2012-03-25T18:14:45"/>
  </r>
  <r>
    <n v="816"/>
    <s v="Help Friends and Family Release Their Debut Album"/>
    <s v="Friends and Family have an album for you. They need your help to release it to the world."/>
    <n v="7000"/>
    <n v="8058.55"/>
    <x v="3"/>
    <x v="0"/>
    <s v="USD"/>
    <n v="1365489000"/>
    <n v="1362776043"/>
    <b v="0"/>
    <n v="205"/>
    <b v="1"/>
    <s v="music/rock"/>
    <n v="1.1512214285714286"/>
    <n v="39.31"/>
    <x v="3"/>
    <x v="32"/>
    <x v="3132"/>
    <d v="2013-04-09T06:30:00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3"/>
    <x v="9"/>
    <s v="EUR"/>
    <n v="1446062040"/>
    <n v="1445109822"/>
    <b v="0"/>
    <n v="14"/>
    <b v="1"/>
    <s v="theater/plays"/>
    <n v="1.1516129032258065"/>
    <n v="51"/>
    <x v="8"/>
    <x v="23"/>
    <x v="3133"/>
    <d v="2015-10-28T19:54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3"/>
    <x v="0"/>
    <s v="USD"/>
    <n v="1413269940"/>
    <n v="1410421670"/>
    <b v="1"/>
    <n v="167"/>
    <b v="1"/>
    <s v="theater/plays"/>
    <n v="1.1530588235294117"/>
    <n v="58.688622754491021"/>
    <x v="8"/>
    <x v="23"/>
    <x v="3134"/>
    <d v="2014-10-14T06:59:00"/>
  </r>
  <r>
    <n v="1676"/>
    <s v="Bridge 19 CD Release Tour"/>
    <s v="Help fund Bridge 19's tour in support of their first duo record, to be released in May 2012."/>
    <n v="3000"/>
    <n v="3460"/>
    <x v="3"/>
    <x v="0"/>
    <s v="USD"/>
    <n v="1334980740"/>
    <n v="1330968347"/>
    <b v="0"/>
    <n v="42"/>
    <b v="1"/>
    <s v="music/pop"/>
    <n v="1.1533333333333333"/>
    <n v="82.38095238095238"/>
    <x v="3"/>
    <x v="35"/>
    <x v="3135"/>
    <d v="2012-04-21T03:59:00"/>
  </r>
  <r>
    <n v="3477"/>
    <s v="PCSF's Biannual 24-Hour Play Festival"/>
    <s v="8 ten-minute plays, written, directed, rehearsed, and fully produced in only 24 hours! Are we crazy? You bet we are!"/>
    <n v="1800"/>
    <n v="2076"/>
    <x v="3"/>
    <x v="0"/>
    <s v="USD"/>
    <n v="1431831600"/>
    <n v="1430761243"/>
    <b v="0"/>
    <n v="39"/>
    <b v="1"/>
    <s v="theater/plays"/>
    <n v="1.1533333333333333"/>
    <n v="53.230769230769234"/>
    <x v="8"/>
    <x v="23"/>
    <x v="3136"/>
    <d v="2015-05-17T03:00:00"/>
  </r>
  <r>
    <n v="75"/>
    <s v="&quot;DAD&quot; - A USC Short Film"/>
    <s v="A teenager named Charlie discovers something new about himself while coping with the loss of his father."/>
    <n v="3500"/>
    <n v="4040"/>
    <x v="3"/>
    <x v="0"/>
    <s v="USD"/>
    <n v="1366693272"/>
    <n v="1364101272"/>
    <b v="0"/>
    <n v="47"/>
    <b v="1"/>
    <s v="film &amp; video/shorts"/>
    <n v="1.1542857142857144"/>
    <n v="85.957446808510639"/>
    <x v="0"/>
    <x v="30"/>
    <x v="3137"/>
    <d v="2013-04-23T05:01:12"/>
  </r>
  <r>
    <n v="2451"/>
    <s v="Boss Balls Protein Balls"/>
    <s v="Meet the best tasting high protein, low sugar protein snack on the planet. Guaranteed to turn you into a stone cold fox."/>
    <n v="10000"/>
    <n v="11545"/>
    <x v="3"/>
    <x v="0"/>
    <s v="USD"/>
    <n v="1488750490"/>
    <n v="1487022490"/>
    <b v="0"/>
    <n v="186"/>
    <b v="1"/>
    <s v="food/small batch"/>
    <n v="1.1545000000000001"/>
    <n v="62.06989247311828"/>
    <x v="6"/>
    <x v="28"/>
    <x v="3138"/>
    <d v="2017-03-05T21:48:10"/>
  </r>
  <r>
    <n v="2796"/>
    <s v="Fishcakes"/>
    <s v="Fishcakes is a piece of new writing for the Camden Fringe that explores a story of love, loss, and all the â€˜little things'."/>
    <n v="800"/>
    <n v="924"/>
    <x v="3"/>
    <x v="1"/>
    <s v="GBP"/>
    <n v="1404564028"/>
    <n v="1401972028"/>
    <b v="0"/>
    <n v="21"/>
    <b v="1"/>
    <s v="theater/plays"/>
    <n v="1.155"/>
    <n v="44"/>
    <x v="8"/>
    <x v="23"/>
    <x v="3139"/>
    <d v="2014-07-05T12:40:28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3"/>
    <x v="1"/>
    <s v="GBP"/>
    <n v="1436772944"/>
    <n v="1434180944"/>
    <b v="0"/>
    <n v="112"/>
    <b v="1"/>
    <s v="theater/plays"/>
    <n v="1.155"/>
    <n v="30.9375"/>
    <x v="8"/>
    <x v="23"/>
    <x v="3140"/>
    <d v="2015-07-13T07:35:44"/>
  </r>
  <r>
    <n v="2077"/>
    <s v="4SeTVâ„¢ - Watch 4 TV Channels on Any Screen At Once"/>
    <s v="A Whole New Way to Get TV: Watch four live TV channels at once on your tablet, smartphone, or big screen TV!"/>
    <n v="50000"/>
    <n v="57754"/>
    <x v="3"/>
    <x v="0"/>
    <s v="USD"/>
    <n v="1433538000"/>
    <n v="1428541276"/>
    <b v="0"/>
    <n v="188"/>
    <b v="1"/>
    <s v="technology/hardware"/>
    <n v="1.1550800000000001"/>
    <n v="307.20212765957444"/>
    <x v="1"/>
    <x v="39"/>
    <x v="3141"/>
    <d v="2015-06-05T21:00:00"/>
  </r>
  <r>
    <n v="2088"/>
    <s v="Chris Dorman - Sita worldwide"/>
    <s v="Indie Folk musician, Chris Dorman is releasing his second full length album.  Let's release this record worldwide - grassroots style!"/>
    <n v="3000"/>
    <n v="3465.32"/>
    <x v="3"/>
    <x v="0"/>
    <s v="USD"/>
    <n v="1284177540"/>
    <n v="1281028152"/>
    <b v="0"/>
    <n v="75"/>
    <b v="1"/>
    <s v="music/indie rock"/>
    <n v="1.1551066666666667"/>
    <n v="46.204266666666669"/>
    <x v="3"/>
    <x v="7"/>
    <x v="3142"/>
    <d v="2010-09-11T03:59:00"/>
  </r>
  <r>
    <n v="2263"/>
    <s v="Corvus Corax Miniatures - Outcasts"/>
    <s v="These are degenerated men who have, since birth, suffered the effect of mutation and turned into something wicked!"/>
    <n v="7500"/>
    <n v="8666"/>
    <x v="3"/>
    <x v="8"/>
    <s v="SEK"/>
    <n v="1422734313"/>
    <n v="1420919913"/>
    <b v="0"/>
    <n v="60"/>
    <b v="1"/>
    <s v="games/tabletop games"/>
    <n v="1.1554666666666666"/>
    <n v="144.43333333333334"/>
    <x v="5"/>
    <x v="38"/>
    <x v="3143"/>
    <d v="2015-01-31T19:58:33"/>
  </r>
  <r>
    <n v="1922"/>
    <s v="Low Weather // Debut Album"/>
    <s v="Low Weather's debut album is halfway finished.  With your help and your help alone we can record the rest!"/>
    <n v="2000"/>
    <n v="2311"/>
    <x v="3"/>
    <x v="0"/>
    <s v="USD"/>
    <n v="1386828507"/>
    <n v="1384236507"/>
    <b v="0"/>
    <n v="64"/>
    <b v="1"/>
    <s v="music/indie rock"/>
    <n v="1.1555"/>
    <n v="36.109375"/>
    <x v="3"/>
    <x v="7"/>
    <x v="3144"/>
    <d v="2013-12-12T06:08:27"/>
  </r>
  <r>
    <n v="528"/>
    <s v="Devastated No Matter What"/>
    <s v="A Festival Backed Production of a Full-Length Play."/>
    <n v="1150"/>
    <n v="1330"/>
    <x v="3"/>
    <x v="0"/>
    <s v="USD"/>
    <n v="1434921600"/>
    <n v="1433109907"/>
    <b v="0"/>
    <n v="30"/>
    <b v="1"/>
    <s v="theater/plays"/>
    <n v="1.1565217391304348"/>
    <n v="44.333333333333336"/>
    <x v="8"/>
    <x v="23"/>
    <x v="3145"/>
    <d v="2015-06-21T21:20:0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3"/>
    <x v="0"/>
    <s v="USD"/>
    <n v="1282622400"/>
    <n v="1276891586"/>
    <b v="1"/>
    <n v="137"/>
    <b v="1"/>
    <s v="technology/hardware"/>
    <n v="1.157092"/>
    <n v="84.459270072992695"/>
    <x v="1"/>
    <x v="39"/>
    <x v="3146"/>
    <d v="2010-08-24T04:00:00"/>
  </r>
  <r>
    <n v="2161"/>
    <s v="CallMeGhost DEBUT ALBUM preorder!"/>
    <s v="We're trying to fund hard copies of our debut album!"/>
    <n v="400"/>
    <n v="463"/>
    <x v="3"/>
    <x v="0"/>
    <s v="USD"/>
    <n v="1443040059"/>
    <n v="1440448059"/>
    <b v="0"/>
    <n v="13"/>
    <b v="1"/>
    <s v="music/rock"/>
    <n v="1.1575"/>
    <n v="35.615384615384613"/>
    <x v="3"/>
    <x v="32"/>
    <x v="3147"/>
    <d v="2015-09-23T20:27:3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3"/>
    <x v="0"/>
    <s v="USD"/>
    <n v="1309980790"/>
    <n v="1304623990"/>
    <b v="0"/>
    <n v="19"/>
    <b v="1"/>
    <s v="publishing/nonfiction"/>
    <n v="1.1575757575757575"/>
    <n v="40.210526315789473"/>
    <x v="2"/>
    <x v="34"/>
    <x v="3148"/>
    <d v="2011-07-06T19:33:10"/>
  </r>
  <r>
    <n v="1823"/>
    <s v="Our Band Van Needs Serious Repairs!!!"/>
    <s v="Just as we are getting prepared to tour we find out our van has serious damage and can't run. We unfortunately don't have enough."/>
    <n v="700"/>
    <n v="811"/>
    <x v="3"/>
    <x v="0"/>
    <s v="USD"/>
    <n v="1351095976"/>
    <n v="1348503976"/>
    <b v="0"/>
    <n v="33"/>
    <b v="1"/>
    <s v="music/rock"/>
    <n v="1.1585714285714286"/>
    <n v="24.575757575757574"/>
    <x v="3"/>
    <x v="32"/>
    <x v="3149"/>
    <d v="2012-10-24T16:26:16"/>
  </r>
  <r>
    <n v="3303"/>
    <s v="VisiÃ³n Latino Theatre Company"/>
    <s v="VisiÃ³n Latino Theatre Company was founded by three young latino professionals sharing the stories of everyday latinos."/>
    <n v="1800"/>
    <n v="2086"/>
    <x v="3"/>
    <x v="0"/>
    <s v="USD"/>
    <n v="1427553484"/>
    <n v="1424533084"/>
    <b v="0"/>
    <n v="35"/>
    <b v="1"/>
    <s v="theater/plays"/>
    <n v="1.1588888888888889"/>
    <n v="59.6"/>
    <x v="8"/>
    <x v="23"/>
    <x v="3150"/>
    <d v="2015-03-28T14:38:0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3"/>
    <x v="0"/>
    <s v="USD"/>
    <n v="1372741200"/>
    <n v="1370067231"/>
    <b v="0"/>
    <n v="114"/>
    <b v="1"/>
    <s v="music/indie rock"/>
    <n v="1.1593333333333333"/>
    <n v="152.54385964912279"/>
    <x v="3"/>
    <x v="7"/>
    <x v="3151"/>
    <d v="2013-07-02T05:00:00"/>
  </r>
  <r>
    <n v="1757"/>
    <s v="The Resurgence of Femininity Photo Thesis"/>
    <s v="I want to create a self published photo art book on the topic of the resurgence of femininity."/>
    <n v="5000"/>
    <n v="5800"/>
    <x v="3"/>
    <x v="0"/>
    <s v="USD"/>
    <n v="1485631740"/>
    <n v="1483041083"/>
    <b v="0"/>
    <n v="14"/>
    <b v="1"/>
    <s v="photography/photobooks"/>
    <n v="1.1599999999999999"/>
    <n v="414.28571428571428"/>
    <x v="7"/>
    <x v="18"/>
    <x v="3152"/>
    <d v="2017-01-28T19:29:00"/>
  </r>
  <r>
    <n v="2536"/>
    <s v="Become the subject of my next composition!"/>
    <s v="I create my solo piano Vignettes by encrypting someone's name in the melody. Next up is the fourth Vignette, and I need a subject!"/>
    <n v="25"/>
    <n v="29"/>
    <x v="3"/>
    <x v="0"/>
    <s v="USD"/>
    <n v="1375151566"/>
    <n v="1373337166"/>
    <b v="0"/>
    <n v="4"/>
    <b v="1"/>
    <s v="music/classical music"/>
    <n v="1.1599999999999999"/>
    <n v="7.25"/>
    <x v="3"/>
    <x v="37"/>
    <x v="3153"/>
    <d v="2013-07-30T02:32:46"/>
  </r>
  <r>
    <n v="3021"/>
    <s v="BEEP! BEEP! 2ND STORY IS ON THE MOVE!"/>
    <s v="At the end of October 2016, 2nd Story will be moving from its current office space to a storefront space in Albany Park, Chicago, IL."/>
    <n v="4500"/>
    <n v="5221"/>
    <x v="3"/>
    <x v="0"/>
    <s v="USD"/>
    <n v="1479794340"/>
    <n v="1476715869"/>
    <b v="0"/>
    <n v="103"/>
    <b v="1"/>
    <s v="theater/spaces"/>
    <n v="1.1602222222222223"/>
    <n v="50.689320388349515"/>
    <x v="8"/>
    <x v="24"/>
    <x v="3154"/>
    <d v="2016-11-22T05:59:00"/>
  </r>
  <r>
    <n v="3217"/>
    <s v="Wake Up Call @ IRT Theater"/>
    <s v="Wake Up Call is a comedic play about a group of hotel employees working on Christmas Eve."/>
    <n v="4500"/>
    <n v="5221"/>
    <x v="3"/>
    <x v="0"/>
    <s v="USD"/>
    <n v="1478264784"/>
    <n v="1475672784"/>
    <b v="1"/>
    <n v="104"/>
    <b v="1"/>
    <s v="theater/plays"/>
    <n v="1.1602222222222223"/>
    <n v="50.20192307692308"/>
    <x v="8"/>
    <x v="23"/>
    <x v="3155"/>
    <d v="2016-11-04T13:06:24"/>
  </r>
  <r>
    <n v="3313"/>
    <s v="Melbin the Accidental"/>
    <s v="A modern reworking of Shakespeare's histories and tragedies in iambic pentameter to talk of death, love, and race."/>
    <n v="2000"/>
    <n v="2321"/>
    <x v="3"/>
    <x v="0"/>
    <s v="USD"/>
    <n v="1453856400"/>
    <n v="1452664317"/>
    <b v="0"/>
    <n v="29"/>
    <b v="1"/>
    <s v="theater/plays"/>
    <n v="1.1605000000000001"/>
    <n v="80.034482758620683"/>
    <x v="8"/>
    <x v="23"/>
    <x v="3156"/>
    <d v="2016-01-27T01:00:00"/>
  </r>
  <r>
    <n v="379"/>
    <s v="The Unknowns"/>
    <s v="The U.S. Army has granted us permission to film a documentary at America's most sacred shrine: The Tomb of the Unknown Soldier."/>
    <n v="15000"/>
    <n v="17412"/>
    <x v="3"/>
    <x v="0"/>
    <s v="USD"/>
    <n v="1336062672"/>
    <n v="1332174672"/>
    <b v="0"/>
    <n v="149"/>
    <b v="1"/>
    <s v="film &amp; video/documentary"/>
    <n v="1.1608000000000001"/>
    <n v="116.85906040268456"/>
    <x v="0"/>
    <x v="31"/>
    <x v="3157"/>
    <d v="2012-05-03T16:31:1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3"/>
    <x v="0"/>
    <s v="USD"/>
    <n v="1486095060"/>
    <n v="1484198170"/>
    <b v="0"/>
    <n v="31"/>
    <b v="1"/>
    <s v="music/rock"/>
    <n v="1.1615384615384616"/>
    <n v="48.70967741935484"/>
    <x v="3"/>
    <x v="32"/>
    <x v="3158"/>
    <d v="2017-02-03T04:11:00"/>
  </r>
  <r>
    <n v="3167"/>
    <s v="Destiny is Judd Nelson: a new play at FringeNYC"/>
    <s v="What is destiny? Explore it with us this August at FringeNYC."/>
    <n v="3000"/>
    <n v="3485"/>
    <x v="3"/>
    <x v="0"/>
    <s v="USD"/>
    <n v="1406952781"/>
    <n v="1405743181"/>
    <b v="1"/>
    <n v="55"/>
    <b v="1"/>
    <s v="theater/plays"/>
    <n v="1.1616666666666666"/>
    <n v="63.363636363636367"/>
    <x v="8"/>
    <x v="23"/>
    <x v="3159"/>
    <d v="2014-08-02T04:13:01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3"/>
    <x v="0"/>
    <s v="USD"/>
    <n v="1444860063"/>
    <n v="1442268063"/>
    <b v="0"/>
    <n v="63"/>
    <b v="1"/>
    <s v="theater/plays"/>
    <n v="1.1619999999999999"/>
    <n v="55.333333333333336"/>
    <x v="8"/>
    <x v="23"/>
    <x v="3160"/>
    <d v="2015-10-14T22:01:03"/>
  </r>
  <r>
    <n v="52"/>
    <s v="Kode Orange - New TV Series"/>
    <s v="Kode Orange is an original television series that follows the lives of two police officers who join a special unit in high-crime LA"/>
    <n v="10000"/>
    <n v="11621"/>
    <x v="3"/>
    <x v="0"/>
    <s v="USD"/>
    <n v="1405615846"/>
    <n v="1403023846"/>
    <b v="0"/>
    <n v="52"/>
    <b v="1"/>
    <s v="film &amp; video/television"/>
    <n v="1.1620999999999999"/>
    <n v="223.48076923076923"/>
    <x v="0"/>
    <x v="29"/>
    <x v="3161"/>
    <d v="2014-07-17T16:50:46"/>
  </r>
  <r>
    <n v="67"/>
    <s v="You are a Priest Forever"/>
    <s v="The Ordination Mass of five Dominicans friars to the priesthood at the historic Saint Dominicâ€™s Church in Washington DC."/>
    <n v="2000"/>
    <n v="2325"/>
    <x v="3"/>
    <x v="0"/>
    <s v="USD"/>
    <n v="1342360804"/>
    <n v="1339768804"/>
    <b v="0"/>
    <n v="20"/>
    <b v="1"/>
    <s v="film &amp; video/shorts"/>
    <n v="1.1625000000000001"/>
    <n v="116.25"/>
    <x v="0"/>
    <x v="30"/>
    <x v="3162"/>
    <d v="2012-07-15T14:00:04"/>
  </r>
  <r>
    <n v="2463"/>
    <s v="Emma Ate the Lion &quot;Songs Two Count Too&quot;"/>
    <s v="Emma Ate The Lion's debut full length album"/>
    <n v="2000"/>
    <n v="2325"/>
    <x v="3"/>
    <x v="0"/>
    <s v="USD"/>
    <n v="1366138800"/>
    <n v="1362710425"/>
    <b v="0"/>
    <n v="75"/>
    <b v="1"/>
    <s v="music/indie rock"/>
    <n v="1.1625000000000001"/>
    <n v="31"/>
    <x v="3"/>
    <x v="7"/>
    <x v="3163"/>
    <d v="2013-04-16T19:00:00"/>
  </r>
  <r>
    <n v="355"/>
    <s v="REZA ABDOH -Theatre Visionary"/>
    <s v="A documentary film about the late REZA ABDOH and his performance company DAR A LUZ."/>
    <n v="35000"/>
    <n v="40690"/>
    <x v="3"/>
    <x v="0"/>
    <s v="USD"/>
    <n v="1417420994"/>
    <n v="1414738994"/>
    <b v="1"/>
    <n v="165"/>
    <b v="1"/>
    <s v="film &amp; video/documentary"/>
    <n v="1.1625714285714286"/>
    <n v="246.60606060606059"/>
    <x v="0"/>
    <x v="31"/>
    <x v="3164"/>
    <d v="2014-12-01T08:03:14"/>
  </r>
  <r>
    <n v="3655"/>
    <s v="The Tumbleweed Zephyr"/>
    <s v="All aboard for the world premiere of a new steampunk-inspired train adventure play, written by Maggie Lee and directed by Amy Poisson!"/>
    <n v="5000"/>
    <n v="5813"/>
    <x v="3"/>
    <x v="0"/>
    <s v="USD"/>
    <n v="1437202740"/>
    <n v="1434654998"/>
    <b v="0"/>
    <n v="79"/>
    <b v="1"/>
    <s v="theater/plays"/>
    <n v="1.1626000000000001"/>
    <n v="73.582278481012665"/>
    <x v="8"/>
    <x v="23"/>
    <x v="3165"/>
    <d v="2015-07-18T06:59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3"/>
    <x v="0"/>
    <s v="USD"/>
    <n v="1407167973"/>
    <n v="1405439973"/>
    <b v="1"/>
    <n v="244"/>
    <b v="1"/>
    <s v="theater/plays"/>
    <n v="1.1629333333333334"/>
    <n v="71.491803278688522"/>
    <x v="8"/>
    <x v="23"/>
    <x v="3166"/>
    <d v="2014-08-04T15:59:33"/>
  </r>
  <r>
    <n v="1885"/>
    <s v="KATA 'The Rising' - Double LP (Vinyl Release)"/>
    <s v="KATA's debut album 'The Rising' is ready for your ears, now all we need to do is press the vinyl. That's where you come in!"/>
    <n v="4575"/>
    <n v="5322"/>
    <x v="3"/>
    <x v="0"/>
    <s v="USD"/>
    <n v="1344636000"/>
    <n v="1341800110"/>
    <b v="0"/>
    <n v="105"/>
    <b v="1"/>
    <s v="music/indie rock"/>
    <n v="1.1632786885245903"/>
    <n v="50.685714285714283"/>
    <x v="3"/>
    <x v="7"/>
    <x v="3167"/>
    <d v="2012-08-10T22:00:00"/>
  </r>
  <r>
    <n v="2714"/>
    <s v="The Crane Theater"/>
    <s v="The Crane will be the new home for independent theater in Northeast Minneapolis"/>
    <n v="25000"/>
    <n v="29089"/>
    <x v="3"/>
    <x v="0"/>
    <s v="USD"/>
    <n v="1476486000"/>
    <n v="1474040596"/>
    <b v="1"/>
    <n v="305"/>
    <b v="1"/>
    <s v="theater/spaces"/>
    <n v="1.1635599999999999"/>
    <n v="95.373770491803285"/>
    <x v="8"/>
    <x v="24"/>
    <x v="3168"/>
    <d v="2016-10-14T23:00:00"/>
  </r>
  <r>
    <n v="1936"/>
    <s v="Grandkids Record a Full-length Album!"/>
    <s v="Hey, we're Grandkids! We have enough songs to record an LP, and we need your help! We're going to make you proud, promise!"/>
    <n v="7500"/>
    <n v="8739.01"/>
    <x v="3"/>
    <x v="0"/>
    <s v="USD"/>
    <n v="1323151140"/>
    <n v="1320528070"/>
    <b v="0"/>
    <n v="145"/>
    <b v="1"/>
    <s v="music/indie rock"/>
    <n v="1.1652013333333333"/>
    <n v="60.26903448275862"/>
    <x v="3"/>
    <x v="7"/>
    <x v="3169"/>
    <d v="2011-12-06T05:59:00"/>
  </r>
  <r>
    <n v="352"/>
    <s v="Art Therapy: The Movie - The Final Push"/>
    <s v="An epic journey around the world, exploring the power of the human spirit and how art can be used to inspire a lifetime."/>
    <n v="10000"/>
    <n v="11656"/>
    <x v="3"/>
    <x v="0"/>
    <s v="USD"/>
    <n v="1412740868"/>
    <n v="1410148868"/>
    <b v="1"/>
    <n v="286"/>
    <b v="1"/>
    <s v="film &amp; video/documentary"/>
    <n v="1.1656"/>
    <n v="40.755244755244753"/>
    <x v="0"/>
    <x v="31"/>
    <x v="3170"/>
    <d v="2014-10-08T04:01:08"/>
  </r>
  <r>
    <n v="839"/>
    <s v="The Waffle Stompers - We'll Never Die"/>
    <s v="The Waffle Stompers need your support to keep doing what we love--go on tour, make music and music videos."/>
    <n v="5000"/>
    <n v="5830.83"/>
    <x v="3"/>
    <x v="0"/>
    <s v="USD"/>
    <n v="1348337956"/>
    <n v="1345745956"/>
    <b v="0"/>
    <n v="96"/>
    <b v="1"/>
    <s v="music/rock"/>
    <n v="1.166166"/>
    <n v="60.737812499999997"/>
    <x v="3"/>
    <x v="32"/>
    <x v="3171"/>
    <d v="2012-09-22T18:19:16"/>
  </r>
  <r>
    <n v="2799"/>
    <s v="Yuri in Edinburgh"/>
    <s v="August012 make their debut at Edinburgh Fringe with their play about the absurdity of wanting to bring children into a deranged world"/>
    <n v="5000"/>
    <n v="5831.74"/>
    <x v="3"/>
    <x v="1"/>
    <s v="GBP"/>
    <n v="1466179200"/>
    <n v="1463466070"/>
    <b v="0"/>
    <n v="130"/>
    <b v="1"/>
    <s v="theater/plays"/>
    <n v="1.1663479999999999"/>
    <n v="44.859538461538463"/>
    <x v="8"/>
    <x v="23"/>
    <x v="3172"/>
    <d v="2016-06-17T16:00:00"/>
  </r>
  <r>
    <n v="1268"/>
    <s v="Full Devil Jacket 2nd Album Release"/>
    <s v="Full Devil Jacket Is releasing their first record in over 12 yrs and we want you to be a part of it!"/>
    <n v="12000"/>
    <n v="14000"/>
    <x v="3"/>
    <x v="0"/>
    <s v="USD"/>
    <n v="1379708247"/>
    <n v="1377116247"/>
    <b v="1"/>
    <n v="182"/>
    <b v="1"/>
    <s v="music/rock"/>
    <n v="1.1666666666666667"/>
    <n v="76.92307692307692"/>
    <x v="3"/>
    <x v="32"/>
    <x v="3173"/>
    <d v="2013-09-20T20:17:27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3"/>
    <x v="7"/>
    <s v="CAD"/>
    <n v="1417460940"/>
    <n v="1416516972"/>
    <b v="0"/>
    <n v="20"/>
    <b v="1"/>
    <s v="theater/plays"/>
    <n v="1.1666666666666667"/>
    <n v="70"/>
    <x v="8"/>
    <x v="23"/>
    <x v="3174"/>
    <d v="2014-12-01T19:09:00"/>
  </r>
  <r>
    <n v="3767"/>
    <s v="Accidental Artists Lab"/>
    <s v="A ragtag crew collaborating on a live performance for the first time, with music as their medium and NYC as their inspiration."/>
    <n v="2000"/>
    <n v="2335"/>
    <x v="3"/>
    <x v="0"/>
    <s v="USD"/>
    <n v="1425185940"/>
    <n v="1423960097"/>
    <b v="0"/>
    <n v="56"/>
    <b v="1"/>
    <s v="theater/musical"/>
    <n v="1.1675"/>
    <n v="41.696428571428569"/>
    <x v="8"/>
    <x v="25"/>
    <x v="3175"/>
    <d v="2015-03-01T04:59:00"/>
  </r>
  <r>
    <n v="3329"/>
    <s v="Jestia and Raedon"/>
    <s v="Jestia and Raedon is a brand new romantic comedy play going to the Edinburgh Fringe Festival this summer."/>
    <n v="1000"/>
    <n v="1168"/>
    <x v="3"/>
    <x v="1"/>
    <s v="GBP"/>
    <n v="1406502000"/>
    <n v="1405583108"/>
    <b v="0"/>
    <n v="26"/>
    <b v="1"/>
    <s v="theater/plays"/>
    <n v="1.1679999999999999"/>
    <n v="44.92307692307692"/>
    <x v="8"/>
    <x v="23"/>
    <x v="3176"/>
    <d v="2014-07-27T23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3"/>
    <x v="0"/>
    <s v="USD"/>
    <n v="1447427918"/>
    <n v="1444832318"/>
    <b v="1"/>
    <n v="493"/>
    <b v="1"/>
    <s v="film &amp; video/documentary"/>
    <n v="1.1683911999999999"/>
    <n v="59.249046653144013"/>
    <x v="0"/>
    <x v="31"/>
    <x v="3177"/>
    <d v="2015-11-13T15:18:38"/>
  </r>
  <r>
    <n v="3276"/>
    <s v="We The Astronomers"/>
    <s v="In 2016, KO Theatre presents a world premiere play in Toronto, ON about faith, home, and the secrets we keep from those we love."/>
    <n v="4500"/>
    <n v="5258"/>
    <x v="3"/>
    <x v="7"/>
    <s v="CAD"/>
    <n v="1459483140"/>
    <n v="1456526879"/>
    <b v="1"/>
    <n v="100"/>
    <b v="1"/>
    <s v="theater/plays"/>
    <n v="1.1684444444444444"/>
    <n v="52.58"/>
    <x v="8"/>
    <x v="23"/>
    <x v="3178"/>
    <d v="2016-04-01T03:59:00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3"/>
    <x v="0"/>
    <s v="USD"/>
    <n v="1418581088"/>
    <n v="1415125088"/>
    <b v="0"/>
    <n v="35"/>
    <b v="1"/>
    <s v="theater/plays"/>
    <n v="1.1686666666666667"/>
    <n v="100.17142857142858"/>
    <x v="8"/>
    <x v="23"/>
    <x v="3179"/>
    <d v="2014-12-14T18:18:08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3"/>
    <x v="0"/>
    <s v="USD"/>
    <n v="1436587140"/>
    <n v="1434069205"/>
    <b v="0"/>
    <n v="86"/>
    <b v="1"/>
    <s v="theater/plays"/>
    <n v="1.1691666666666667"/>
    <n v="81.569767441860463"/>
    <x v="8"/>
    <x v="23"/>
    <x v="3180"/>
    <d v="2015-07-11T03:59:00"/>
  </r>
  <r>
    <n v="2824"/>
    <s v="The Rooftop"/>
    <s v="I wrote a One Act play called The Rooftop for a Female Playwright's festival. Every little bit helps!"/>
    <n v="650"/>
    <n v="760"/>
    <x v="3"/>
    <x v="0"/>
    <s v="USD"/>
    <n v="1434159780"/>
    <n v="1431412196"/>
    <b v="0"/>
    <n v="15"/>
    <b v="1"/>
    <s v="theater/plays"/>
    <n v="1.1692307692307693"/>
    <n v="50.666666666666664"/>
    <x v="8"/>
    <x v="23"/>
    <x v="3181"/>
    <d v="2015-06-13T01:43:00"/>
  </r>
  <r>
    <n v="254"/>
    <s v="&quot;I Clown You&quot; Documentary"/>
    <s v="&quot;I Clown You&quot; is a documentary about Israeli medical clowns and clowning as an art of challenging the norm."/>
    <n v="24000"/>
    <n v="28067.34"/>
    <x v="3"/>
    <x v="0"/>
    <s v="USD"/>
    <n v="1445047200"/>
    <n v="1442443910"/>
    <b v="1"/>
    <n v="314"/>
    <b v="1"/>
    <s v="film &amp; video/documentary"/>
    <n v="1.1694724999999999"/>
    <n v="89.38643312101911"/>
    <x v="0"/>
    <x v="31"/>
    <x v="3182"/>
    <d v="2015-10-17T02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3"/>
    <x v="0"/>
    <s v="USD"/>
    <n v="1429920000"/>
    <n v="1426703452"/>
    <b v="0"/>
    <n v="131"/>
    <b v="1"/>
    <s v="music/rock"/>
    <n v="1.1696666666666666"/>
    <n v="133.93129770992365"/>
    <x v="3"/>
    <x v="32"/>
    <x v="3183"/>
    <d v="2015-04-25T00:00:00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3"/>
    <x v="0"/>
    <s v="USD"/>
    <n v="1323136949"/>
    <n v="1319245349"/>
    <b v="1"/>
    <n v="31"/>
    <b v="1"/>
    <s v="music/rock"/>
    <n v="1.17"/>
    <n v="75.483870967741936"/>
    <x v="3"/>
    <x v="32"/>
    <x v="3184"/>
    <d v="2011-12-06T02:02:29"/>
  </r>
  <r>
    <n v="1627"/>
    <s v="River Of Thorns - First CD Release"/>
    <s v="River of Thorns is a recording duo based in southeast Michigan.  We're releasing a great sounding cd recorded in a tiny home studio!"/>
    <n v="2000"/>
    <n v="2340"/>
    <x v="3"/>
    <x v="0"/>
    <s v="USD"/>
    <n v="1353905940"/>
    <n v="1351011489"/>
    <b v="0"/>
    <n v="38"/>
    <b v="1"/>
    <s v="music/rock"/>
    <n v="1.17"/>
    <n v="61.578947368421055"/>
    <x v="3"/>
    <x v="32"/>
    <x v="3185"/>
    <d v="2012-11-26T04:59:00"/>
  </r>
  <r>
    <n v="1480"/>
    <s v="The Stage at KDHX"/>
    <s v="The Stage at KDHX will be a beacon for artistic independence in the heart of the country, showcasing new artists and old favorites."/>
    <n v="50000"/>
    <n v="58520.2"/>
    <x v="3"/>
    <x v="0"/>
    <s v="USD"/>
    <n v="1374858000"/>
    <n v="1373408699"/>
    <b v="1"/>
    <n v="635"/>
    <b v="1"/>
    <s v="publishing/radio &amp; podcasts"/>
    <n v="1.170404"/>
    <n v="92.157795275590544"/>
    <x v="2"/>
    <x v="40"/>
    <x v="3186"/>
    <d v="2013-07-26T17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3"/>
    <x v="0"/>
    <s v="USD"/>
    <n v="1316442622"/>
    <n v="1312641022"/>
    <b v="1"/>
    <n v="41"/>
    <b v="1"/>
    <s v="technology/hardware"/>
    <n v="1.1707484768810599"/>
    <n v="44.853658536585364"/>
    <x v="1"/>
    <x v="39"/>
    <x v="3187"/>
    <d v="2011-09-19T14:30:22"/>
  </r>
  <r>
    <n v="3012"/>
    <s v="Up-lifting Up-Fit!"/>
    <s v="Spring Theatre has recently found a new home in the heart of Winston Salem. We need your help for an up-lifting up-fit!"/>
    <n v="4000"/>
    <n v="4685"/>
    <x v="3"/>
    <x v="0"/>
    <s v="USD"/>
    <n v="1423587130"/>
    <n v="1421772730"/>
    <b v="0"/>
    <n v="55"/>
    <b v="1"/>
    <s v="theater/spaces"/>
    <n v="1.1712499999999999"/>
    <n v="85.181818181818187"/>
    <x v="8"/>
    <x v="24"/>
    <x v="3188"/>
    <d v="2015-02-10T16:52:10"/>
  </r>
  <r>
    <n v="22"/>
    <s v="CREATURES OF HABIT!"/>
    <s v="Meet Gary, and Troy: Two unlikely friends that investigate &quot;strange phenomenon&quot;."/>
    <n v="350"/>
    <n v="410"/>
    <x v="3"/>
    <x v="0"/>
    <s v="USD"/>
    <n v="1420099140"/>
    <n v="1418766740"/>
    <b v="0"/>
    <n v="8"/>
    <b v="1"/>
    <s v="film &amp; video/television"/>
    <n v="1.1714285714285715"/>
    <n v="51.25"/>
    <x v="0"/>
    <x v="29"/>
    <x v="3189"/>
    <d v="2015-01-01T07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3"/>
    <x v="0"/>
    <s v="USD"/>
    <n v="1337396400"/>
    <n v="1333709958"/>
    <b v="0"/>
    <n v="40"/>
    <b v="1"/>
    <s v="music/rock"/>
    <n v="1.1725000000000001"/>
    <n v="58.625"/>
    <x v="3"/>
    <x v="32"/>
    <x v="3190"/>
    <d v="2012-05-19T03:00:00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3"/>
    <x v="1"/>
    <s v="GBP"/>
    <n v="1488830400"/>
    <n v="1484924605"/>
    <b v="1"/>
    <n v="255"/>
    <b v="1"/>
    <s v="music/electronic music"/>
    <n v="1.1727000000000001"/>
    <n v="45.988235294117644"/>
    <x v="3"/>
    <x v="36"/>
    <x v="3191"/>
    <d v="2017-03-06T20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3"/>
    <x v="0"/>
    <s v="USD"/>
    <n v="1403366409"/>
    <n v="1400774409"/>
    <b v="1"/>
    <n v="51"/>
    <b v="1"/>
    <s v="theater/plays"/>
    <n v="1.1739999999999999"/>
    <n v="57.549019607843135"/>
    <x v="8"/>
    <x v="23"/>
    <x v="3192"/>
    <d v="2014-06-21T16:00:09"/>
  </r>
  <r>
    <n v="1680"/>
    <s v="Kick Out a Record"/>
    <s v="Working Musician dilemma #164: how the taxman put Kick the Record 2.0 on hold"/>
    <n v="1000"/>
    <n v="1175"/>
    <x v="3"/>
    <x v="0"/>
    <s v="USD"/>
    <n v="1405188667"/>
    <n v="1402596667"/>
    <b v="0"/>
    <n v="25"/>
    <b v="1"/>
    <s v="music/pop"/>
    <n v="1.175"/>
    <n v="47"/>
    <x v="3"/>
    <x v="35"/>
    <x v="3193"/>
    <d v="2014-07-12T18:11:07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3"/>
    <x v="0"/>
    <s v="USD"/>
    <n v="1415319355"/>
    <n v="1411859755"/>
    <b v="1"/>
    <n v="213"/>
    <b v="1"/>
    <s v="theater/plays"/>
    <n v="1.1752499999999999"/>
    <n v="110.35211267605634"/>
    <x v="8"/>
    <x v="23"/>
    <x v="3194"/>
    <d v="2014-11-07T00:15:55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3"/>
    <x v="0"/>
    <s v="USD"/>
    <n v="1303147459"/>
    <n v="1297880659"/>
    <b v="0"/>
    <n v="22"/>
    <b v="1"/>
    <s v="publishing/nonfiction"/>
    <n v="1.177142857142857"/>
    <n v="37.454545454545453"/>
    <x v="2"/>
    <x v="34"/>
    <x v="3195"/>
    <d v="2011-04-18T17:24:19"/>
  </r>
  <r>
    <n v="3370"/>
    <s v="&quot;I'm Alright&quot;...an Enso Theatre Education production."/>
    <s v="I'm Alright. A story of young women, told by young women, for the world."/>
    <n v="1500"/>
    <n v="1766"/>
    <x v="3"/>
    <x v="0"/>
    <s v="USD"/>
    <n v="1481961600"/>
    <n v="1479283285"/>
    <b v="0"/>
    <n v="26"/>
    <b v="1"/>
    <s v="theater/plays"/>
    <n v="1.1773333333333333"/>
    <n v="67.92307692307692"/>
    <x v="8"/>
    <x v="23"/>
    <x v="3196"/>
    <d v="2016-12-17T08:00:00"/>
  </r>
  <r>
    <n v="2786"/>
    <s v="Fierce"/>
    <s v="A heart-melting farce about sex, art and the lovelorn lay-abouts of London-town."/>
    <n v="2500"/>
    <n v="2946"/>
    <x v="3"/>
    <x v="1"/>
    <s v="GBP"/>
    <n v="1404913180"/>
    <n v="1403703580"/>
    <b v="0"/>
    <n v="74"/>
    <b v="1"/>
    <s v="theater/plays"/>
    <n v="1.1783999999999999"/>
    <n v="39.810810810810814"/>
    <x v="8"/>
    <x v="23"/>
    <x v="3197"/>
    <d v="2014-07-09T13:39:4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3"/>
    <x v="0"/>
    <s v="USD"/>
    <n v="1416964500"/>
    <n v="1414368616"/>
    <b v="1"/>
    <n v="98"/>
    <b v="1"/>
    <s v="photography/photobooks"/>
    <n v="1.1786666666666668"/>
    <n v="180.40816326530611"/>
    <x v="7"/>
    <x v="18"/>
    <x v="3198"/>
    <d v="2014-11-26T01:15:00"/>
  </r>
  <r>
    <n v="1960"/>
    <s v="TREKKAYAK"/>
    <s v="Trekkayak is an ultralight, durable and inflatable boat to be carried in your backpack to cross a lake or paddle down a river."/>
    <n v="70000"/>
    <n v="82532"/>
    <x v="3"/>
    <x v="8"/>
    <s v="SEK"/>
    <n v="1419151341"/>
    <n v="1416559341"/>
    <b v="1"/>
    <n v="33"/>
    <b v="1"/>
    <s v="technology/hardware"/>
    <n v="1.1790285714285715"/>
    <n v="2500.969696969697"/>
    <x v="1"/>
    <x v="39"/>
    <x v="3199"/>
    <d v="2014-12-21T08:42:2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3"/>
    <x v="0"/>
    <s v="USD"/>
    <n v="1329084231"/>
    <n v="1326492231"/>
    <b v="1"/>
    <n v="361"/>
    <b v="1"/>
    <s v="music/rock"/>
    <n v="1.1796376666666666"/>
    <n v="98.030831024930734"/>
    <x v="3"/>
    <x v="32"/>
    <x v="3200"/>
    <d v="2012-02-12T22:03:51"/>
  </r>
  <r>
    <n v="1624"/>
    <s v="Joey De Noble needs YOUR help!"/>
    <s v="Joey De Noble is raising money to help record his latest music, and he wants YOU to be a part of it!"/>
    <n v="1000"/>
    <n v="1180"/>
    <x v="3"/>
    <x v="0"/>
    <s v="USD"/>
    <n v="1357721335"/>
    <n v="1354265335"/>
    <b v="0"/>
    <n v="25"/>
    <b v="1"/>
    <s v="music/rock"/>
    <n v="1.18"/>
    <n v="47.2"/>
    <x v="3"/>
    <x v="32"/>
    <x v="3201"/>
    <d v="2013-01-09T08:48:55"/>
  </r>
  <r>
    <n v="1834"/>
    <s v="TDJ - All Part of the Plan EP/Tour"/>
    <s v="Help us fund our first tour and promote our new EP!"/>
    <n v="10000"/>
    <n v="11805"/>
    <x v="3"/>
    <x v="0"/>
    <s v="USD"/>
    <n v="1422140895"/>
    <n v="1418684895"/>
    <b v="0"/>
    <n v="90"/>
    <b v="1"/>
    <s v="music/rock"/>
    <n v="1.1805000000000001"/>
    <n v="131.16666666666666"/>
    <x v="3"/>
    <x v="32"/>
    <x v="3202"/>
    <d v="2015-01-24T23:08:15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3"/>
    <x v="0"/>
    <s v="USD"/>
    <n v="1348786494"/>
    <n v="1346194494"/>
    <b v="1"/>
    <n v="963"/>
    <b v="1"/>
    <s v="film &amp; video/documentary"/>
    <n v="1.1808107999999999"/>
    <n v="30.654485981308412"/>
    <x v="0"/>
    <x v="31"/>
    <x v="3203"/>
    <d v="2012-09-27T22:54:54"/>
  </r>
  <r>
    <n v="2720"/>
    <s v="The Comedy Project"/>
    <s v="An improv, sketch and experimental comedy and cocktail venue in downtown Grand Rapids, Michigan"/>
    <n v="25000"/>
    <n v="29531"/>
    <x v="3"/>
    <x v="0"/>
    <s v="USD"/>
    <n v="1478866253"/>
    <n v="1476270653"/>
    <b v="0"/>
    <n v="173"/>
    <b v="1"/>
    <s v="theater/spaces"/>
    <n v="1.1812400000000001"/>
    <n v="170.69942196531792"/>
    <x v="8"/>
    <x v="24"/>
    <x v="3204"/>
    <d v="2016-11-11T12:10:53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3"/>
    <x v="0"/>
    <s v="USD"/>
    <n v="1336747995"/>
    <n v="1334155995"/>
    <b v="1"/>
    <n v="91"/>
    <b v="1"/>
    <s v="film &amp; video/documentary"/>
    <n v="1.1819999999999999"/>
    <n v="64.945054945054949"/>
    <x v="0"/>
    <x v="31"/>
    <x v="3205"/>
    <d v="2012-05-11T14:53:15"/>
  </r>
  <r>
    <n v="854"/>
    <s v="Westfield Massacre - Sophomore Album &amp; Tour"/>
    <s v="Writing and Recording Sophomore record, and funding Tour to support Spring 2017 album release."/>
    <n v="27800"/>
    <n v="32865.300000000003"/>
    <x v="3"/>
    <x v="0"/>
    <s v="USD"/>
    <n v="1482901546"/>
    <n v="1480309546"/>
    <b v="0"/>
    <n v="499"/>
    <b v="1"/>
    <s v="music/metal"/>
    <n v="1.1822050359712231"/>
    <n v="65.8623246492986"/>
    <x v="3"/>
    <x v="33"/>
    <x v="3206"/>
    <d v="2016-12-28T05:05:46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3"/>
    <x v="0"/>
    <s v="USD"/>
    <n v="1369699200"/>
    <n v="1366917828"/>
    <b v="0"/>
    <n v="146"/>
    <b v="1"/>
    <s v="technology/hardware"/>
    <n v="1.1825000000000001"/>
    <n v="97.191780821917803"/>
    <x v="1"/>
    <x v="39"/>
    <x v="3207"/>
    <d v="2013-05-28T00:00:00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3"/>
    <x v="1"/>
    <s v="GBP"/>
    <n v="1438624800"/>
    <n v="1435133807"/>
    <b v="0"/>
    <n v="39"/>
    <b v="1"/>
    <s v="theater/plays"/>
    <n v="1.1825757575757576"/>
    <n v="100.06410256410257"/>
    <x v="8"/>
    <x v="23"/>
    <x v="3208"/>
    <d v="2015-08-03T18:00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3"/>
    <x v="0"/>
    <s v="USD"/>
    <n v="1320220800"/>
    <n v="1315612909"/>
    <b v="0"/>
    <n v="4"/>
    <b v="1"/>
    <s v="music/rock"/>
    <n v="1.1833333333333333"/>
    <n v="443.75"/>
    <x v="3"/>
    <x v="32"/>
    <x v="3209"/>
    <d v="2011-11-02T08:00:00"/>
  </r>
  <r>
    <n v="3294"/>
    <s v="old man's Gift"/>
    <s v="A young theatre company promoting new talent and looking for help in funding our very first set for our black comedy &quot;old man's Gift&quot;"/>
    <n v="600"/>
    <n v="710"/>
    <x v="3"/>
    <x v="1"/>
    <s v="GBP"/>
    <n v="1434459554"/>
    <n v="1431867554"/>
    <b v="0"/>
    <n v="24"/>
    <b v="1"/>
    <s v="theater/plays"/>
    <n v="1.1833333333333333"/>
    <n v="29.583333333333332"/>
    <x v="8"/>
    <x v="23"/>
    <x v="3210"/>
    <d v="2015-06-16T12:59:14"/>
  </r>
  <r>
    <n v="3689"/>
    <s v="Random Us"/>
    <s v="A humorous, touching play about the joys and challenges of a married couple's tender, yet intense relationship &quot;Love is never random&quot;"/>
    <n v="3000"/>
    <n v="3550"/>
    <x v="3"/>
    <x v="0"/>
    <s v="USD"/>
    <n v="1434925500"/>
    <n v="1432410639"/>
    <b v="0"/>
    <n v="62"/>
    <b v="1"/>
    <s v="theater/plays"/>
    <n v="1.1833333333333333"/>
    <n v="57.258064516129032"/>
    <x v="8"/>
    <x v="23"/>
    <x v="3211"/>
    <d v="2015-06-21T22:25:0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3"/>
    <x v="0"/>
    <s v="USD"/>
    <n v="1401857940"/>
    <n v="1400725112"/>
    <b v="0"/>
    <n v="44"/>
    <b v="1"/>
    <s v="theater/plays"/>
    <n v="1.1839285714285714"/>
    <n v="75.340909090909093"/>
    <x v="8"/>
    <x v="23"/>
    <x v="3212"/>
    <d v="2014-06-04T04:59:00"/>
  </r>
  <r>
    <n v="1678"/>
    <s v="Cassandra Violet &quot;Beyond the Fray&quot; Music Video"/>
    <s v="Help me make an amazing music video so that I can take my music to the next level and get a manager!"/>
    <n v="1500"/>
    <n v="1776"/>
    <x v="3"/>
    <x v="0"/>
    <s v="USD"/>
    <n v="1391718671"/>
    <n v="1390509071"/>
    <b v="0"/>
    <n v="49"/>
    <b v="1"/>
    <s v="music/pop"/>
    <n v="1.1839999999999999"/>
    <n v="36.244897959183675"/>
    <x v="3"/>
    <x v="35"/>
    <x v="3213"/>
    <d v="2014-02-06T20:31:11"/>
  </r>
  <r>
    <n v="2557"/>
    <s v="European Tour"/>
    <s v="Raising money for our concert tour of Switzerland and Germany in June/July 2014"/>
    <n v="900"/>
    <n v="1066"/>
    <x v="3"/>
    <x v="1"/>
    <s v="GBP"/>
    <n v="1400176386"/>
    <n v="1397584386"/>
    <b v="0"/>
    <n v="36"/>
    <b v="1"/>
    <s v="music/classical music"/>
    <n v="1.1844444444444444"/>
    <n v="29.611111111111111"/>
    <x v="3"/>
    <x v="37"/>
    <x v="3214"/>
    <d v="2014-05-15T17:53:06"/>
  </r>
  <r>
    <n v="1744"/>
    <s v="Water World"/>
    <s v="This book is the embodiment of my passion for water &amp; photography, which I hope will inspire you to pick up your camera and explore."/>
    <n v="5500"/>
    <n v="6515"/>
    <x v="3"/>
    <x v="1"/>
    <s v="GBP"/>
    <n v="1425821477"/>
    <n v="1421937077"/>
    <b v="0"/>
    <n v="70"/>
    <b v="1"/>
    <s v="photography/photobooks"/>
    <n v="1.1845454545454546"/>
    <n v="93.071428571428569"/>
    <x v="7"/>
    <x v="18"/>
    <x v="3215"/>
    <d v="2015-03-08T13:31:17"/>
  </r>
  <r>
    <n v="23"/>
    <s v="Bad Boy of Beauty and Bride Crashers!"/>
    <s v="Lois and Berlin are the Lucy and Ricky of reality. You will go on  journey to reinvent beauty from the inside out. Be the star !"/>
    <n v="2000"/>
    <n v="2370"/>
    <x v="3"/>
    <x v="0"/>
    <s v="USD"/>
    <n v="1430407200"/>
    <n v="1428086501"/>
    <b v="0"/>
    <n v="23"/>
    <b v="1"/>
    <s v="film &amp; video/television"/>
    <n v="1.1850000000000001"/>
    <n v="103.04347826086956"/>
    <x v="0"/>
    <x v="29"/>
    <x v="3216"/>
    <d v="2015-04-30T15:20:00"/>
  </r>
  <r>
    <n v="751"/>
    <s v="Surviving the Journey: Letters from the Railroad"/>
    <s v="A young cancer survivor embarks on a cross country railroad adventure while writing her memoir through letters."/>
    <n v="3000"/>
    <n v="3555"/>
    <x v="3"/>
    <x v="0"/>
    <s v="USD"/>
    <n v="1312470475"/>
    <n v="1308496075"/>
    <b v="0"/>
    <n v="62"/>
    <b v="1"/>
    <s v="publishing/nonfiction"/>
    <n v="1.1850000000000001"/>
    <n v="57.338709677419352"/>
    <x v="2"/>
    <x v="34"/>
    <x v="3217"/>
    <d v="2011-08-04T15:07:55"/>
  </r>
  <r>
    <n v="2467"/>
    <s v="Nature Boy Explorer EP"/>
    <s v="We've finished our first EP and we're taking it on the road in three weeks! Help us fund manufacturing?"/>
    <n v="1000"/>
    <n v="1185"/>
    <x v="3"/>
    <x v="0"/>
    <s v="USD"/>
    <n v="1336669200"/>
    <n v="1335473931"/>
    <b v="0"/>
    <n v="43"/>
    <b v="1"/>
    <s v="music/indie rock"/>
    <n v="1.1850000000000001"/>
    <n v="27.558139534883722"/>
    <x v="3"/>
    <x v="7"/>
    <x v="3218"/>
    <d v="2012-05-10T17:00:00"/>
  </r>
  <r>
    <n v="3595"/>
    <s v="The Flu Season"/>
    <s v="A new theatre company staging Will Eno's The Flu Season in Seattle"/>
    <n v="2600"/>
    <n v="3081"/>
    <x v="3"/>
    <x v="0"/>
    <s v="USD"/>
    <n v="1426229940"/>
    <n v="1423959123"/>
    <b v="0"/>
    <n v="62"/>
    <b v="1"/>
    <s v="theater/plays"/>
    <n v="1.1850000000000001"/>
    <n v="49.693548387096776"/>
    <x v="8"/>
    <x v="23"/>
    <x v="3219"/>
    <d v="2015-03-13T06:59:00"/>
  </r>
  <r>
    <n v="66"/>
    <s v="A Stagnant Fever: Short Film"/>
    <s v="A dark comedy set in the '60s about clinical depression and one night stands."/>
    <n v="2000"/>
    <n v="2372"/>
    <x v="3"/>
    <x v="0"/>
    <s v="USD"/>
    <n v="1468873420"/>
    <n v="1466281420"/>
    <b v="0"/>
    <n v="26"/>
    <b v="1"/>
    <s v="film &amp; video/shorts"/>
    <n v="1.1859999999999999"/>
    <n v="91.230769230769226"/>
    <x v="0"/>
    <x v="30"/>
    <x v="3220"/>
    <d v="2016-07-18T20:23:40"/>
  </r>
  <r>
    <n v="1024"/>
    <s v="The Last Art Fact Album Ever"/>
    <s v="Art Fact is a legendary Swedish synth pop act from the 80's. This album will contain updated remakes of their greatest songs."/>
    <n v="20000"/>
    <n v="23727.55"/>
    <x v="3"/>
    <x v="8"/>
    <s v="SEK"/>
    <n v="1454248563"/>
    <n v="1451656563"/>
    <b v="1"/>
    <n v="61"/>
    <b v="1"/>
    <s v="music/electronic music"/>
    <n v="1.1863774999999999"/>
    <n v="388.9762295081967"/>
    <x v="3"/>
    <x v="36"/>
    <x v="3221"/>
    <d v="2016-01-31T13:56:03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3"/>
    <x v="2"/>
    <s v="DKK"/>
    <n v="1420648906"/>
    <n v="1415464906"/>
    <b v="0"/>
    <n v="144"/>
    <b v="1"/>
    <s v="music/rock"/>
    <n v="1.1864285714285714"/>
    <n v="346.04166666666669"/>
    <x v="3"/>
    <x v="32"/>
    <x v="3222"/>
    <d v="2015-01-07T16:41:46"/>
  </r>
  <r>
    <n v="3367"/>
    <s v="Only Forever at The Hope Theatre"/>
    <s v="An intense new play exploring how far you would go to protect your family.  Employing new graduates to give their careers a kickstart."/>
    <n v="750"/>
    <n v="890"/>
    <x v="3"/>
    <x v="1"/>
    <s v="GBP"/>
    <n v="1438467894"/>
    <n v="1436307894"/>
    <b v="0"/>
    <n v="30"/>
    <b v="1"/>
    <s v="theater/plays"/>
    <n v="1.1866666666666668"/>
    <n v="29.666666666666668"/>
    <x v="8"/>
    <x v="23"/>
    <x v="3223"/>
    <d v="2015-08-01T22:24:54"/>
  </r>
  <r>
    <n v="296"/>
    <s v="Bel Borba Is Here!"/>
    <s v="Bel Borba is Here is a feature film about the most inspiring Brazilian artist you've never heard of... until now."/>
    <n v="25000"/>
    <n v="29681.55"/>
    <x v="3"/>
    <x v="0"/>
    <s v="USD"/>
    <n v="1347017083"/>
    <n v="1344857083"/>
    <b v="1"/>
    <n v="129"/>
    <b v="1"/>
    <s v="film &amp; video/documentary"/>
    <n v="1.187262"/>
    <n v="230.08953488372092"/>
    <x v="0"/>
    <x v="31"/>
    <x v="3224"/>
    <d v="2012-09-07T11:24:43"/>
  </r>
  <r>
    <n v="301"/>
    <s v="WORLD FAIR"/>
    <s v="A film about personal memory, amateur cinematography, and visions of the future at the 1939 New York World's Fair."/>
    <n v="13000"/>
    <n v="15435.55"/>
    <x v="3"/>
    <x v="0"/>
    <s v="USD"/>
    <n v="1363711335"/>
    <n v="1360258935"/>
    <b v="1"/>
    <n v="251"/>
    <b v="1"/>
    <s v="film &amp; video/documentary"/>
    <n v="1.1873499999999999"/>
    <n v="61.496215139442228"/>
    <x v="0"/>
    <x v="31"/>
    <x v="3225"/>
    <d v="2013-03-19T16:42:15"/>
  </r>
  <r>
    <n v="3233"/>
    <s v="64 Squares"/>
    <s v="64 Squares is an autobiographical one-man exploration of the internal chess game played to reconcile relationships."/>
    <n v="5000"/>
    <n v="5940"/>
    <x v="3"/>
    <x v="0"/>
    <s v="USD"/>
    <n v="1488482355"/>
    <n v="1485890355"/>
    <b v="0"/>
    <n v="61"/>
    <b v="1"/>
    <s v="theater/plays"/>
    <n v="1.1879999999999999"/>
    <n v="97.377049180327873"/>
    <x v="8"/>
    <x v="23"/>
    <x v="3226"/>
    <d v="2017-03-02T19:19:15"/>
  </r>
  <r>
    <n v="3481"/>
    <s v="FIX THE FITZ"/>
    <s v="One of Australia's greatest theatres needs your help. Please help us refurnish, fit out and restore this legendary storytelling venue."/>
    <n v="10000"/>
    <n v="11880"/>
    <x v="3"/>
    <x v="3"/>
    <s v="AUD"/>
    <n v="1420178188"/>
    <n v="1418709388"/>
    <b v="0"/>
    <n v="95"/>
    <b v="1"/>
    <s v="theater/plays"/>
    <n v="1.1879999999999999"/>
    <n v="125.05263157894737"/>
    <x v="8"/>
    <x v="23"/>
    <x v="3227"/>
    <d v="2015-01-02T05:56:28"/>
  </r>
  <r>
    <n v="2999"/>
    <s v="RAT Fund-Riser"/>
    <s v="Restless Artists' Theatre is building risers and installing better lighting for our patrons.  We need to purchase raw materials."/>
    <n v="1350"/>
    <n v="1605"/>
    <x v="3"/>
    <x v="0"/>
    <s v="USD"/>
    <n v="1488333600"/>
    <n v="1487094360"/>
    <b v="0"/>
    <n v="20"/>
    <b v="1"/>
    <s v="theater/spaces"/>
    <n v="1.1888888888888889"/>
    <n v="80.25"/>
    <x v="8"/>
    <x v="24"/>
    <x v="3228"/>
    <d v="2017-03-01T02:00:00"/>
  </r>
  <r>
    <n v="3617"/>
    <s v="One Good Night by Aisling Caffrey"/>
    <s v="Venue hire and payment of designer for a darkly comic, all female play about power - losing it, wanting it and fighting to get it back"/>
    <n v="740"/>
    <n v="880"/>
    <x v="3"/>
    <x v="1"/>
    <s v="GBP"/>
    <n v="1488240000"/>
    <n v="1486996729"/>
    <b v="0"/>
    <n v="51"/>
    <b v="1"/>
    <s v="theater/plays"/>
    <n v="1.1891891891891893"/>
    <n v="17.254901960784313"/>
    <x v="8"/>
    <x v="23"/>
    <x v="3229"/>
    <d v="2017-02-28T00:00:00"/>
  </r>
  <r>
    <n v="309"/>
    <s v="SOLE SURVIVOR FILM - Finishing Funds"/>
    <s v="A first glimpse into the lives of sole survivors of commercial plane crashes as they struggle to understand their perplexing fate."/>
    <n v="18000"/>
    <n v="21410"/>
    <x v="3"/>
    <x v="0"/>
    <s v="USD"/>
    <n v="1346695334"/>
    <n v="1344880934"/>
    <b v="1"/>
    <n v="238"/>
    <b v="1"/>
    <s v="film &amp; video/documentary"/>
    <n v="1.1894444444444445"/>
    <n v="89.957983193277315"/>
    <x v="0"/>
    <x v="31"/>
    <x v="3230"/>
    <d v="2012-09-03T18:0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3"/>
    <x v="0"/>
    <s v="USD"/>
    <n v="1411012740"/>
    <n v="1409667827"/>
    <b v="0"/>
    <n v="27"/>
    <b v="1"/>
    <s v="theater/plays"/>
    <n v="1.1895833333333334"/>
    <n v="42.296296296296298"/>
    <x v="8"/>
    <x v="23"/>
    <x v="3231"/>
    <d v="2014-09-18T03:59:00"/>
  </r>
  <r>
    <n v="1263"/>
    <s v="New Tropic Bombs EP ~ &quot;Return to Bomber Bay&quot;"/>
    <s v="A fresh batch of chaos from Toledo, Ohio's reggae-rockers, Tropic Bombs!"/>
    <n v="1500"/>
    <n v="1785"/>
    <x v="3"/>
    <x v="0"/>
    <s v="USD"/>
    <n v="1396054800"/>
    <n v="1393034470"/>
    <b v="1"/>
    <n v="41"/>
    <b v="1"/>
    <s v="music/rock"/>
    <n v="1.19"/>
    <n v="43.536585365853661"/>
    <x v="3"/>
    <x v="32"/>
    <x v="3232"/>
    <d v="2014-03-29T01:00:0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3"/>
    <x v="0"/>
    <s v="USD"/>
    <n v="1414608843"/>
    <n v="1412794443"/>
    <b v="0"/>
    <n v="108"/>
    <b v="1"/>
    <s v="theater/plays"/>
    <n v="1.19"/>
    <n v="66.111111111111114"/>
    <x v="8"/>
    <x v="23"/>
    <x v="3233"/>
    <d v="2014-10-29T18:54:03"/>
  </r>
  <r>
    <n v="3585"/>
    <s v="The Lost Boy (a play)"/>
    <s v="The world premiere of a play, a true story about love, loss, and a man reaching back in time as the only way to move forward."/>
    <n v="3400"/>
    <n v="4050"/>
    <x v="3"/>
    <x v="0"/>
    <s v="USD"/>
    <n v="1419181890"/>
    <n v="1416589890"/>
    <b v="0"/>
    <n v="23"/>
    <b v="1"/>
    <s v="theater/plays"/>
    <n v="1.1911764705882353"/>
    <n v="176.08695652173913"/>
    <x v="8"/>
    <x v="23"/>
    <x v="3234"/>
    <d v="2014-12-21T17:11:30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3"/>
    <x v="0"/>
    <s v="USD"/>
    <n v="1291131815"/>
    <n v="1287071015"/>
    <b v="1"/>
    <n v="66"/>
    <b v="1"/>
    <s v="music/rock"/>
    <n v="1.1914771428571429"/>
    <n v="63.184393939393942"/>
    <x v="3"/>
    <x v="32"/>
    <x v="3235"/>
    <d v="2010-11-30T15:43:35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3"/>
    <x v="0"/>
    <s v="USD"/>
    <n v="1439473248"/>
    <n v="1436881248"/>
    <b v="0"/>
    <n v="315"/>
    <b v="1"/>
    <s v="technology/wearables"/>
    <n v="1.1916249999999999"/>
    <n v="151.31746031746033"/>
    <x v="1"/>
    <x v="4"/>
    <x v="3236"/>
    <d v="2015-08-13T13:40:48"/>
  </r>
  <r>
    <n v="822"/>
    <s v="Soul Easy - Making music for our friends."/>
    <s v="Soul Easy recording our first full length CD.  Inspired by lots of friends and lots of good times."/>
    <n v="3000"/>
    <n v="3575"/>
    <x v="3"/>
    <x v="0"/>
    <s v="USD"/>
    <n v="1349477050"/>
    <n v="1346885050"/>
    <b v="0"/>
    <n v="69"/>
    <b v="1"/>
    <s v="music/rock"/>
    <n v="1.1916666666666667"/>
    <n v="51.811594202898547"/>
    <x v="3"/>
    <x v="32"/>
    <x v="3237"/>
    <d v="2012-10-05T22:44:10"/>
  </r>
  <r>
    <n v="3826"/>
    <s v="DAY OF THE DOG by Blue Sparrow Theatre Company"/>
    <s v="This is the story about the Westons. One family who live with mental illness on a daily basis."/>
    <n v="600"/>
    <n v="715"/>
    <x v="3"/>
    <x v="1"/>
    <s v="GBP"/>
    <n v="1430993394"/>
    <n v="1428401394"/>
    <b v="0"/>
    <n v="26"/>
    <b v="1"/>
    <s v="theater/plays"/>
    <n v="1.1916666666666667"/>
    <n v="27.5"/>
    <x v="8"/>
    <x v="23"/>
    <x v="3238"/>
    <d v="2015-05-07T10:09:54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3"/>
    <x v="0"/>
    <s v="USD"/>
    <n v="1405614823"/>
    <n v="1403022823"/>
    <b v="0"/>
    <n v="37"/>
    <b v="1"/>
    <s v="theater/plays"/>
    <n v="1.19238"/>
    <n v="48.339729729729726"/>
    <x v="8"/>
    <x v="23"/>
    <x v="3239"/>
    <d v="2014-07-17T16:33:4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3"/>
    <x v="0"/>
    <s v="USD"/>
    <n v="1316124003"/>
    <n v="1313532003"/>
    <b v="0"/>
    <n v="90"/>
    <b v="1"/>
    <s v="music/indie rock"/>
    <n v="1.1931742857142855"/>
    <n v="46.401222222222216"/>
    <x v="3"/>
    <x v="7"/>
    <x v="3240"/>
    <d v="2011-09-15T22:00:0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3"/>
    <x v="0"/>
    <s v="USD"/>
    <n v="1403305200"/>
    <n v="1400512658"/>
    <b v="1"/>
    <n v="226"/>
    <b v="1"/>
    <s v="theater/plays"/>
    <n v="1.1932315789473684"/>
    <n v="50.157964601769912"/>
    <x v="8"/>
    <x v="23"/>
    <x v="3241"/>
    <d v="2014-06-20T23:00:0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3"/>
    <x v="1"/>
    <s v="GBP"/>
    <n v="1462741200"/>
    <n v="1461503654"/>
    <b v="0"/>
    <n v="22"/>
    <b v="1"/>
    <s v="theater/plays"/>
    <n v="1.1944999999999999"/>
    <n v="108.59090909090909"/>
    <x v="8"/>
    <x v="23"/>
    <x v="3242"/>
    <d v="2016-05-08T21:00:00"/>
  </r>
  <r>
    <n v="1665"/>
    <s v="Simply Put is recording an album!"/>
    <s v="Simply Put is recording our debut album and needs to raise funds for studio time, printing and possibly the start of a sound system.  "/>
    <n v="3500"/>
    <n v="4181"/>
    <x v="3"/>
    <x v="0"/>
    <s v="USD"/>
    <n v="1298343600"/>
    <n v="1295624113"/>
    <b v="0"/>
    <n v="93"/>
    <b v="1"/>
    <s v="music/pop"/>
    <n v="1.1945714285714286"/>
    <n v="44.956989247311824"/>
    <x v="3"/>
    <x v="35"/>
    <x v="3243"/>
    <d v="2011-02-22T03:00:00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3"/>
    <x v="0"/>
    <s v="USD"/>
    <n v="1393156857"/>
    <n v="1390564857"/>
    <b v="0"/>
    <n v="99"/>
    <b v="1"/>
    <s v="games/tabletop games"/>
    <n v="1.196"/>
    <n v="30.202020202020201"/>
    <x v="5"/>
    <x v="38"/>
    <x v="3244"/>
    <d v="2014-02-23T12:00:57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3"/>
    <x v="1"/>
    <s v="GBP"/>
    <n v="1429813800"/>
    <n v="1427363645"/>
    <b v="0"/>
    <n v="30"/>
    <b v="1"/>
    <s v="theater/plays"/>
    <n v="1.196"/>
    <n v="159.46666666666667"/>
    <x v="8"/>
    <x v="23"/>
    <x v="3245"/>
    <d v="2015-04-23T18:30:00"/>
  </r>
  <r>
    <n v="3539"/>
    <s v="Chokehold"/>
    <s v="A searing new play that takes  an unflinching look at the terrible costs of police shootings in the African American community."/>
    <n v="600"/>
    <n v="718"/>
    <x v="3"/>
    <x v="0"/>
    <s v="USD"/>
    <n v="1473358122"/>
    <n v="1471543722"/>
    <b v="0"/>
    <n v="13"/>
    <b v="1"/>
    <s v="theater/plays"/>
    <n v="1.1966666666666668"/>
    <n v="55.230769230769234"/>
    <x v="8"/>
    <x v="23"/>
    <x v="3246"/>
    <d v="2016-09-08T18:08:42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3"/>
    <x v="0"/>
    <s v="USD"/>
    <n v="1405658752"/>
    <n v="1403066752"/>
    <b v="0"/>
    <n v="38"/>
    <b v="1"/>
    <s v="theater/plays"/>
    <n v="1.1970000000000001"/>
    <n v="31.5"/>
    <x v="8"/>
    <x v="23"/>
    <x v="3247"/>
    <d v="2014-07-18T04:45:52"/>
  </r>
  <r>
    <n v="2191"/>
    <s v="SpecForce Rangers: Outlanders Phase 4"/>
    <s v="This campaign features the Government Special Forces on Outland. 28mm scale white metal miniatures for Sci-Fi games in any setting."/>
    <n v="750"/>
    <n v="898"/>
    <x v="3"/>
    <x v="1"/>
    <s v="GBP"/>
    <n v="1487102427"/>
    <n v="1486065627"/>
    <b v="0"/>
    <n v="25"/>
    <b v="1"/>
    <s v="games/tabletop games"/>
    <n v="1.1973333333333334"/>
    <n v="35.92"/>
    <x v="5"/>
    <x v="38"/>
    <x v="3248"/>
    <d v="2017-02-14T20:00:27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3"/>
    <x v="0"/>
    <s v="USD"/>
    <n v="1408068000"/>
    <n v="1405346680"/>
    <b v="1"/>
    <n v="322"/>
    <b v="1"/>
    <s v="theater/plays"/>
    <n v="1.1974347826086957"/>
    <n v="85.531055900621112"/>
    <x v="8"/>
    <x v="23"/>
    <x v="3249"/>
    <d v="2014-08-15T02:00:00"/>
  </r>
  <r>
    <n v="3180"/>
    <s v="Glass Mountain: An Original Fairytale"/>
    <s v="A new tale of witches, fairies, cat-hunters and and bone-boilers from London theatre company Broken Glass."/>
    <n v="1200"/>
    <n v="1437"/>
    <x v="3"/>
    <x v="1"/>
    <s v="GBP"/>
    <n v="1403258049"/>
    <n v="1400666049"/>
    <b v="1"/>
    <n v="45"/>
    <b v="1"/>
    <s v="theater/plays"/>
    <n v="1.1975"/>
    <n v="31.933333333333334"/>
    <x v="8"/>
    <x v="23"/>
    <x v="3250"/>
    <d v="2014-06-20T09:54:09"/>
  </r>
  <r>
    <n v="3009"/>
    <s v="Montauk Surf Museum"/>
    <s v="The Montauk Surf Museum will present ocean science, as well as the art and history of surfing to visitors and schools in creative ways."/>
    <n v="25000"/>
    <n v="29939"/>
    <x v="3"/>
    <x v="0"/>
    <s v="USD"/>
    <n v="1417012840"/>
    <n v="1414417240"/>
    <b v="0"/>
    <n v="128"/>
    <b v="1"/>
    <s v="theater/spaces"/>
    <n v="1.19756"/>
    <n v="233.8984375"/>
    <x v="8"/>
    <x v="24"/>
    <x v="3251"/>
    <d v="2014-11-26T14:40:40"/>
  </r>
  <r>
    <n v="2547"/>
    <s v="Classical Guitar Music of Hawaii"/>
    <s v="A compilation of Guitar Music by composers Darin Au, Jeff Peterson, Byron Yasui, Bailey Matsuda, Ian O'Sullivan, and Michael Foumai."/>
    <n v="5500"/>
    <n v="6592"/>
    <x v="3"/>
    <x v="0"/>
    <s v="USD"/>
    <n v="1333560803"/>
    <n v="1330972403"/>
    <b v="0"/>
    <n v="134"/>
    <b v="1"/>
    <s v="music/classical music"/>
    <n v="1.1985454545454546"/>
    <n v="49.194029850746269"/>
    <x v="3"/>
    <x v="37"/>
    <x v="3252"/>
    <d v="2012-04-04T17:33:2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3"/>
    <x v="0"/>
    <s v="USD"/>
    <n v="1426473264"/>
    <n v="1424057664"/>
    <b v="0"/>
    <n v="115"/>
    <b v="1"/>
    <s v="music/metal"/>
    <n v="1.1990000000000001"/>
    <n v="41.704347826086959"/>
    <x v="3"/>
    <x v="33"/>
    <x v="3253"/>
    <d v="2015-03-16T02:34:24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3"/>
    <x v="0"/>
    <s v="USD"/>
    <n v="1334784160"/>
    <n v="1332192160"/>
    <b v="0"/>
    <n v="34"/>
    <b v="1"/>
    <s v="music/pop"/>
    <n v="1.199090909090909"/>
    <n v="38.794117647058826"/>
    <x v="3"/>
    <x v="35"/>
    <x v="3254"/>
    <d v="2012-04-18T21:22:4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3"/>
    <x v="0"/>
    <s v="USD"/>
    <n v="1403539260"/>
    <n v="1401724860"/>
    <b v="0"/>
    <n v="106"/>
    <b v="1"/>
    <s v="music/rock"/>
    <n v="1.1997755555555556"/>
    <n v="50.9338679245283"/>
    <x v="3"/>
    <x v="32"/>
    <x v="3255"/>
    <d v="2014-06-23T16:01:00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3"/>
    <x v="6"/>
    <s v="EUR"/>
    <n v="1444291193"/>
    <n v="1441699193"/>
    <b v="1"/>
    <n v="187"/>
    <b v="1"/>
    <s v="theater/spaces"/>
    <n v="1.1998010000000001"/>
    <n v="64.160481283422456"/>
    <x v="8"/>
    <x v="24"/>
    <x v="3256"/>
    <d v="2015-10-08T07:59:53"/>
  </r>
  <r>
    <n v="45"/>
    <s v="The Art of the Lift"/>
    <s v="The Art of the Lift is a crime drama that follows an expert crew of pick-pockets and their attempt at breaking in a new recruit."/>
    <n v="5000"/>
    <n v="6000"/>
    <x v="3"/>
    <x v="0"/>
    <s v="USD"/>
    <n v="1461769107"/>
    <n v="1459177107"/>
    <b v="0"/>
    <n v="61"/>
    <b v="1"/>
    <s v="film &amp; video/television"/>
    <n v="1.2"/>
    <n v="98.360655737704917"/>
    <x v="0"/>
    <x v="29"/>
    <x v="3257"/>
    <d v="2016-04-27T14:58:27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3"/>
    <x v="0"/>
    <s v="USD"/>
    <n v="1305625164"/>
    <n v="1300354764"/>
    <b v="0"/>
    <n v="46"/>
    <b v="1"/>
    <s v="film &amp; video/shorts"/>
    <n v="1.2"/>
    <n v="78.260869565217391"/>
    <x v="0"/>
    <x v="30"/>
    <x v="3258"/>
    <d v="2011-05-17T09:39:24"/>
  </r>
  <r>
    <n v="104"/>
    <s v="Good 'Ol Trumpet"/>
    <s v="UCF short film about an old man, his love for music, and his misplaced trumpet.  "/>
    <n v="500"/>
    <n v="600"/>
    <x v="3"/>
    <x v="0"/>
    <s v="USD"/>
    <n v="1301792400"/>
    <n v="1299775266"/>
    <b v="0"/>
    <n v="10"/>
    <b v="1"/>
    <s v="film &amp; video/shorts"/>
    <n v="1.2"/>
    <n v="60"/>
    <x v="0"/>
    <x v="30"/>
    <x v="3259"/>
    <d v="2011-04-03T01:00:00"/>
  </r>
  <r>
    <n v="375"/>
    <s v="Project Reconnect: WHERE WE ARE NOW"/>
    <s v="As the videocam &quot;Enrique de Malaca&quot; circumnavigates the globe, it captures stories of friends who have set foot on other lands."/>
    <n v="500"/>
    <n v="600"/>
    <x v="3"/>
    <x v="0"/>
    <s v="USD"/>
    <n v="1393694280"/>
    <n v="1390088311"/>
    <b v="0"/>
    <n v="14"/>
    <b v="1"/>
    <s v="film &amp; video/documentary"/>
    <n v="1.2"/>
    <n v="42.857142857142854"/>
    <x v="0"/>
    <x v="31"/>
    <x v="3260"/>
    <d v="2014-03-01T17:18:0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3"/>
    <x v="0"/>
    <s v="USD"/>
    <n v="1444071361"/>
    <n v="1441479361"/>
    <b v="0"/>
    <n v="4"/>
    <b v="1"/>
    <s v="photography/photobooks"/>
    <n v="1.2"/>
    <n v="7.5"/>
    <x v="7"/>
    <x v="18"/>
    <x v="3261"/>
    <d v="2015-10-05T18:56:01"/>
  </r>
  <r>
    <n v="2167"/>
    <s v="Planes and Planets needs to get their EP finished!!"/>
    <s v="We need YOUR HELP to take one more step to this make release sound amazing!"/>
    <n v="150"/>
    <n v="180"/>
    <x v="3"/>
    <x v="0"/>
    <s v="USD"/>
    <n v="1347672937"/>
    <n v="1346463337"/>
    <b v="0"/>
    <n v="8"/>
    <b v="1"/>
    <s v="music/rock"/>
    <n v="1.2"/>
    <n v="22.5"/>
    <x v="3"/>
    <x v="32"/>
    <x v="3262"/>
    <d v="2012-09-15T01:35:37"/>
  </r>
  <r>
    <n v="2782"/>
    <s v="Better Than Ever Productions presents Geezer Game"/>
    <s v="The premiere theatre troupe in SE Michigan offering acting opportunities for the 50+ actor."/>
    <n v="1000"/>
    <n v="1200"/>
    <x v="3"/>
    <x v="0"/>
    <s v="USD"/>
    <n v="1424149140"/>
    <n v="1421964718"/>
    <b v="0"/>
    <n v="18"/>
    <b v="1"/>
    <s v="theater/plays"/>
    <n v="1.2"/>
    <n v="66.666666666666671"/>
    <x v="8"/>
    <x v="23"/>
    <x v="3263"/>
    <d v="2015-02-17T04:59:00"/>
  </r>
  <r>
    <n v="3623"/>
    <s v="Since I've Been Here"/>
    <s v="An original play exploring the complications of romantic relationships in all forms."/>
    <n v="2500"/>
    <n v="3000"/>
    <x v="3"/>
    <x v="0"/>
    <s v="USD"/>
    <n v="1406358000"/>
    <n v="1404841270"/>
    <b v="0"/>
    <n v="34"/>
    <b v="1"/>
    <s v="theater/plays"/>
    <n v="1.2"/>
    <n v="88.235294117647058"/>
    <x v="8"/>
    <x v="23"/>
    <x v="3264"/>
    <d v="2014-07-26T07:00:00"/>
  </r>
  <r>
    <n v="3690"/>
    <s v="We Rise"/>
    <s v="A play honoring the lives and legacies of the activists and those remembered at the 1992 ACT UP Ashes Action at The White House"/>
    <n v="1500"/>
    <n v="1800"/>
    <x v="3"/>
    <x v="0"/>
    <s v="USD"/>
    <n v="1417101683"/>
    <n v="1414506083"/>
    <b v="0"/>
    <n v="31"/>
    <b v="1"/>
    <s v="theater/plays"/>
    <n v="1.2"/>
    <n v="58.064516129032256"/>
    <x v="8"/>
    <x v="23"/>
    <x v="3265"/>
    <d v="2014-11-27T15:21:23"/>
  </r>
  <r>
    <n v="3754"/>
    <s v="Little Shop of Horrors"/>
    <s v="CitÃ© des Arts needs your help in funding their fall production of the hit musical comedy &quot;Little Shop of Horrors.&quot;"/>
    <n v="2500"/>
    <n v="3000"/>
    <x v="3"/>
    <x v="0"/>
    <s v="USD"/>
    <n v="1406350740"/>
    <n v="1403125737"/>
    <b v="0"/>
    <n v="27"/>
    <b v="1"/>
    <s v="theater/musical"/>
    <n v="1.2"/>
    <n v="111.11111111111111"/>
    <x v="8"/>
    <x v="25"/>
    <x v="3266"/>
    <d v="2014-07-26T04:5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3"/>
    <x v="0"/>
    <s v="USD"/>
    <n v="1436817960"/>
    <n v="1433999785"/>
    <b v="0"/>
    <n v="30"/>
    <b v="1"/>
    <s v="theater/musical"/>
    <n v="1.2"/>
    <n v="100"/>
    <x v="8"/>
    <x v="25"/>
    <x v="3267"/>
    <d v="2015-07-13T20:06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3"/>
    <x v="0"/>
    <s v="USD"/>
    <n v="1367366460"/>
    <n v="1365791246"/>
    <b v="1"/>
    <n v="128"/>
    <b v="1"/>
    <s v="film &amp; video/documentary"/>
    <n v="1.2001999999999999"/>
    <n v="46.8828125"/>
    <x v="0"/>
    <x v="31"/>
    <x v="3268"/>
    <d v="2013-05-01T00:01:00"/>
  </r>
  <r>
    <n v="2717"/>
    <s v="A Home for Comedy in Vermont!"/>
    <s v="ONLY HOURS LEFT ON THE CAMPAIGN! Our stretch goal is $35k; let's build a home for standup/improv shows &amp; classes in VT!"/>
    <n v="25000"/>
    <n v="30026"/>
    <x v="3"/>
    <x v="0"/>
    <s v="USD"/>
    <n v="1417906649"/>
    <n v="1414015049"/>
    <b v="1"/>
    <n v="325"/>
    <b v="1"/>
    <s v="theater/spaces"/>
    <n v="1.2010400000000001"/>
    <n v="92.387692307692305"/>
    <x v="8"/>
    <x v="24"/>
    <x v="3269"/>
    <d v="2014-12-06T22:57:29"/>
  </r>
  <r>
    <n v="2049"/>
    <s v="LOCK8 - the World's First Smart Bike Lock"/>
    <s v="Keyless. Alarm secured. GPS tracking."/>
    <n v="50000"/>
    <n v="60095.35"/>
    <x v="3"/>
    <x v="1"/>
    <s v="GBP"/>
    <n v="1386025140"/>
    <n v="1382963963"/>
    <b v="0"/>
    <n v="742"/>
    <b v="1"/>
    <s v="technology/hardware"/>
    <n v="1.2019070000000001"/>
    <n v="80.991037735849048"/>
    <x v="1"/>
    <x v="39"/>
    <x v="3270"/>
    <d v="2013-12-02T22:59:00"/>
  </r>
  <r>
    <n v="416"/>
    <s v="Fire in the Heart of the City"/>
    <s v="35,000 pounds of food to a city. Highlighting the &quot;Convoy New Britain&quot; event from birth to beyond."/>
    <n v="1000"/>
    <n v="1202.17"/>
    <x v="3"/>
    <x v="0"/>
    <s v="USD"/>
    <n v="1391851831"/>
    <n v="1389259831"/>
    <b v="0"/>
    <n v="25"/>
    <b v="1"/>
    <s v="film &amp; video/documentary"/>
    <n v="1.2021700000000002"/>
    <n v="48.086800000000004"/>
    <x v="0"/>
    <x v="31"/>
    <x v="3271"/>
    <d v="2014-02-08T09:30:31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3"/>
    <x v="0"/>
    <s v="USD"/>
    <n v="1427740319"/>
    <n v="1423855919"/>
    <b v="1"/>
    <n v="539"/>
    <b v="1"/>
    <s v="technology/hardware"/>
    <n v="1.2024900000000001"/>
    <n v="223.09647495361781"/>
    <x v="1"/>
    <x v="39"/>
    <x v="3272"/>
    <d v="2015-03-30T18:31:59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3"/>
    <x v="0"/>
    <s v="USD"/>
    <n v="1402755834"/>
    <n v="1400163834"/>
    <b v="1"/>
    <n v="17"/>
    <b v="1"/>
    <s v="music/rock"/>
    <n v="1.2024999999999999"/>
    <n v="141.47058823529412"/>
    <x v="3"/>
    <x v="32"/>
    <x v="3273"/>
    <d v="2014-06-14T14:23:54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3"/>
    <x v="0"/>
    <s v="USD"/>
    <n v="1464971400"/>
    <n v="1462379066"/>
    <b v="0"/>
    <n v="23"/>
    <b v="1"/>
    <s v="theater/plays"/>
    <n v="1.2024999999999999"/>
    <n v="104.56521739130434"/>
    <x v="8"/>
    <x v="23"/>
    <x v="3274"/>
    <d v="2016-06-03T16:30:0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3"/>
    <x v="0"/>
    <s v="USD"/>
    <n v="1407967200"/>
    <n v="1406039696"/>
    <b v="0"/>
    <n v="54"/>
    <b v="1"/>
    <s v="theater/plays"/>
    <n v="1.2024999999999999"/>
    <n v="44.537037037037038"/>
    <x v="8"/>
    <x v="23"/>
    <x v="3275"/>
    <d v="2014-08-13T22:00:0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3"/>
    <x v="0"/>
    <s v="USD"/>
    <n v="1453185447"/>
    <n v="1448951847"/>
    <b v="1"/>
    <n v="280"/>
    <b v="1"/>
    <s v="photography/photobooks"/>
    <n v="1.2032608695652174"/>
    <n v="98.839285714285708"/>
    <x v="7"/>
    <x v="18"/>
    <x v="3276"/>
    <d v="2016-01-19T06:37:27"/>
  </r>
  <r>
    <n v="2195"/>
    <s v="Purgatoria: City of Angels"/>
    <s v="A gritty, noir tabletop RPG with a fast-paced combo-based battle system."/>
    <n v="4600"/>
    <n v="5535"/>
    <x v="3"/>
    <x v="0"/>
    <s v="USD"/>
    <n v="1439317900"/>
    <n v="1436725900"/>
    <b v="0"/>
    <n v="115"/>
    <b v="1"/>
    <s v="games/tabletop games"/>
    <n v="1.2032608695652174"/>
    <n v="48.130434782608695"/>
    <x v="5"/>
    <x v="38"/>
    <x v="3277"/>
    <d v="2015-08-11T18:31:40"/>
  </r>
  <r>
    <n v="2031"/>
    <s v="Linkio: the $100 Smart Home Devices Solution"/>
    <s v="With Linkio you can use your smartphone to control every electronic you own- for only $100!"/>
    <n v="50000"/>
    <n v="60175"/>
    <x v="3"/>
    <x v="4"/>
    <s v="EUR"/>
    <n v="1420765200"/>
    <n v="1417506853"/>
    <b v="1"/>
    <n v="508"/>
    <b v="1"/>
    <s v="technology/hardware"/>
    <n v="1.2035"/>
    <n v="118.45472440944881"/>
    <x v="1"/>
    <x v="39"/>
    <x v="3278"/>
    <d v="2015-01-09T01:00:00"/>
  </r>
  <r>
    <n v="845"/>
    <s v="Shadow and Steel: The new album from Master Sword"/>
    <s v="Help Legend of Zelda tribute band Master Sword complete their latest heavy metal album: Shadow and Steel!"/>
    <n v="5000"/>
    <n v="6019.01"/>
    <x v="3"/>
    <x v="0"/>
    <s v="USD"/>
    <n v="1473047940"/>
    <n v="1469595396"/>
    <b v="0"/>
    <n v="177"/>
    <b v="1"/>
    <s v="music/metal"/>
    <n v="1.203802"/>
    <n v="34.005706214689269"/>
    <x v="3"/>
    <x v="33"/>
    <x v="3279"/>
    <d v="2016-09-05T03:59:00"/>
  </r>
  <r>
    <n v="2089"/>
    <s v="Little Moses EP"/>
    <s v="Little Moses is trying to record their first EP, and we can't do it without your help!"/>
    <n v="2500"/>
    <n v="3010.01"/>
    <x v="3"/>
    <x v="0"/>
    <s v="USD"/>
    <n v="1375408194"/>
    <n v="1372384194"/>
    <b v="0"/>
    <n v="62"/>
    <b v="1"/>
    <s v="music/indie rock"/>
    <n v="1.2040040000000001"/>
    <n v="48.54854838709678"/>
    <x v="3"/>
    <x v="7"/>
    <x v="3280"/>
    <d v="2013-08-02T01:49:54"/>
  </r>
  <r>
    <n v="840"/>
    <s v="Carl King's New Album: Grand Architects Of The Universe"/>
    <s v="Carl King / Sir Millard Mulch / Dr. Zoltan Ã˜belisk is making a new 45-minute instrumental sci-fi album!"/>
    <n v="10000"/>
    <n v="12041.66"/>
    <x v="3"/>
    <x v="0"/>
    <s v="USD"/>
    <n v="1474694787"/>
    <n v="1472102787"/>
    <b v="0"/>
    <n v="190"/>
    <b v="1"/>
    <s v="music/metal"/>
    <n v="1.2041660000000001"/>
    <n v="63.37715789473684"/>
    <x v="3"/>
    <x v="33"/>
    <x v="3281"/>
    <d v="2016-09-24T05:26:27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3"/>
    <x v="0"/>
    <s v="USD"/>
    <n v="1299009600"/>
    <n v="1294818278"/>
    <b v="0"/>
    <n v="246"/>
    <b v="1"/>
    <s v="music/indie rock"/>
    <n v="1.2046777777777777"/>
    <n v="88.147154471544724"/>
    <x v="3"/>
    <x v="7"/>
    <x v="3282"/>
    <d v="2011-03-01T20:00:00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3"/>
    <x v="1"/>
    <s v="GBP"/>
    <n v="1387533892"/>
    <n v="1384941892"/>
    <b v="0"/>
    <n v="169"/>
    <b v="1"/>
    <s v="publishing/nonfiction"/>
    <n v="1.2048000000000001"/>
    <n v="17.822485207100591"/>
    <x v="2"/>
    <x v="34"/>
    <x v="3283"/>
    <d v="2013-12-20T10:04:52"/>
  </r>
  <r>
    <n v="3005"/>
    <s v="Pangea House Revitalization Project"/>
    <s v="Pangea House is a collectively run, all ages music venue and community space in desperate need of some renovation and updates."/>
    <n v="10600"/>
    <n v="12772.6"/>
    <x v="3"/>
    <x v="0"/>
    <s v="USD"/>
    <n v="1412611905"/>
    <n v="1410019905"/>
    <b v="0"/>
    <n v="118"/>
    <b v="1"/>
    <s v="theater/spaces"/>
    <n v="1.2049622641509434"/>
    <n v="108.24237288135593"/>
    <x v="8"/>
    <x v="24"/>
    <x v="3284"/>
    <d v="2014-10-06T16:11:45"/>
  </r>
  <r>
    <n v="11"/>
    <s v="2016 TAPR DCC Video on HamRadioNow"/>
    <s v="HamRadioNow will produce YouTube video of the complete 2016 ARRL &amp; TAPR Amateur Radio (Ham Radio) Digital Communications Conference"/>
    <n v="5000"/>
    <n v="6025"/>
    <x v="3"/>
    <x v="0"/>
    <s v="USD"/>
    <n v="1471834800"/>
    <n v="1469126462"/>
    <b v="0"/>
    <n v="75"/>
    <b v="1"/>
    <s v="film &amp; video/television"/>
    <n v="1.2050000000000001"/>
    <n v="80.333333333333329"/>
    <x v="0"/>
    <x v="29"/>
    <x v="3285"/>
    <d v="2016-08-22T03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3"/>
    <x v="0"/>
    <s v="USD"/>
    <n v="1446665191"/>
    <n v="1444069591"/>
    <b v="0"/>
    <n v="59"/>
    <b v="1"/>
    <s v="theater/plays"/>
    <n v="1.2050000000000001"/>
    <n v="40.847457627118644"/>
    <x v="8"/>
    <x v="23"/>
    <x v="3286"/>
    <d v="2015-11-04T19:26:31"/>
  </r>
  <r>
    <n v="1473"/>
    <s v="ONE LOVES ONLY FORM"/>
    <s v="Public Radio Project"/>
    <n v="1500"/>
    <n v="1807.74"/>
    <x v="3"/>
    <x v="0"/>
    <s v="USD"/>
    <n v="1330644639"/>
    <n v="1328052639"/>
    <b v="1"/>
    <n v="47"/>
    <b v="1"/>
    <s v="publishing/radio &amp; podcasts"/>
    <n v="1.20516"/>
    <n v="38.462553191489363"/>
    <x v="2"/>
    <x v="40"/>
    <x v="3287"/>
    <d v="2012-03-01T23:30:39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3"/>
    <x v="0"/>
    <s v="USD"/>
    <n v="1330916400"/>
    <n v="1327969730"/>
    <b v="0"/>
    <n v="72"/>
    <b v="1"/>
    <s v="music/indie rock"/>
    <n v="1.2054285714285715"/>
    <n v="58.597222222222221"/>
    <x v="3"/>
    <x v="7"/>
    <x v="3288"/>
    <d v="2012-03-05T03:00:0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3"/>
    <x v="0"/>
    <s v="USD"/>
    <n v="1249932360"/>
    <n v="1242532513"/>
    <b v="1"/>
    <n v="79"/>
    <b v="1"/>
    <s v="film &amp; video/documentary"/>
    <n v="1.2058763636363636"/>
    <n v="83.953417721518989"/>
    <x v="0"/>
    <x v="31"/>
    <x v="3289"/>
    <d v="2009-08-10T19:26:00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3"/>
    <x v="0"/>
    <s v="USD"/>
    <n v="1442805076"/>
    <n v="1440213076"/>
    <b v="0"/>
    <n v="84"/>
    <b v="1"/>
    <s v="theater/plays"/>
    <n v="1.206"/>
    <n v="71.785714285714292"/>
    <x v="8"/>
    <x v="23"/>
    <x v="3290"/>
    <d v="2015-09-21T03:11:16"/>
  </r>
  <r>
    <n v="1931"/>
    <s v="New Lions After Dark EP!"/>
    <s v="We're an indie rock band from Clearwater, FL headed back into the studio to finish our latest EP."/>
    <n v="2000"/>
    <n v="2412.02"/>
    <x v="3"/>
    <x v="0"/>
    <s v="USD"/>
    <n v="1337657400"/>
    <n v="1336512309"/>
    <b v="0"/>
    <n v="50"/>
    <b v="1"/>
    <s v="music/indie rock"/>
    <n v="1.20601"/>
    <n v="48.240400000000001"/>
    <x v="3"/>
    <x v="7"/>
    <x v="3291"/>
    <d v="2012-05-22T03:30:00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3"/>
    <x v="0"/>
    <s v="USD"/>
    <n v="1429594832"/>
    <n v="1427780432"/>
    <b v="0"/>
    <n v="38"/>
    <b v="1"/>
    <s v="music/rock"/>
    <n v="1.2088000000000001"/>
    <n v="79.526315789473685"/>
    <x v="3"/>
    <x v="32"/>
    <x v="3292"/>
    <d v="2015-04-21T05:40:32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3"/>
    <x v="0"/>
    <s v="USD"/>
    <n v="1253937540"/>
    <n v="1251214014"/>
    <b v="1"/>
    <n v="163"/>
    <b v="1"/>
    <s v="music/indie rock"/>
    <n v="1.2105999999999999"/>
    <n v="37.134969325153371"/>
    <x v="3"/>
    <x v="7"/>
    <x v="3293"/>
    <d v="2009-09-26T03:59:0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3"/>
    <x v="0"/>
    <s v="USD"/>
    <n v="1369282044"/>
    <n v="1366690044"/>
    <b v="0"/>
    <n v="217"/>
    <b v="1"/>
    <s v="technology/hardware"/>
    <n v="1.2110000000000001"/>
    <n v="55.806451612903224"/>
    <x v="1"/>
    <x v="39"/>
    <x v="3294"/>
    <d v="2013-05-23T04:07:24"/>
  </r>
  <r>
    <n v="1621"/>
    <s v="The First Full Length Fifth Freedom Album"/>
    <s v="Its long over due! Help us fund our debut album! We need all our friends and fans support on this! Lets make it happen!"/>
    <n v="5000"/>
    <n v="6060"/>
    <x v="3"/>
    <x v="0"/>
    <s v="USD"/>
    <n v="1338177540"/>
    <n v="1333550015"/>
    <b v="0"/>
    <n v="37"/>
    <b v="1"/>
    <s v="music/rock"/>
    <n v="1.212"/>
    <n v="163.78378378378378"/>
    <x v="3"/>
    <x v="32"/>
    <x v="3295"/>
    <d v="2012-05-28T03:59:00"/>
  </r>
  <r>
    <n v="3290"/>
    <s v="Get JunkBox Theatre To Edinburgh Fringe!"/>
    <s v="Pregnancy. Viagra. Murder. Nutella. What more could you want?_x000a__x000a_Help get JunkBox Theatre to Edinburgh Fringe 2017!"/>
    <n v="2000"/>
    <n v="2424"/>
    <x v="3"/>
    <x v="1"/>
    <s v="GBP"/>
    <n v="1489234891"/>
    <n v="1486642891"/>
    <b v="0"/>
    <n v="72"/>
    <b v="1"/>
    <s v="theater/plays"/>
    <n v="1.212"/>
    <n v="33.666666666666664"/>
    <x v="8"/>
    <x v="23"/>
    <x v="3296"/>
    <d v="2017-03-11T12:21:31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3"/>
    <x v="0"/>
    <s v="USD"/>
    <n v="1429286400"/>
    <n v="1427221560"/>
    <b v="0"/>
    <n v="29"/>
    <b v="1"/>
    <s v="theater/plays"/>
    <n v="1.212"/>
    <n v="125.37931034482759"/>
    <x v="8"/>
    <x v="23"/>
    <x v="3297"/>
    <d v="2015-04-17T16:00:00"/>
  </r>
  <r>
    <n v="3700"/>
    <s v="Generations (Senior Project)"/>
    <s v="Help me produce the play I have written for my senior project!"/>
    <n v="500"/>
    <n v="606"/>
    <x v="3"/>
    <x v="0"/>
    <s v="USD"/>
    <n v="1412092800"/>
    <n v="1409493800"/>
    <b v="0"/>
    <n v="18"/>
    <b v="1"/>
    <s v="theater/plays"/>
    <n v="1.212"/>
    <n v="33.666666666666664"/>
    <x v="8"/>
    <x v="23"/>
    <x v="3298"/>
    <d v="2014-09-30T16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3"/>
    <x v="0"/>
    <s v="USD"/>
    <n v="1401159600"/>
    <n v="1398801620"/>
    <b v="0"/>
    <n v="226"/>
    <b v="1"/>
    <s v="theater/spaces"/>
    <n v="1.2123333333333333"/>
    <n v="80.464601769911511"/>
    <x v="8"/>
    <x v="24"/>
    <x v="3299"/>
    <d v="2014-05-27T03:00:00"/>
  </r>
  <r>
    <n v="3706"/>
    <s v="The Drama Factory presents : The Magic Flute"/>
    <s v="Our original dramatic adaption of this Mozart opera is staged to create visually stunning fun with live music."/>
    <n v="1500"/>
    <n v="1820"/>
    <x v="3"/>
    <x v="0"/>
    <s v="USD"/>
    <n v="1410558949"/>
    <n v="1409262949"/>
    <b v="0"/>
    <n v="13"/>
    <b v="1"/>
    <s v="theater/plays"/>
    <n v="1.2133333333333334"/>
    <n v="140"/>
    <x v="8"/>
    <x v="23"/>
    <x v="3300"/>
    <d v="2014-09-12T21:55:49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3"/>
    <x v="0"/>
    <s v="USD"/>
    <n v="1340944043"/>
    <n v="1338352043"/>
    <b v="0"/>
    <n v="79"/>
    <b v="1"/>
    <s v="music/rock"/>
    <n v="1.2136666666666667"/>
    <n v="46.088607594936711"/>
    <x v="3"/>
    <x v="32"/>
    <x v="3301"/>
    <d v="2012-06-29T04:27:23"/>
  </r>
  <r>
    <n v="2490"/>
    <s v="The Offbeats Summer Tour 2012"/>
    <s v="We are trying to fund our first multi-state tour this summer in an effort to get our music out to as many people as possible."/>
    <n v="500"/>
    <n v="607"/>
    <x v="3"/>
    <x v="0"/>
    <s v="USD"/>
    <n v="1340429276"/>
    <n v="1335245276"/>
    <b v="0"/>
    <n v="16"/>
    <b v="1"/>
    <s v="music/indie rock"/>
    <n v="1.214"/>
    <n v="37.9375"/>
    <x v="3"/>
    <x v="7"/>
    <x v="3302"/>
    <d v="2012-06-23T05:27:56"/>
  </r>
  <r>
    <n v="2168"/>
    <s v="PIZAZZ: Pigeons Playing Ping Pong's New Album"/>
    <s v="We're hitting the studio to record our next album, &quot;Pizazz&quot;!! Help us put the FUN in FUNK!!"/>
    <n v="18000"/>
    <n v="21884.69"/>
    <x v="3"/>
    <x v="0"/>
    <s v="USD"/>
    <n v="1486702800"/>
    <n v="1484058261"/>
    <b v="0"/>
    <n v="340"/>
    <b v="1"/>
    <s v="music/rock"/>
    <n v="1.215816111111111"/>
    <n v="64.366735294117646"/>
    <x v="3"/>
    <x v="32"/>
    <x v="3303"/>
    <d v="2017-02-10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3"/>
    <x v="0"/>
    <s v="USD"/>
    <n v="1441153705"/>
    <n v="1438561705"/>
    <b v="0"/>
    <n v="47"/>
    <b v="1"/>
    <s v="theater/plays"/>
    <n v="1.216"/>
    <n v="129.36170212765958"/>
    <x v="8"/>
    <x v="23"/>
    <x v="3304"/>
    <d v="2015-09-02T00:28:25"/>
  </r>
  <r>
    <n v="2985"/>
    <s v="React Aerial Studio"/>
    <s v="From the moment we flew in to the world of The Circus, we have dreamed of opening our own studio. Help us get our dream off the ground!"/>
    <n v="10000"/>
    <n v="12165"/>
    <x v="3"/>
    <x v="11"/>
    <s v="NZD"/>
    <n v="1477886400"/>
    <n v="1476228128"/>
    <b v="0"/>
    <n v="111"/>
    <b v="1"/>
    <s v="theater/spaces"/>
    <n v="1.2164999999999999"/>
    <n v="109.5945945945946"/>
    <x v="8"/>
    <x v="24"/>
    <x v="3305"/>
    <d v="2016-10-31T04:00:00"/>
  </r>
  <r>
    <n v="3810"/>
    <s v="Romeo &amp; Juliet"/>
    <s v="Theater students of UMass present a large-scale theater collaboration that will revolutionize the way you see Shakespeare."/>
    <n v="1500"/>
    <n v="1826"/>
    <x v="3"/>
    <x v="0"/>
    <s v="USD"/>
    <n v="1426965758"/>
    <n v="1424377358"/>
    <b v="0"/>
    <n v="26"/>
    <b v="1"/>
    <s v="theater/plays"/>
    <n v="1.2173333333333334"/>
    <n v="70.230769230769226"/>
    <x v="8"/>
    <x v="23"/>
    <x v="3306"/>
    <d v="2015-03-21T19:22:38"/>
  </r>
  <r>
    <n v="3468"/>
    <s v="Publicity for &quot;When Yellow Were the Stars on Earth&quot;"/>
    <s v="Amidst the atrocities of WWII, two women transcend enemy lines to make the ultimate heroic sacrifice."/>
    <n v="10000"/>
    <n v="12178"/>
    <x v="3"/>
    <x v="0"/>
    <s v="USD"/>
    <n v="1474426800"/>
    <n v="1471976529"/>
    <b v="0"/>
    <n v="17"/>
    <b v="1"/>
    <s v="theater/plays"/>
    <n v="1.2178"/>
    <n v="716.35294117647061"/>
    <x v="8"/>
    <x v="23"/>
    <x v="3307"/>
    <d v="2016-09-21T03:00:00"/>
  </r>
  <r>
    <n v="837"/>
    <s v="Take 147 - Nothin' to Lose CD Project"/>
    <s v="Take 147 is currently in the process of recording the debut album called, &quot;Nothin' to Lose&quot;."/>
    <n v="2500"/>
    <n v="3045"/>
    <x v="3"/>
    <x v="0"/>
    <s v="USD"/>
    <n v="1398988662"/>
    <n v="1396396662"/>
    <b v="0"/>
    <n v="62"/>
    <b v="1"/>
    <s v="music/rock"/>
    <n v="1.218"/>
    <n v="49.112903225806448"/>
    <x v="3"/>
    <x v="32"/>
    <x v="3308"/>
    <d v="2014-05-01T23:57:42"/>
  </r>
  <r>
    <n v="2962"/>
    <s v="Grassroots Shakespeare Company â€¢ Arizona"/>
    <s v="A pop-up outdoor theatre company bringing accessible Shakespeare to parks and other locations in the greater Phoenix area!"/>
    <n v="1000"/>
    <n v="1218"/>
    <x v="3"/>
    <x v="0"/>
    <s v="USD"/>
    <n v="1425193140"/>
    <n v="1422769906"/>
    <b v="0"/>
    <n v="20"/>
    <b v="1"/>
    <s v="theater/plays"/>
    <n v="1.218"/>
    <n v="60.9"/>
    <x v="8"/>
    <x v="23"/>
    <x v="3309"/>
    <d v="2015-03-01T06:59:00"/>
  </r>
  <r>
    <n v="1294"/>
    <s v="HELMER'S LOO"/>
    <s v="We have an award-winning Danish play, now we just need a bathroom set to perform it in. Spend a penny to help us build the set!"/>
    <n v="500"/>
    <n v="610"/>
    <x v="3"/>
    <x v="1"/>
    <s v="GBP"/>
    <n v="1445252400"/>
    <n v="1443696797"/>
    <b v="0"/>
    <n v="22"/>
    <b v="1"/>
    <s v="theater/plays"/>
    <n v="1.22"/>
    <n v="27.727272727272727"/>
    <x v="8"/>
    <x v="23"/>
    <x v="3310"/>
    <d v="2015-10-19T11:00:0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3"/>
    <x v="0"/>
    <s v="USD"/>
    <n v="1434542702"/>
    <n v="1432814702"/>
    <b v="0"/>
    <n v="3"/>
    <b v="1"/>
    <s v="theater/plays"/>
    <n v="1.22"/>
    <n v="203.33333333333334"/>
    <x v="8"/>
    <x v="23"/>
    <x v="3311"/>
    <d v="2015-06-17T12:05:02"/>
  </r>
  <r>
    <n v="846"/>
    <s v="CURVE: The debut album from Miroist needs awesome merch"/>
    <s v="Pre-order and help me fund new merchandise so we can make the album release something amazing."/>
    <n v="1100"/>
    <n v="1342.01"/>
    <x v="3"/>
    <x v="1"/>
    <s v="GBP"/>
    <n v="1394460000"/>
    <n v="1393233855"/>
    <b v="0"/>
    <n v="47"/>
    <b v="1"/>
    <s v="music/metal"/>
    <n v="1.2200090909090908"/>
    <n v="28.553404255319148"/>
    <x v="3"/>
    <x v="33"/>
    <x v="3312"/>
    <d v="2014-03-10T14:00:00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3"/>
    <x v="0"/>
    <s v="USD"/>
    <n v="1483729500"/>
    <n v="1481137500"/>
    <b v="0"/>
    <n v="43"/>
    <b v="1"/>
    <s v="film &amp; video/documentary"/>
    <n v="1.2202"/>
    <n v="709.41860465116281"/>
    <x v="0"/>
    <x v="31"/>
    <x v="3313"/>
    <d v="2017-01-06T19:05:00"/>
  </r>
  <r>
    <n v="3571"/>
    <s v="Cans at Theatre503"/>
    <s v="Support Kuleshovâ€™s first full length production; help to build the set and bring a fierce and important new play to life"/>
    <n v="1500"/>
    <n v="1831"/>
    <x v="3"/>
    <x v="1"/>
    <s v="GBP"/>
    <n v="1414701413"/>
    <n v="1412109413"/>
    <b v="0"/>
    <n v="25"/>
    <b v="1"/>
    <s v="theater/plays"/>
    <n v="1.2206666666666666"/>
    <n v="73.239999999999995"/>
    <x v="8"/>
    <x v="23"/>
    <x v="3314"/>
    <d v="2014-10-30T20:36:53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3"/>
    <x v="0"/>
    <s v="USD"/>
    <n v="1332011835"/>
    <n v="1328559435"/>
    <b v="0"/>
    <n v="70"/>
    <b v="1"/>
    <s v="music/rock"/>
    <n v="1.2210714285714286"/>
    <n v="48.842857142857142"/>
    <x v="3"/>
    <x v="32"/>
    <x v="3315"/>
    <d v="2012-03-17T19:17:1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3"/>
    <x v="0"/>
    <s v="USD"/>
    <n v="1406900607"/>
    <n v="1403012607"/>
    <b v="0"/>
    <n v="119"/>
    <b v="1"/>
    <s v="publishing/nonfiction"/>
    <n v="1.2210975609756098"/>
    <n v="84.142857142857139"/>
    <x v="2"/>
    <x v="34"/>
    <x v="3316"/>
    <d v="2014-08-01T13:43:27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3"/>
    <x v="0"/>
    <s v="USD"/>
    <n v="1488337200"/>
    <n v="1484623726"/>
    <b v="0"/>
    <n v="17"/>
    <b v="1"/>
    <s v="music/rock"/>
    <n v="1.2213333333333334"/>
    <n v="53.882352941176471"/>
    <x v="3"/>
    <x v="32"/>
    <x v="3317"/>
    <d v="2017-03-01T03:00:00"/>
  </r>
  <r>
    <n v="1247"/>
    <s v="BRAIN DEAD to record debut EP with SLAYER producer!"/>
    <s v="BRAIN DEAD is going to record their debut EP and they need your help, Bozos!"/>
    <n v="3500"/>
    <n v="4275"/>
    <x v="3"/>
    <x v="0"/>
    <s v="USD"/>
    <n v="1367823655"/>
    <n v="1365231655"/>
    <b v="1"/>
    <n v="50"/>
    <b v="1"/>
    <s v="music/rock"/>
    <n v="1.2214285714285715"/>
    <n v="85.5"/>
    <x v="3"/>
    <x v="32"/>
    <x v="3318"/>
    <d v="2013-05-06T07:00:55"/>
  </r>
  <r>
    <n v="3308"/>
    <s v="A Hand of Talons"/>
    <s v="Descend into the dark world of steampunk noir in this thrilling new play, written by Maggie Lee and directed by Amy Poisson!"/>
    <n v="3500"/>
    <n v="4280"/>
    <x v="3"/>
    <x v="0"/>
    <s v="USD"/>
    <n v="1460581365"/>
    <n v="1458766965"/>
    <b v="0"/>
    <n v="57"/>
    <b v="1"/>
    <s v="theater/plays"/>
    <n v="1.2228571428571429"/>
    <n v="75.087719298245617"/>
    <x v="8"/>
    <x v="23"/>
    <x v="3319"/>
    <d v="2016-04-13T21:02:45"/>
  </r>
  <r>
    <n v="737"/>
    <s v="Eat Mendocino: Writing the Book"/>
    <s v="For one year, two women exclusively ate food produced within Mendocino County, CA. Now, they will write a book about their adventures."/>
    <n v="5000"/>
    <n v="6120"/>
    <x v="3"/>
    <x v="0"/>
    <s v="USD"/>
    <n v="1392408000"/>
    <n v="1390890987"/>
    <b v="0"/>
    <n v="108"/>
    <b v="1"/>
    <s v="publishing/nonfiction"/>
    <n v="1.224"/>
    <n v="56.666666666666664"/>
    <x v="2"/>
    <x v="34"/>
    <x v="3320"/>
    <d v="2014-02-14T20:00:00"/>
  </r>
  <r>
    <n v="1664"/>
    <s v="Grace Sings Grace"/>
    <s v="Korean-American Soprano Grace's Debut Album - coming up in June 2012. Come and be part of this exciting project!"/>
    <n v="2500"/>
    <n v="3060.22"/>
    <x v="3"/>
    <x v="0"/>
    <s v="USD"/>
    <n v="1331870340"/>
    <n v="1328033818"/>
    <b v="0"/>
    <n v="89"/>
    <b v="1"/>
    <s v="music/pop"/>
    <n v="1.2240879999999998"/>
    <n v="34.384494382022467"/>
    <x v="3"/>
    <x v="35"/>
    <x v="3321"/>
    <d v="2012-03-16T03:59:00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3"/>
    <x v="1"/>
    <s v="GBP"/>
    <n v="1354269600"/>
    <n v="1351663605"/>
    <b v="0"/>
    <n v="121"/>
    <b v="1"/>
    <s v="publishing/nonfiction"/>
    <n v="1.2267999999999999"/>
    <n v="25.347107438016529"/>
    <x v="2"/>
    <x v="34"/>
    <x v="3322"/>
    <d v="2012-11-30T10:00:00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3"/>
    <x v="0"/>
    <s v="USD"/>
    <n v="1433131140"/>
    <n v="1430445163"/>
    <b v="0"/>
    <n v="67"/>
    <b v="1"/>
    <s v="music/classical music"/>
    <n v="1.228"/>
    <n v="54.985074626865675"/>
    <x v="3"/>
    <x v="37"/>
    <x v="3323"/>
    <d v="2015-06-01T03:59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3"/>
    <x v="0"/>
    <s v="USD"/>
    <n v="1346198400"/>
    <n v="1344281383"/>
    <b v="0"/>
    <n v="76"/>
    <b v="1"/>
    <s v="music/electronic music"/>
    <n v="1.2283299999999999"/>
    <n v="32.324473684210524"/>
    <x v="3"/>
    <x v="36"/>
    <x v="3324"/>
    <d v="2012-08-29T0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3"/>
    <x v="7"/>
    <s v="CAD"/>
    <n v="1398268773"/>
    <n v="1395676773"/>
    <b v="0"/>
    <n v="58"/>
    <b v="1"/>
    <s v="technology/hardware"/>
    <n v="1.2290000000000001"/>
    <n v="169.51724137931035"/>
    <x v="1"/>
    <x v="39"/>
    <x v="3325"/>
    <d v="2014-04-23T15:59:33"/>
  </r>
  <r>
    <n v="4"/>
    <s v="Party Monsters"/>
    <s v="19th centuryâ€™s most notorious literary characters, out of step with the times, find comradery as roommates in modern day Los Angeles."/>
    <n v="44000"/>
    <n v="54116.28"/>
    <x v="3"/>
    <x v="0"/>
    <s v="USD"/>
    <n v="1450555279"/>
    <n v="1447963279"/>
    <b v="0"/>
    <n v="284"/>
    <b v="1"/>
    <s v="film &amp; video/television"/>
    <n v="1.2299154545454545"/>
    <n v="190.55028169014085"/>
    <x v="0"/>
    <x v="29"/>
    <x v="3326"/>
    <d v="2015-12-19T20:01:19"/>
  </r>
  <r>
    <n v="3540"/>
    <s v="The Silence at the Song's End"/>
    <s v="A brand new stage adaptation of the Libby Purves/Nicholas Heiney book. A new work involving music, poetry and fajitas. #timetochange"/>
    <n v="300"/>
    <n v="369"/>
    <x v="3"/>
    <x v="1"/>
    <s v="GBP"/>
    <n v="1466899491"/>
    <n v="1464307491"/>
    <b v="0"/>
    <n v="8"/>
    <b v="1"/>
    <s v="theater/plays"/>
    <n v="1.23"/>
    <n v="46.125"/>
    <x v="8"/>
    <x v="23"/>
    <x v="3327"/>
    <d v="2016-06-26T00:04:51"/>
  </r>
  <r>
    <n v="323"/>
    <s v="White Ravens: A feature-length documentary film"/>
    <s v="A documentary focusing on the Haida Nation's resurgence in the wake of colonization and Canada's Indian Residential Schools."/>
    <n v="5400"/>
    <n v="6646"/>
    <x v="3"/>
    <x v="0"/>
    <s v="USD"/>
    <n v="1482307140"/>
    <n v="1479886966"/>
    <b v="1"/>
    <n v="58"/>
    <b v="1"/>
    <s v="film &amp; video/documentary"/>
    <n v="1.2307407407407407"/>
    <n v="114.58620689655173"/>
    <x v="0"/>
    <x v="31"/>
    <x v="3328"/>
    <d v="2016-12-21T07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3"/>
    <x v="0"/>
    <s v="USD"/>
    <n v="1430774974"/>
    <n v="1426886974"/>
    <b v="0"/>
    <n v="46"/>
    <b v="1"/>
    <s v="technology/makerspaces"/>
    <n v="1.2314285714285715"/>
    <n v="93.695652173913047"/>
    <x v="1"/>
    <x v="26"/>
    <x v="3329"/>
    <d v="2015-05-04T21:29:34"/>
  </r>
  <r>
    <n v="532"/>
    <s v="Walken On Sunshine"/>
    <s v="A fast paced, comedic play about an anxiety-ridden filmmaker who lies to investors about having Christopher Walken in his film."/>
    <n v="10000"/>
    <n v="12325"/>
    <x v="3"/>
    <x v="0"/>
    <s v="USD"/>
    <n v="1463098208"/>
    <n v="1460506208"/>
    <b v="0"/>
    <n v="173"/>
    <b v="1"/>
    <s v="theater/plays"/>
    <n v="1.2324999999999999"/>
    <n v="71.242774566473983"/>
    <x v="8"/>
    <x v="23"/>
    <x v="3330"/>
    <d v="2016-05-13T00:10:08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3"/>
    <x v="0"/>
    <s v="USD"/>
    <n v="1306630800"/>
    <n v="1304376478"/>
    <b v="0"/>
    <n v="38"/>
    <b v="1"/>
    <s v="music/rock"/>
    <n v="1.232608695652174"/>
    <n v="74.60526315789474"/>
    <x v="3"/>
    <x v="32"/>
    <x v="3331"/>
    <d v="2011-05-29T01:00:00"/>
  </r>
  <r>
    <n v="345"/>
    <s v="Red Wolf Revival: An Uncertain Tomorrow"/>
    <s v="With the fate of the red wolves at stake, we explore if they can still survive in their last wild home in North Carolina."/>
    <n v="14500"/>
    <n v="17875"/>
    <x v="3"/>
    <x v="0"/>
    <s v="USD"/>
    <n v="1432161590"/>
    <n v="1429569590"/>
    <b v="1"/>
    <n v="179"/>
    <b v="1"/>
    <s v="film &amp; video/documentary"/>
    <n v="1.2327586206896552"/>
    <n v="99.860335195530723"/>
    <x v="0"/>
    <x v="31"/>
    <x v="3332"/>
    <d v="2015-05-20T22:39:50"/>
  </r>
  <r>
    <n v="29"/>
    <s v="The JOB Prelude."/>
    <s v="Genuine, no cliche Cop dramedy. Stories based on Adam's time as a Constable. What really goes on? Think you know the Police? Find out."/>
    <n v="3000"/>
    <n v="3700"/>
    <x v="3"/>
    <x v="1"/>
    <s v="GBP"/>
    <n v="1406045368"/>
    <n v="1403453368"/>
    <b v="0"/>
    <n v="117"/>
    <b v="1"/>
    <s v="film &amp; video/television"/>
    <n v="1.2333333333333334"/>
    <n v="31.623931623931625"/>
    <x v="0"/>
    <x v="29"/>
    <x v="3333"/>
    <d v="2014-07-22T16:09:28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3"/>
    <x v="0"/>
    <s v="USD"/>
    <n v="1471071540"/>
    <n v="1467720388"/>
    <b v="0"/>
    <n v="30"/>
    <b v="1"/>
    <s v="theater/plays"/>
    <n v="1.2342857142857142"/>
    <n v="43.2"/>
    <x v="8"/>
    <x v="23"/>
    <x v="3334"/>
    <d v="2016-08-13T06:59:00"/>
  </r>
  <r>
    <n v="1749"/>
    <s v="E FOTOGRAFESCHE RECKBLECK - 367 DEEG AM AUSLAND ASAZ"/>
    <s v="Help me fund the production run of my first book by local Photographer Sandro Ortolani."/>
    <n v="10050"/>
    <n v="12410.5"/>
    <x v="3"/>
    <x v="20"/>
    <s v="EUR"/>
    <n v="1488394800"/>
    <n v="1485213921"/>
    <b v="0"/>
    <n v="131"/>
    <b v="1"/>
    <s v="photography/photobooks"/>
    <n v="1.2348756218905472"/>
    <n v="94.736641221374043"/>
    <x v="7"/>
    <x v="18"/>
    <x v="3335"/>
    <d v="2017-03-01T19:00:0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3"/>
    <x v="0"/>
    <s v="USD"/>
    <n v="1453481974"/>
    <n v="1448297974"/>
    <b v="0"/>
    <n v="140"/>
    <b v="1"/>
    <s v="technology/hardware"/>
    <n v="1.2353000000000001"/>
    <n v="88.23571428571428"/>
    <x v="1"/>
    <x v="39"/>
    <x v="3336"/>
    <d v="2016-01-22T16:59:3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3"/>
    <x v="0"/>
    <s v="USD"/>
    <n v="1342382587"/>
    <n v="1339790587"/>
    <b v="0"/>
    <n v="83"/>
    <b v="1"/>
    <s v="music/indie rock"/>
    <n v="1.2353333333333334"/>
    <n v="89.301204819277103"/>
    <x v="3"/>
    <x v="7"/>
    <x v="3337"/>
    <d v="2012-07-15T20:03:07"/>
  </r>
  <r>
    <n v="3409"/>
    <s v="Who Said Theatre Presents: The Calm"/>
    <s v="Exciting and visceral new-writing that challenges the way we view the fine line between war and terror..."/>
    <n v="500"/>
    <n v="618"/>
    <x v="3"/>
    <x v="1"/>
    <s v="GBP"/>
    <n v="1469998680"/>
    <n v="1466710358"/>
    <b v="0"/>
    <n v="21"/>
    <b v="1"/>
    <s v="theater/plays"/>
    <n v="1.236"/>
    <n v="29.428571428571427"/>
    <x v="8"/>
    <x v="23"/>
    <x v="3338"/>
    <d v="2016-07-31T20:58:00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3"/>
    <x v="0"/>
    <s v="USD"/>
    <n v="1386565140"/>
    <n v="1383909855"/>
    <b v="1"/>
    <n v="274"/>
    <b v="1"/>
    <s v="music/rock"/>
    <n v="1.2361333333333333"/>
    <n v="67.671532846715323"/>
    <x v="3"/>
    <x v="32"/>
    <x v="3339"/>
    <d v="2013-12-09T04:59:00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3"/>
    <x v="0"/>
    <s v="USD"/>
    <n v="1324789200"/>
    <n v="1321649321"/>
    <b v="0"/>
    <n v="77"/>
    <b v="1"/>
    <s v="music/indie rock"/>
    <n v="1.2362"/>
    <n v="80.272727272727266"/>
    <x v="3"/>
    <x v="7"/>
    <x v="3340"/>
    <d v="2011-12-25T05:00:00"/>
  </r>
  <r>
    <n v="1509"/>
    <s v="Claudius Schulze: STATE OF NATURE"/>
    <s v="A photobook about climate change, natural catastrophes, and to what extent disaster management became part of our landscape."/>
    <n v="17500"/>
    <n v="21637.22"/>
    <x v="3"/>
    <x v="6"/>
    <s v="EUR"/>
    <n v="1487113140"/>
    <n v="1484570885"/>
    <b v="1"/>
    <n v="196"/>
    <b v="1"/>
    <s v="photography/photobooks"/>
    <n v="1.2364125714285714"/>
    <n v="110.39397959183674"/>
    <x v="7"/>
    <x v="18"/>
    <x v="3341"/>
    <d v="2017-02-14T22:59:00"/>
  </r>
  <r>
    <n v="3011"/>
    <s v="Katharsis Teatro en Navidad"/>
    <s v="Necesitamos tu ayuda para poder llevar la magia del teatro universitario al Teatro Lagrada de Madrid el 23 de diciembre :)"/>
    <n v="300"/>
    <n v="371"/>
    <x v="3"/>
    <x v="5"/>
    <s v="EUR"/>
    <n v="1450911540"/>
    <n v="1448536516"/>
    <b v="0"/>
    <n v="25"/>
    <b v="1"/>
    <s v="theater/spaces"/>
    <n v="1.2366666666666666"/>
    <n v="14.84"/>
    <x v="8"/>
    <x v="24"/>
    <x v="3342"/>
    <d v="2015-12-23T22:59:00"/>
  </r>
  <r>
    <n v="2005"/>
    <s v="bassAware Holster"/>
    <s v="The bassAware Holster is a new type of wearable audio technology that uses vibration to create a massive bass experience."/>
    <n v="30000"/>
    <n v="37104.03"/>
    <x v="3"/>
    <x v="0"/>
    <s v="USD"/>
    <n v="1381895940"/>
    <n v="1379532618"/>
    <b v="1"/>
    <n v="191"/>
    <b v="1"/>
    <s v="technology/hardware"/>
    <n v="1.236801"/>
    <n v="194.26193717277485"/>
    <x v="1"/>
    <x v="39"/>
    <x v="3343"/>
    <d v="2013-10-16T03:59:0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3"/>
    <x v="0"/>
    <s v="USD"/>
    <n v="1338186657"/>
    <n v="1333002657"/>
    <b v="0"/>
    <n v="32"/>
    <b v="1"/>
    <s v="film &amp; video/shorts"/>
    <n v="1.2394444444444443"/>
    <n v="69.71875"/>
    <x v="0"/>
    <x v="30"/>
    <x v="3344"/>
    <d v="2012-05-28T06:30:57"/>
  </r>
  <r>
    <n v="1896"/>
    <s v="the bridge"/>
    <s v="My barely anticipated second album of self produced songs is ready to go.  Just need a little help to cover mastering, artwork etc."/>
    <n v="451"/>
    <n v="559"/>
    <x v="3"/>
    <x v="0"/>
    <s v="USD"/>
    <n v="1334250165"/>
    <n v="1331658165"/>
    <b v="0"/>
    <n v="13"/>
    <b v="1"/>
    <s v="music/indie rock"/>
    <n v="1.2394678492239468"/>
    <n v="43"/>
    <x v="3"/>
    <x v="7"/>
    <x v="3345"/>
    <d v="2012-04-12T17:02:45"/>
  </r>
  <r>
    <n v="1299"/>
    <s v="The (out)Siders Project"/>
    <s v="A new work inspired by the classic novel and created by Dallas teens under the direction of professional artists."/>
    <n v="3500"/>
    <n v="4340"/>
    <x v="3"/>
    <x v="0"/>
    <s v="USD"/>
    <n v="1436902359"/>
    <n v="1434310359"/>
    <b v="0"/>
    <n v="32"/>
    <b v="1"/>
    <s v="theater/plays"/>
    <n v="1.24"/>
    <n v="135.625"/>
    <x v="8"/>
    <x v="23"/>
    <x v="3346"/>
    <d v="2015-07-14T19:32:39"/>
  </r>
  <r>
    <n v="1372"/>
    <s v="Ted Lukas &amp; the Misled new CD - &quot;FEED&quot;"/>
    <s v="Please help us raise funds to press our new CD!"/>
    <n v="500"/>
    <n v="620"/>
    <x v="3"/>
    <x v="0"/>
    <s v="USD"/>
    <n v="1342115132"/>
    <n v="1339523132"/>
    <b v="0"/>
    <n v="16"/>
    <b v="1"/>
    <s v="music/rock"/>
    <n v="1.24"/>
    <n v="38.75"/>
    <x v="3"/>
    <x v="32"/>
    <x v="3347"/>
    <d v="2012-07-12T17:45:3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3"/>
    <x v="1"/>
    <s v="GBP"/>
    <n v="1427842740"/>
    <n v="1425428206"/>
    <b v="0"/>
    <n v="14"/>
    <b v="1"/>
    <s v="theater/plays"/>
    <n v="1.24"/>
    <n v="8.8571428571428577"/>
    <x v="8"/>
    <x v="23"/>
    <x v="3348"/>
    <d v="2015-03-31T22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3"/>
    <x v="0"/>
    <s v="USD"/>
    <n v="1298245954"/>
    <n v="1295653954"/>
    <b v="0"/>
    <n v="134"/>
    <b v="1"/>
    <s v="music/rock"/>
    <n v="1.2400610000000001"/>
    <n v="92.541865671641801"/>
    <x v="3"/>
    <x v="32"/>
    <x v="3349"/>
    <d v="2011-02-20T23:52:34"/>
  </r>
  <r>
    <n v="1384"/>
    <s v="Manny Manriquez' new rock opera journey: Outland Warrior"/>
    <s v="Outland Warrior is my first solo musical project, featuring songs written by me and recorded at my home studio."/>
    <n v="3500"/>
    <n v="4343"/>
    <x v="3"/>
    <x v="0"/>
    <s v="USD"/>
    <n v="1436117922"/>
    <n v="1433525922"/>
    <b v="0"/>
    <n v="63"/>
    <b v="1"/>
    <s v="music/rock"/>
    <n v="1.2408571428571429"/>
    <n v="68.936507936507937"/>
    <x v="3"/>
    <x v="32"/>
    <x v="3350"/>
    <d v="2015-07-05T17:38:42"/>
  </r>
  <r>
    <n v="362"/>
    <s v="THE RIDGE: TEN FOR THIRTY"/>
    <s v="A SHORT FILM celebrating ONE RACE: the Bridger Ridge Run. TEN RUNNERS: the movie-stars. THIRTY YEARS: running wild in the mountains."/>
    <n v="9665"/>
    <n v="12000"/>
    <x v="3"/>
    <x v="0"/>
    <s v="USD"/>
    <n v="1407456000"/>
    <n v="1405573391"/>
    <b v="0"/>
    <n v="86"/>
    <b v="1"/>
    <s v="film &amp; video/documentary"/>
    <n v="1.2415933781686497"/>
    <n v="139.53488372093022"/>
    <x v="0"/>
    <x v="31"/>
    <x v="3351"/>
    <d v="2014-08-08T00:00:00"/>
  </r>
  <r>
    <n v="3168"/>
    <s v="Cosmicomics"/>
    <s v="A dazzling aerial show that brings to life the whimsical and romantic short stories of beloved fantasy author Italo Calvino."/>
    <n v="2500"/>
    <n v="3105"/>
    <x v="3"/>
    <x v="0"/>
    <s v="USD"/>
    <n v="1402696800"/>
    <n v="1399948353"/>
    <b v="1"/>
    <n v="61"/>
    <b v="1"/>
    <s v="theater/plays"/>
    <n v="1.242"/>
    <n v="50.901639344262293"/>
    <x v="8"/>
    <x v="23"/>
    <x v="3352"/>
    <d v="2014-06-13T22:00:00"/>
  </r>
  <r>
    <n v="3458"/>
    <s v="J. Lee Vocque's BASED ON ACTUAL EVENTS"/>
    <s v="I promised my mother on her deathbed that I would tell the world MY story, so here it goes...crossing fingers, 2015 SF FRINGE"/>
    <n v="978"/>
    <n v="1216"/>
    <x v="3"/>
    <x v="0"/>
    <s v="USD"/>
    <n v="1422937620"/>
    <n v="1420606303"/>
    <b v="0"/>
    <n v="27"/>
    <b v="1"/>
    <s v="theater/plays"/>
    <n v="1.2433537832310839"/>
    <n v="45.037037037037038"/>
    <x v="8"/>
    <x v="23"/>
    <x v="3353"/>
    <d v="2015-02-03T04:27:00"/>
  </r>
  <r>
    <n v="3496"/>
    <s v="Resurrecting LIZZIE BORDEN LIVE"/>
    <s v="A one-woman play based on Lizzie Borden who was accused of the brutal hatchet murders of her father and step-mother.  Workshop Oct NYC."/>
    <n v="3000"/>
    <n v="3732"/>
    <x v="3"/>
    <x v="0"/>
    <s v="USD"/>
    <n v="1473625166"/>
    <n v="1470169166"/>
    <b v="0"/>
    <n v="78"/>
    <b v="1"/>
    <s v="theater/plays"/>
    <n v="1.244"/>
    <n v="47.846153846153847"/>
    <x v="8"/>
    <x v="23"/>
    <x v="3354"/>
    <d v="2016-09-11T20:19:26"/>
  </r>
  <r>
    <n v="1643"/>
    <s v="This Is All Now's Brand New Album!!"/>
    <s v="This Is All Now is putting out a brand new record, and we need YOUR help to do it!"/>
    <n v="5000"/>
    <n v="6235"/>
    <x v="3"/>
    <x v="0"/>
    <s v="USD"/>
    <n v="1348516012"/>
    <n v="1345924012"/>
    <b v="0"/>
    <n v="37"/>
    <b v="1"/>
    <s v="music/pop"/>
    <n v="1.2470000000000001"/>
    <n v="168.51351351351352"/>
    <x v="3"/>
    <x v="35"/>
    <x v="3355"/>
    <d v="2012-09-24T19:46:52"/>
  </r>
  <r>
    <n v="3222"/>
    <s v="Shakespeare in ASL - and FREE for everyone"/>
    <s v="Shakespeare's classic re-imagined as a spoken and signed production for deaf and hearing audiences"/>
    <n v="2500"/>
    <n v="3120"/>
    <x v="3"/>
    <x v="0"/>
    <s v="USD"/>
    <n v="1445722140"/>
    <n v="1443016697"/>
    <b v="1"/>
    <n v="84"/>
    <b v="1"/>
    <s v="theater/plays"/>
    <n v="1.248"/>
    <n v="37.142857142857146"/>
    <x v="8"/>
    <x v="23"/>
    <x v="3356"/>
    <d v="2015-10-24T21:29:0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3"/>
    <x v="1"/>
    <s v="GBP"/>
    <n v="1426801664"/>
    <n v="1424213264"/>
    <b v="0"/>
    <n v="45"/>
    <b v="1"/>
    <s v="theater/plays"/>
    <n v="1.248"/>
    <n v="69.333333333333329"/>
    <x v="8"/>
    <x v="23"/>
    <x v="3357"/>
    <d v="2015-03-19T21:47:44"/>
  </r>
  <r>
    <n v="1523"/>
    <s v="Contact by Jake Shivery"/>
    <s v="Monograph featuring PDX photographer Jake Shivery's 8x10 contact portraits; 1/2 plates and 1/2 extensive essay.  Approx. 9x12, 108 pgs."/>
    <n v="18500"/>
    <n v="23096"/>
    <x v="3"/>
    <x v="0"/>
    <s v="USD"/>
    <n v="1419292800"/>
    <n v="1416592916"/>
    <b v="1"/>
    <n v="241"/>
    <b v="1"/>
    <s v="photography/photobooks"/>
    <n v="1.2484324324324325"/>
    <n v="95.834024896265561"/>
    <x v="7"/>
    <x v="18"/>
    <x v="3358"/>
    <d v="2014-12-23T00:00:00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3"/>
    <x v="0"/>
    <s v="USD"/>
    <n v="1405366359"/>
    <n v="1402342359"/>
    <b v="0"/>
    <n v="7"/>
    <b v="1"/>
    <s v="publishing/nonfiction"/>
    <n v="1.25"/>
    <n v="53.571428571428569"/>
    <x v="2"/>
    <x v="34"/>
    <x v="3359"/>
    <d v="2014-07-14T19:32:39"/>
  </r>
  <r>
    <n v="2492"/>
    <s v="SUPER NICE EP 2012"/>
    <s v="We're a band from Hawaii trying to produce our first EP and we need help!"/>
    <n v="600"/>
    <n v="750"/>
    <x v="3"/>
    <x v="0"/>
    <s v="USD"/>
    <n v="1339840740"/>
    <n v="1335397188"/>
    <b v="0"/>
    <n v="27"/>
    <b v="1"/>
    <s v="music/indie rock"/>
    <n v="1.25"/>
    <n v="27.777777777777779"/>
    <x v="3"/>
    <x v="7"/>
    <x v="3360"/>
    <d v="2012-06-16T09:59:00"/>
  </r>
  <r>
    <n v="2926"/>
    <s v="Mirror Image - An Original Musical"/>
    <s v="A musical, by Louis Lagalante and Patty Hamilton, that explores loss and the different ways we can choose to move on from it."/>
    <n v="3000"/>
    <n v="3750"/>
    <x v="3"/>
    <x v="0"/>
    <s v="USD"/>
    <n v="1424715779"/>
    <n v="1423506179"/>
    <b v="0"/>
    <n v="50"/>
    <b v="1"/>
    <s v="theater/musical"/>
    <n v="1.25"/>
    <n v="75"/>
    <x v="8"/>
    <x v="25"/>
    <x v="3361"/>
    <d v="2015-02-23T18:22:59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3"/>
    <x v="1"/>
    <s v="GBP"/>
    <n v="1484687436"/>
    <n v="1482095436"/>
    <b v="0"/>
    <n v="30"/>
    <b v="1"/>
    <s v="theater/plays"/>
    <n v="1.25"/>
    <n v="50"/>
    <x v="8"/>
    <x v="23"/>
    <x v="3362"/>
    <d v="2017-01-17T21:10:36"/>
  </r>
  <r>
    <n v="340"/>
    <s v="Somaliland: The Abaarso Story"/>
    <s v="Feature-length documentary about five Somali Muslim students pursuing dreams of education in America"/>
    <n v="35000"/>
    <n v="43758"/>
    <x v="3"/>
    <x v="0"/>
    <s v="USD"/>
    <n v="1489006800"/>
    <n v="1486397007"/>
    <b v="1"/>
    <n v="299"/>
    <b v="1"/>
    <s v="film &amp; video/documentary"/>
    <n v="1.2502285714285715"/>
    <n v="146.34782608695653"/>
    <x v="0"/>
    <x v="31"/>
    <x v="3363"/>
    <d v="2017-03-08T21:00:00"/>
  </r>
  <r>
    <n v="1289"/>
    <s v="No Brains for Dinner"/>
    <s v="A chilling original Edwardian Comedy of errors and foolishness made for the Patrick Henry College stage."/>
    <n v="1500"/>
    <n v="1876"/>
    <x v="3"/>
    <x v="0"/>
    <s v="USD"/>
    <n v="1483499645"/>
    <n v="1480907645"/>
    <b v="0"/>
    <n v="52"/>
    <b v="1"/>
    <s v="theater/plays"/>
    <n v="1.2506666666666666"/>
    <n v="36.07692307692308"/>
    <x v="8"/>
    <x v="23"/>
    <x v="3364"/>
    <d v="2017-01-04T03:14:05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3"/>
    <x v="0"/>
    <s v="USD"/>
    <n v="1332561600"/>
    <n v="1329873755"/>
    <b v="1"/>
    <n v="426"/>
    <b v="1"/>
    <s v="technology/hardware"/>
    <n v="1.2510239999999999"/>
    <n v="73.416901408450698"/>
    <x v="1"/>
    <x v="39"/>
    <x v="3365"/>
    <d v="2012-03-24T04:00:00"/>
  </r>
  <r>
    <n v="1611"/>
    <s v="Skelton-Luns CD/7&quot;             No Big Deal."/>
    <s v="Skelton-Luns CD/7&quot; No Big Deal."/>
    <n v="800"/>
    <n v="1001"/>
    <x v="3"/>
    <x v="0"/>
    <s v="USD"/>
    <n v="1370390432"/>
    <n v="1368576032"/>
    <b v="0"/>
    <n v="27"/>
    <b v="1"/>
    <s v="music/rock"/>
    <n v="1.25125"/>
    <n v="37.074074074074076"/>
    <x v="3"/>
    <x v="32"/>
    <x v="3366"/>
    <d v="2013-06-05T00:00:32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3"/>
    <x v="0"/>
    <s v="USD"/>
    <n v="1452387096"/>
    <n v="1447203096"/>
    <b v="0"/>
    <n v="11"/>
    <b v="1"/>
    <s v="technology/makerspaces"/>
    <n v="1.25125"/>
    <n v="91"/>
    <x v="1"/>
    <x v="26"/>
    <x v="3367"/>
    <d v="2016-01-10T00:51:36"/>
  </r>
  <r>
    <n v="1470"/>
    <s v="The CASAMENA Radio Hour Volume 1 CDx2"/>
    <s v="Carlos Mena presents the CASAMENA Radio Hour Vol 1, a  2-CD Mix and Compilation featuring new and unreleased Deep and Afro house."/>
    <n v="1500"/>
    <n v="1877"/>
    <x v="3"/>
    <x v="0"/>
    <s v="USD"/>
    <n v="1356724263"/>
    <n v="1354909863"/>
    <b v="1"/>
    <n v="81"/>
    <b v="1"/>
    <s v="publishing/radio &amp; podcasts"/>
    <n v="1.2513333333333334"/>
    <n v="23.172839506172838"/>
    <x v="2"/>
    <x v="40"/>
    <x v="3368"/>
    <d v="2012-12-28T19:51:0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3"/>
    <x v="0"/>
    <s v="USD"/>
    <n v="1465652372"/>
    <n v="1463060372"/>
    <b v="1"/>
    <n v="325"/>
    <b v="1"/>
    <s v="technology/hardware"/>
    <n v="1.2513700000000001"/>
    <n v="385.03692307692307"/>
    <x v="1"/>
    <x v="39"/>
    <x v="3369"/>
    <d v="2016-06-11T13:39:32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3"/>
    <x v="0"/>
    <s v="USD"/>
    <n v="1430334126"/>
    <n v="1426446126"/>
    <b v="0"/>
    <n v="67"/>
    <b v="1"/>
    <s v="film &amp; video/documentary"/>
    <n v="1.2516"/>
    <n v="140.1044776119403"/>
    <x v="0"/>
    <x v="31"/>
    <x v="3370"/>
    <d v="2015-04-29T19:02:06"/>
  </r>
  <r>
    <n v="333"/>
    <s v="CUBAN FOOD STORIES - A Feature Documentary"/>
    <s v="Enter a unique world of flavors, passion, resourcefulness and breathtaking locations. Join us on this unprecedented journey!"/>
    <n v="40000"/>
    <n v="50091"/>
    <x v="3"/>
    <x v="0"/>
    <s v="USD"/>
    <n v="1460038591"/>
    <n v="1457450191"/>
    <b v="1"/>
    <n v="266"/>
    <b v="1"/>
    <s v="film &amp; video/documentary"/>
    <n v="1.252275"/>
    <n v="188.31203007518798"/>
    <x v="0"/>
    <x v="31"/>
    <x v="3371"/>
    <d v="2016-04-07T14:16:3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3"/>
    <x v="0"/>
    <s v="USD"/>
    <n v="1425275940"/>
    <n v="1422371381"/>
    <b v="0"/>
    <n v="21"/>
    <b v="1"/>
    <s v="music/rock"/>
    <n v="1.2524999999999999"/>
    <n v="119.28571428571429"/>
    <x v="3"/>
    <x v="32"/>
    <x v="3372"/>
    <d v="2015-03-02T05:59:0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3"/>
    <x v="0"/>
    <s v="USD"/>
    <n v="1359240856"/>
    <n v="1356648856"/>
    <b v="0"/>
    <n v="34"/>
    <b v="1"/>
    <s v="music/rock"/>
    <n v="1.2524999999999999"/>
    <n v="44.205882352941174"/>
    <x v="3"/>
    <x v="32"/>
    <x v="3373"/>
    <d v="2013-01-26T22:54:16"/>
  </r>
  <r>
    <n v="1648"/>
    <s v="Arches - Wide Awake on Vinyl "/>
    <s v="We've finished recording our debut LP &quot;Wide Awake&quot; and would love to have it pressed on vinyl, but we need your help"/>
    <n v="2300"/>
    <n v="2881"/>
    <x v="3"/>
    <x v="0"/>
    <s v="USD"/>
    <n v="1300636482"/>
    <n v="1298048082"/>
    <b v="0"/>
    <n v="90"/>
    <b v="1"/>
    <s v="music/pop"/>
    <n v="1.2526086956521738"/>
    <n v="32.011111111111113"/>
    <x v="3"/>
    <x v="35"/>
    <x v="3374"/>
    <d v="2011-03-20T15:54:42"/>
  </r>
  <r>
    <n v="1357"/>
    <s v="Becoming Alicia"/>
    <s v="The search for identity leads one young woman to Mexico, where she follows her grandfather's journey back to America."/>
    <n v="2000"/>
    <n v="2506"/>
    <x v="3"/>
    <x v="0"/>
    <s v="USD"/>
    <n v="1362117540"/>
    <n v="1359587137"/>
    <b v="0"/>
    <n v="65"/>
    <b v="1"/>
    <s v="publishing/nonfiction"/>
    <n v="1.2529999999999999"/>
    <n v="38.553846153846152"/>
    <x v="2"/>
    <x v="34"/>
    <x v="3375"/>
    <d v="2013-03-01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3"/>
    <x v="0"/>
    <s v="USD"/>
    <n v="1468270261"/>
    <n v="1463086261"/>
    <b v="0"/>
    <n v="37"/>
    <b v="1"/>
    <s v="music/rock"/>
    <n v="1.2529999999999999"/>
    <n v="67.729729729729726"/>
    <x v="3"/>
    <x v="32"/>
    <x v="3376"/>
    <d v="2016-07-11T20:51:01"/>
  </r>
  <r>
    <n v="372"/>
    <s v="Wild Equus"/>
    <s v="A short documentary exploring the uses of 'Natural Horsemanship' across Europe"/>
    <n v="300"/>
    <n v="376"/>
    <x v="3"/>
    <x v="1"/>
    <s v="GBP"/>
    <n v="1459872000"/>
    <n v="1456408244"/>
    <b v="0"/>
    <n v="9"/>
    <b v="1"/>
    <s v="film &amp; video/documentary"/>
    <n v="1.2533333333333334"/>
    <n v="41.777777777777779"/>
    <x v="0"/>
    <x v="31"/>
    <x v="3377"/>
    <d v="2016-04-05T16:00:00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3"/>
    <x v="7"/>
    <s v="CAD"/>
    <n v="1392574692"/>
    <n v="1389982692"/>
    <b v="1"/>
    <n v="105"/>
    <b v="1"/>
    <s v="music/rock"/>
    <n v="1.2541538461538462"/>
    <n v="77.638095238095232"/>
    <x v="3"/>
    <x v="32"/>
    <x v="3378"/>
    <d v="2014-02-16T18:18:12"/>
  </r>
  <r>
    <n v="85"/>
    <s v="In Her Voice: short film"/>
    <s v="A short film by Melissa Woodrow &amp; Mark Janiak about seeking forgiveness, embracing the past and memories with a loved one."/>
    <n v="1200"/>
    <n v="1506"/>
    <x v="3"/>
    <x v="0"/>
    <s v="USD"/>
    <n v="1316746837"/>
    <n v="1314154837"/>
    <b v="0"/>
    <n v="21"/>
    <b v="1"/>
    <s v="film &amp; video/shorts"/>
    <n v="1.2549999999999999"/>
    <n v="71.714285714285708"/>
    <x v="0"/>
    <x v="30"/>
    <x v="3379"/>
    <d v="2011-09-23T03:00:37"/>
  </r>
  <r>
    <n v="734"/>
    <s v="Sideswiped"/>
    <s v="Sideswiped is my story of growing in and trusting God through the mess and mysteries of life."/>
    <n v="8500"/>
    <n v="10670"/>
    <x v="3"/>
    <x v="7"/>
    <s v="CAD"/>
    <n v="1431147600"/>
    <n v="1428465420"/>
    <b v="0"/>
    <n v="57"/>
    <b v="1"/>
    <s v="publishing/nonfiction"/>
    <n v="1.2552941176470589"/>
    <n v="187.19298245614036"/>
    <x v="2"/>
    <x v="34"/>
    <x v="3380"/>
    <d v="2015-05-09T05:00:00"/>
  </r>
  <r>
    <n v="251"/>
    <s v="The Way Back to Yarasquin: A Coffee Pilgrimage"/>
    <s v="Remarkably devoted, Mayra is single-handedly sourcing small farm, single-origin coffee from her rural village in Honduras."/>
    <n v="3500"/>
    <n v="4395"/>
    <x v="3"/>
    <x v="0"/>
    <s v="USD"/>
    <n v="1337194800"/>
    <n v="1334429646"/>
    <b v="1"/>
    <n v="77"/>
    <b v="1"/>
    <s v="film &amp; video/documentary"/>
    <n v="1.2557142857142858"/>
    <n v="57.077922077922075"/>
    <x v="0"/>
    <x v="31"/>
    <x v="3381"/>
    <d v="2012-05-16T19:00:00"/>
  </r>
  <r>
    <n v="3318"/>
    <s v="ROOMIES - Atlantic Canada Tour 2016-17"/>
    <s v="Help us strengthen and inspire disability arts in Atlantic Canada"/>
    <n v="2000"/>
    <n v="2512"/>
    <x v="3"/>
    <x v="7"/>
    <s v="CAD"/>
    <n v="1460341800"/>
    <n v="1456902893"/>
    <b v="0"/>
    <n v="32"/>
    <b v="1"/>
    <s v="theater/plays"/>
    <n v="1.256"/>
    <n v="78.5"/>
    <x v="8"/>
    <x v="23"/>
    <x v="3382"/>
    <d v="2016-04-11T02:30:00"/>
  </r>
  <r>
    <n v="1200"/>
    <s v="Modern Nomads"/>
    <s v="Modern Nomads Journal is an 88 page magazine style publication containing photo stories about Somalis in the Horn of Africa."/>
    <n v="4800"/>
    <n v="6029"/>
    <x v="3"/>
    <x v="0"/>
    <s v="USD"/>
    <n v="1429183656"/>
    <n v="1427369256"/>
    <b v="0"/>
    <n v="103"/>
    <b v="1"/>
    <s v="photography/photobooks"/>
    <n v="1.2560416666666667"/>
    <n v="58.533980582524272"/>
    <x v="7"/>
    <x v="18"/>
    <x v="3383"/>
    <d v="2015-04-16T11:27:36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3"/>
    <x v="0"/>
    <s v="USD"/>
    <n v="1450901872"/>
    <n v="1448309872"/>
    <b v="0"/>
    <n v="99"/>
    <b v="1"/>
    <s v="technology/wearables"/>
    <n v="1.2569999999999999"/>
    <n v="190.45454545454547"/>
    <x v="1"/>
    <x v="4"/>
    <x v="3384"/>
    <d v="2015-12-23T20:17:52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3"/>
    <x v="0"/>
    <s v="USD"/>
    <n v="1338523140"/>
    <n v="1334442519"/>
    <b v="1"/>
    <n v="60"/>
    <b v="1"/>
    <s v="theater/plays"/>
    <n v="1.2576666666666667"/>
    <n v="62.883333333333333"/>
    <x v="8"/>
    <x v="23"/>
    <x v="3385"/>
    <d v="2012-06-01T03:59:00"/>
  </r>
  <r>
    <n v="3323"/>
    <s v="Migrants' Theatre"/>
    <s v="Young adult theatre makers from London are raising money to cover costs for touring with their current production MigrantsÂ´ Rhapsody."/>
    <n v="1000"/>
    <n v="1259"/>
    <x v="3"/>
    <x v="1"/>
    <s v="GBP"/>
    <n v="1474793208"/>
    <n v="1472201208"/>
    <b v="0"/>
    <n v="49"/>
    <b v="1"/>
    <s v="theater/plays"/>
    <n v="1.2589999999999999"/>
    <n v="25.693877551020407"/>
    <x v="8"/>
    <x v="23"/>
    <x v="3386"/>
    <d v="2016-09-25T08:46:48"/>
  </r>
  <r>
    <n v="3594"/>
    <s v="HEDDA"/>
    <s v="An adaptation that realizes the internal struggle of Ibsenâ€™s most renowned protagonist as she traverses a claustrophobic social world"/>
    <n v="1600"/>
    <n v="2015"/>
    <x v="3"/>
    <x v="0"/>
    <s v="USD"/>
    <n v="1472952982"/>
    <n v="1470792982"/>
    <b v="0"/>
    <n v="36"/>
    <b v="1"/>
    <s v="theater/plays"/>
    <n v="1.2593749999999999"/>
    <n v="55.972222222222221"/>
    <x v="8"/>
    <x v="23"/>
    <x v="3387"/>
    <d v="2016-09-04T01:36:22"/>
  </r>
  <r>
    <n v="2442"/>
    <s v="Young Mountain Tea: A New White Tea from India's Himalayas"/>
    <s v="The first tea from a new sustainable tea region in India's young, rising Himalayas."/>
    <n v="24000"/>
    <n v="30226"/>
    <x v="3"/>
    <x v="0"/>
    <s v="USD"/>
    <n v="1426777228"/>
    <n v="1424188828"/>
    <b v="0"/>
    <n v="372"/>
    <b v="1"/>
    <s v="food/small batch"/>
    <n v="1.2594166666666666"/>
    <n v="81.252688172043008"/>
    <x v="6"/>
    <x v="28"/>
    <x v="3388"/>
    <d v="2015-03-19T15:00:28"/>
  </r>
  <r>
    <n v="2230"/>
    <s v="Little Dungeon: Turtle Rock"/>
    <s v="Dungeon Crawl for All! A card game of swords, monsters and LOOT! Adventurers as young as 5 and &quot;seasoned&quot; warriors are all welcomed."/>
    <n v="8500"/>
    <n v="10706"/>
    <x v="3"/>
    <x v="0"/>
    <s v="USD"/>
    <n v="1398460127"/>
    <n v="1395868127"/>
    <b v="0"/>
    <n v="498"/>
    <b v="1"/>
    <s v="games/tabletop games"/>
    <n v="1.2595294117647058"/>
    <n v="21.497991967871485"/>
    <x v="5"/>
    <x v="38"/>
    <x v="3389"/>
    <d v="2014-04-25T21:08:47"/>
  </r>
  <r>
    <n v="1361"/>
    <s v="Me, Myself &amp; I - the dark art of big wall soloing"/>
    <s v="The forbidden dark art of roped soloing, for climbers who need to know in order to make the ultimate climb come true!"/>
    <n v="6000"/>
    <n v="7559"/>
    <x v="3"/>
    <x v="1"/>
    <s v="GBP"/>
    <n v="1403370772"/>
    <n v="1400778772"/>
    <b v="0"/>
    <n v="264"/>
    <b v="1"/>
    <s v="publishing/nonfiction"/>
    <n v="1.2598333333333334"/>
    <n v="28.632575757575758"/>
    <x v="2"/>
    <x v="34"/>
    <x v="3390"/>
    <d v="2014-06-21T17:12:5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3"/>
    <x v="0"/>
    <s v="USD"/>
    <n v="1460860144"/>
    <n v="1458268144"/>
    <b v="0"/>
    <n v="20"/>
    <b v="1"/>
    <s v="film &amp; video/television"/>
    <n v="1.2599800000000001"/>
    <n v="31.499500000000001"/>
    <x v="0"/>
    <x v="29"/>
    <x v="3391"/>
    <d v="2016-04-17T02:29:04"/>
  </r>
  <r>
    <n v="731"/>
    <s v="Portland Boat Tours:  From Dream to Business"/>
    <s v="Be part of the excitement by supporting our first season offering unique perspectives of Portland from the water."/>
    <n v="5000"/>
    <n v="6300"/>
    <x v="3"/>
    <x v="0"/>
    <s v="USD"/>
    <n v="1327212000"/>
    <n v="1322852747"/>
    <b v="0"/>
    <n v="71"/>
    <b v="1"/>
    <s v="publishing/nonfiction"/>
    <n v="1.26"/>
    <n v="88.732394366197184"/>
    <x v="2"/>
    <x v="34"/>
    <x v="3392"/>
    <d v="2012-01-22T06:00:00"/>
  </r>
  <r>
    <n v="2807"/>
    <s v="The Commission Theatre Co."/>
    <s v="Bringing Shakespeare back to the Playwrights"/>
    <n v="5000"/>
    <n v="6300"/>
    <x v="3"/>
    <x v="0"/>
    <s v="USD"/>
    <n v="1435611438"/>
    <n v="1433019438"/>
    <b v="0"/>
    <n v="93"/>
    <b v="1"/>
    <s v="theater/plays"/>
    <n v="1.26"/>
    <n v="67.741935483870961"/>
    <x v="8"/>
    <x v="23"/>
    <x v="3393"/>
    <d v="2015-06-29T20:57:18"/>
  </r>
  <r>
    <n v="3692"/>
    <s v="An Evening With Durang"/>
    <s v="Help us independently produce two great comedies by Christopher Durang."/>
    <n v="1000"/>
    <n v="1260"/>
    <x v="3"/>
    <x v="0"/>
    <s v="USD"/>
    <n v="1411084800"/>
    <n v="1410304179"/>
    <b v="0"/>
    <n v="17"/>
    <b v="1"/>
    <s v="theater/plays"/>
    <n v="1.26"/>
    <n v="74.117647058823536"/>
    <x v="8"/>
    <x v="23"/>
    <x v="3394"/>
    <d v="2014-09-19T00:00:00"/>
  </r>
  <r>
    <n v="2176"/>
    <s v="Mike Farley Band - New Album!"/>
    <s v="The Mike Farley Band has re-assembled its original line up and needs your help to make a new full-length album!"/>
    <n v="5000"/>
    <n v="6301"/>
    <x v="3"/>
    <x v="0"/>
    <s v="USD"/>
    <n v="1430579509"/>
    <n v="1427987509"/>
    <b v="0"/>
    <n v="71"/>
    <b v="1"/>
    <s v="music/rock"/>
    <n v="1.2602"/>
    <n v="88.74647887323944"/>
    <x v="3"/>
    <x v="32"/>
    <x v="3395"/>
    <d v="2015-05-02T15:11:49"/>
  </r>
  <r>
    <n v="1941"/>
    <s v="Gramofon: Modern Cloud Jukebox"/>
    <s v="Gramofon streams cloud music to your sound system. A modern jukebox: smartphones are the remotes + WiFi brings everyone together."/>
    <n v="250000"/>
    <n v="315295.89"/>
    <x v="3"/>
    <x v="0"/>
    <s v="USD"/>
    <n v="1400137131"/>
    <n v="1397545131"/>
    <b v="1"/>
    <n v="4883"/>
    <b v="1"/>
    <s v="technology/hardware"/>
    <n v="1.2611835600000001"/>
    <n v="64.570118779438872"/>
    <x v="1"/>
    <x v="39"/>
    <x v="3396"/>
    <d v="2014-05-15T06:58:51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3"/>
    <x v="0"/>
    <s v="USD"/>
    <n v="1345148566"/>
    <n v="1342556566"/>
    <b v="0"/>
    <n v="60"/>
    <b v="1"/>
    <s v="music/classical music"/>
    <n v="1.26125"/>
    <n v="84.083333333333329"/>
    <x v="3"/>
    <x v="37"/>
    <x v="3397"/>
    <d v="2012-08-16T20:22:46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3"/>
    <x v="0"/>
    <s v="USD"/>
    <n v="1412640373"/>
    <n v="1410048373"/>
    <b v="0"/>
    <n v="184"/>
    <b v="1"/>
    <s v="music/rock"/>
    <n v="1.2614444444444444"/>
    <n v="61.701086956521742"/>
    <x v="3"/>
    <x v="32"/>
    <x v="3398"/>
    <d v="2014-10-07T00:06:13"/>
  </r>
  <r>
    <n v="388"/>
    <s v="Another Man's Treasure documentary"/>
    <s v="A documentary film featuring the World's Largest Rummage Sale and rumination on the Power and Pleasures of Possessions."/>
    <n v="5000"/>
    <n v="6308"/>
    <x v="3"/>
    <x v="0"/>
    <s v="USD"/>
    <n v="1469670580"/>
    <n v="1467078580"/>
    <b v="0"/>
    <n v="71"/>
    <b v="1"/>
    <s v="film &amp; video/documentary"/>
    <n v="1.2616000000000001"/>
    <n v="88.845070422535215"/>
    <x v="0"/>
    <x v="31"/>
    <x v="3399"/>
    <d v="2016-07-28T01:49:40"/>
  </r>
  <r>
    <n v="2028"/>
    <s v="Building the Open Source Bussard Fusion Reactor "/>
    <s v="Building an open source Bussard fusion reactor, aka the Polywell."/>
    <n v="3000"/>
    <n v="3785"/>
    <x v="3"/>
    <x v="0"/>
    <s v="USD"/>
    <n v="1268690100"/>
    <n v="1265493806"/>
    <b v="1"/>
    <n v="79"/>
    <b v="1"/>
    <s v="technology/hardware"/>
    <n v="1.2616666666666667"/>
    <n v="47.911392405063289"/>
    <x v="1"/>
    <x v="39"/>
    <x v="3400"/>
    <d v="2010-03-15T21:55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3"/>
    <x v="1"/>
    <s v="GBP"/>
    <n v="1463743860"/>
    <n v="1461151860"/>
    <b v="0"/>
    <n v="36"/>
    <b v="1"/>
    <s v="theater/plays"/>
    <n v="1.262"/>
    <n v="17.527777777777779"/>
    <x v="8"/>
    <x v="23"/>
    <x v="3401"/>
    <d v="2016-05-20T11:31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3"/>
    <x v="0"/>
    <s v="USD"/>
    <n v="1447269367"/>
    <n v="1444673767"/>
    <b v="0"/>
    <n v="8"/>
    <b v="1"/>
    <s v="theater/plays"/>
    <n v="1.262"/>
    <n v="78.875"/>
    <x v="8"/>
    <x v="23"/>
    <x v="3402"/>
    <d v="2015-11-11T19:16:07"/>
  </r>
  <r>
    <n v="3212"/>
    <s v="Campo Maldito"/>
    <s v="Help us bring our production of Campo Maldito to New York AND San Francisco!"/>
    <n v="4000"/>
    <n v="5050"/>
    <x v="3"/>
    <x v="0"/>
    <s v="USD"/>
    <n v="1407524751"/>
    <n v="1404932751"/>
    <b v="1"/>
    <n v="94"/>
    <b v="1"/>
    <s v="theater/plays"/>
    <n v="1.2625"/>
    <n v="53.723404255319146"/>
    <x v="8"/>
    <x v="23"/>
    <x v="3403"/>
    <d v="2014-08-08T19:05:51"/>
  </r>
  <r>
    <n v="3355"/>
    <s v="Jelly Beans at Theatre503"/>
    <s v="Help get Jelly Beans to the Theatre503 stage. An important piece of new writing by Dan Pick, produced by Kuleshov Theatre"/>
    <n v="1750"/>
    <n v="2210"/>
    <x v="3"/>
    <x v="1"/>
    <s v="GBP"/>
    <n v="1462879020"/>
    <n v="1461941527"/>
    <b v="0"/>
    <n v="15"/>
    <b v="1"/>
    <s v="theater/plays"/>
    <n v="1.2628571428571429"/>
    <n v="147.33333333333334"/>
    <x v="8"/>
    <x v="23"/>
    <x v="3404"/>
    <d v="2016-05-10T11:17:00"/>
  </r>
  <r>
    <n v="1366"/>
    <s v="Kick It! A Tribute to the A.K.s"/>
    <s v="A musical memorial for Alexi Petersen."/>
    <n v="7500"/>
    <n v="9486.69"/>
    <x v="3"/>
    <x v="0"/>
    <s v="USD"/>
    <n v="1417049663"/>
    <n v="1413158063"/>
    <b v="0"/>
    <n v="147"/>
    <b v="1"/>
    <s v="music/rock"/>
    <n v="1.2648920000000001"/>
    <n v="64.535306122448986"/>
    <x v="3"/>
    <x v="32"/>
    <x v="3405"/>
    <d v="2014-11-27T00:54:23"/>
  </r>
  <r>
    <n v="3587"/>
    <s v="Blue Stockings @ The Cockpit Theatre"/>
    <s v="The GSA BA (Hons) Acting class of 2016 are taking a transfer of their GSA Production to The Cockpit Theatre in London"/>
    <n v="500"/>
    <n v="633"/>
    <x v="3"/>
    <x v="1"/>
    <s v="GBP"/>
    <n v="1467054000"/>
    <n v="1463144254"/>
    <b v="0"/>
    <n v="28"/>
    <b v="1"/>
    <s v="theater/plays"/>
    <n v="1.266"/>
    <n v="22.607142857142858"/>
    <x v="8"/>
    <x v="23"/>
    <x v="3406"/>
    <d v="2016-06-27T19:00:00"/>
  </r>
  <r>
    <n v="3036"/>
    <s v="Save the Studio!"/>
    <s v="Help Synetic Theater create a new Studio to produce amazing  shows in the 2013/14 season and train awesome artists of all ages!"/>
    <n v="25000"/>
    <n v="31683"/>
    <x v="3"/>
    <x v="0"/>
    <s v="USD"/>
    <n v="1376654340"/>
    <n v="1373568644"/>
    <b v="0"/>
    <n v="329"/>
    <b v="1"/>
    <s v="theater/spaces"/>
    <n v="1.26732"/>
    <n v="96.300911854103347"/>
    <x v="8"/>
    <x v="24"/>
    <x v="3407"/>
    <d v="2013-08-16T11:59:00"/>
  </r>
  <r>
    <n v="648"/>
    <s v="Audio Jacket"/>
    <s v="Get ready for the next product that you canâ€™t live without"/>
    <n v="35000"/>
    <n v="44388"/>
    <x v="3"/>
    <x v="0"/>
    <s v="USD"/>
    <n v="1413304708"/>
    <n v="1410280708"/>
    <b v="0"/>
    <n v="27"/>
    <b v="1"/>
    <s v="technology/wearables"/>
    <n v="1.2682285714285715"/>
    <n v="1644"/>
    <x v="1"/>
    <x v="4"/>
    <x v="3408"/>
    <d v="2014-10-14T16:38:28"/>
  </r>
  <r>
    <n v="412"/>
    <s v="Southern Oregon VS. LNG"/>
    <s v="A short film about property rights, salmon, and ratepayers in the controversy over exporting natural gas through southern Oregon"/>
    <n v="2500"/>
    <n v="3171"/>
    <x v="3"/>
    <x v="0"/>
    <s v="USD"/>
    <n v="1343238578"/>
    <n v="1341856178"/>
    <b v="0"/>
    <n v="55"/>
    <b v="1"/>
    <s v="film &amp; video/documentary"/>
    <n v="1.2684"/>
    <n v="57.654545454545456"/>
    <x v="0"/>
    <x v="31"/>
    <x v="3409"/>
    <d v="2012-07-25T17:49:38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3"/>
    <x v="0"/>
    <s v="USD"/>
    <n v="1394521140"/>
    <n v="1392169298"/>
    <b v="0"/>
    <n v="82"/>
    <b v="1"/>
    <s v="music/pop"/>
    <n v="1.2685294117647059"/>
    <n v="52.597560975609753"/>
    <x v="3"/>
    <x v="35"/>
    <x v="3410"/>
    <d v="2014-03-11T06:59:00"/>
  </r>
  <r>
    <n v="2067"/>
    <s v="Luminite (LED lighting)"/>
    <s v="The next generation of premium quality LED lighting. Extreme power efficiency in a small package."/>
    <n v="495"/>
    <n v="628"/>
    <x v="3"/>
    <x v="1"/>
    <s v="GBP"/>
    <n v="1432499376"/>
    <n v="1429648176"/>
    <b v="0"/>
    <n v="10"/>
    <b v="1"/>
    <s v="technology/hardware"/>
    <n v="1.2686868686868686"/>
    <n v="62.8"/>
    <x v="1"/>
    <x v="39"/>
    <x v="3411"/>
    <d v="2015-05-24T20:29:3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3"/>
    <x v="1"/>
    <s v="GBP"/>
    <n v="1410862734"/>
    <n v="1407838734"/>
    <b v="1"/>
    <n v="205"/>
    <b v="1"/>
    <s v="technology/hardware"/>
    <n v="1.268842105263158"/>
    <n v="117.6"/>
    <x v="1"/>
    <x v="39"/>
    <x v="3412"/>
    <d v="2014-09-16T10:18:54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3"/>
    <x v="0"/>
    <s v="USD"/>
    <n v="1378785540"/>
    <n v="1376066243"/>
    <b v="0"/>
    <n v="90"/>
    <b v="1"/>
    <s v="music/rock"/>
    <n v="1.2692857142857144"/>
    <n v="59.233333333333334"/>
    <x v="3"/>
    <x v="32"/>
    <x v="3413"/>
    <d v="2013-09-10T03:59:00"/>
  </r>
  <r>
    <n v="79"/>
    <s v="Japanese/International Short Film &quot;Mtn.&quot;"/>
    <s v="A short film about life, achieving your dreams, and overcoming hardship. We all have our mountain to climb."/>
    <n v="1300"/>
    <n v="1651"/>
    <x v="3"/>
    <x v="1"/>
    <s v="GBP"/>
    <n v="1398451093"/>
    <n v="1395859093"/>
    <b v="0"/>
    <n v="41"/>
    <b v="1"/>
    <s v="film &amp; video/shorts"/>
    <n v="1.27"/>
    <n v="40.268292682926827"/>
    <x v="0"/>
    <x v="30"/>
    <x v="3414"/>
    <d v="2014-04-25T18:38:13"/>
  </r>
  <r>
    <n v="1930"/>
    <s v="Magnetic Flowers Presents: Old, Cold. Losing It."/>
    <s v="We're nearly done recording, but we're out of money! Help us release the record!!!"/>
    <n v="1000"/>
    <n v="1270"/>
    <x v="3"/>
    <x v="0"/>
    <s v="USD"/>
    <n v="1373203482"/>
    <n v="1368019482"/>
    <b v="0"/>
    <n v="26"/>
    <b v="1"/>
    <s v="music/indie rock"/>
    <n v="1.27"/>
    <n v="48.846153846153847"/>
    <x v="3"/>
    <x v="7"/>
    <x v="3415"/>
    <d v="2013-07-07T13:24:4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3"/>
    <x v="1"/>
    <s v="GBP"/>
    <n v="1455831000"/>
    <n v="1454366467"/>
    <b v="0"/>
    <n v="15"/>
    <b v="1"/>
    <s v="theater/plays"/>
    <n v="1.27"/>
    <n v="25.4"/>
    <x v="8"/>
    <x v="23"/>
    <x v="3416"/>
    <d v="2016-02-18T21:30:00"/>
  </r>
  <r>
    <n v="3466"/>
    <s v="Spotlight Youth Theater Production of Wizard"/>
    <s v="The Spotlight Youth Theater is a program where every participant has a moment in the spotlight."/>
    <n v="3500"/>
    <n v="4450"/>
    <x v="3"/>
    <x v="0"/>
    <s v="USD"/>
    <n v="1461108450"/>
    <n v="1455928050"/>
    <b v="0"/>
    <n v="61"/>
    <b v="1"/>
    <s v="theater/plays"/>
    <n v="1.2714285714285714"/>
    <n v="72.950819672131146"/>
    <x v="8"/>
    <x v="23"/>
    <x v="3417"/>
    <d v="2016-04-19T23:27:30"/>
  </r>
  <r>
    <n v="3162"/>
    <s v="Your Radio Adventure!"/>
    <s v="Radio show meets interactive novel, accompanied by live foley, music, and audience participation. YOU choose what happens next!"/>
    <n v="4000"/>
    <n v="5086"/>
    <x v="3"/>
    <x v="0"/>
    <s v="USD"/>
    <n v="1404698400"/>
    <n v="1402331262"/>
    <b v="1"/>
    <n v="63"/>
    <b v="1"/>
    <s v="theater/plays"/>
    <n v="1.2715000000000001"/>
    <n v="80.730158730158735"/>
    <x v="8"/>
    <x v="23"/>
    <x v="3418"/>
    <d v="2014-07-07T02:00:00"/>
  </r>
  <r>
    <n v="68"/>
    <s v="King Eider: Short Film"/>
    <s v="Black Comedy by final year students at Leeds University. _x000a_'Bird watching, tea, seaside and murder. Just your average British holiday.'"/>
    <n v="600"/>
    <n v="763"/>
    <x v="3"/>
    <x v="1"/>
    <s v="GBP"/>
    <n v="1393162791"/>
    <n v="1390570791"/>
    <b v="0"/>
    <n v="36"/>
    <b v="1"/>
    <s v="film &amp; video/shorts"/>
    <n v="1.2716666666666667"/>
    <n v="21.194444444444443"/>
    <x v="0"/>
    <x v="30"/>
    <x v="3419"/>
    <d v="2014-02-23T13:39:51"/>
  </r>
  <r>
    <n v="70"/>
    <s v="Scraps"/>
    <s v="Maggie barely survives a deranged baptism by her mother only to be born again to a string of foster parents. Things can always be worse"/>
    <n v="500"/>
    <n v="636"/>
    <x v="3"/>
    <x v="0"/>
    <s v="USD"/>
    <n v="1315171845"/>
    <n v="1309987845"/>
    <b v="0"/>
    <n v="17"/>
    <b v="1"/>
    <s v="film &amp; video/shorts"/>
    <n v="1.272"/>
    <n v="37.411764705882355"/>
    <x v="0"/>
    <x v="30"/>
    <x v="3420"/>
    <d v="2011-09-04T21:30:45"/>
  </r>
  <r>
    <n v="3032"/>
    <s v="Silent Valley : A Haunting"/>
    <s v="One night only, not-for-profit, neighborhood haunted attraction that will scare your mask off! Coming this Halloween."/>
    <n v="1000"/>
    <n v="1272"/>
    <x v="3"/>
    <x v="0"/>
    <s v="USD"/>
    <n v="1441933459"/>
    <n v="1439341459"/>
    <b v="0"/>
    <n v="25"/>
    <b v="1"/>
    <s v="theater/spaces"/>
    <n v="1.272"/>
    <n v="50.88"/>
    <x v="8"/>
    <x v="24"/>
    <x v="3421"/>
    <d v="2015-09-11T01:04:19"/>
  </r>
  <r>
    <n v="3592"/>
    <s v="boom- a play by Peter Sinn Nachtrieb"/>
    <s v="Sex. Fish. A COMET THAT DESTROYS THE WORLD. boom a play by Peter Sinn Nachtrieb- Feb 19-21 at The Bridge in NYC."/>
    <n v="2000"/>
    <n v="2545"/>
    <x v="3"/>
    <x v="0"/>
    <s v="USD"/>
    <n v="1423630740"/>
    <n v="1418673307"/>
    <b v="0"/>
    <n v="35"/>
    <b v="1"/>
    <s v="theater/plays"/>
    <n v="1.2725"/>
    <n v="72.714285714285708"/>
    <x v="8"/>
    <x v="23"/>
    <x v="3422"/>
    <d v="2015-02-11T04:59:00"/>
  </r>
  <r>
    <n v="814"/>
    <s v="Help Pat The Human Get A Tour Van!"/>
    <s v="We have been a band since 2007, but we've never hit the road. That's messed up... So this summer, we're trying to and need your help!"/>
    <n v="1000"/>
    <n v="1273"/>
    <x v="3"/>
    <x v="0"/>
    <s v="USD"/>
    <n v="1306865040"/>
    <n v="1305568201"/>
    <b v="0"/>
    <n v="28"/>
    <b v="1"/>
    <s v="music/rock"/>
    <n v="1.2729999999999999"/>
    <n v="45.464285714285715"/>
    <x v="3"/>
    <x v="32"/>
    <x v="3423"/>
    <d v="2011-05-31T18:04:00"/>
  </r>
  <r>
    <n v="3242"/>
    <s v="First Day Off in a Long Time by Brian Finkelstein"/>
    <s v="First Day Off in a Long Time is a comedy show...            _x000a_About suicide."/>
    <n v="10000"/>
    <n v="12730.42"/>
    <x v="3"/>
    <x v="0"/>
    <s v="USD"/>
    <n v="1411150092"/>
    <n v="1408558092"/>
    <b v="1"/>
    <n v="183"/>
    <b v="1"/>
    <s v="theater/plays"/>
    <n v="1.273042"/>
    <n v="69.56513661202186"/>
    <x v="8"/>
    <x v="23"/>
    <x v="3424"/>
    <d v="2014-09-19T18:08:1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3"/>
    <x v="5"/>
    <s v="EUR"/>
    <n v="1460066954"/>
    <n v="1456614554"/>
    <b v="1"/>
    <n v="964"/>
    <b v="1"/>
    <s v="film &amp; video/documentary"/>
    <n v="1.2734117647058822"/>
    <n v="44.912863070539416"/>
    <x v="0"/>
    <x v="31"/>
    <x v="3425"/>
    <d v="2016-04-07T22:09: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3"/>
    <x v="0"/>
    <s v="USD"/>
    <n v="1358117313"/>
    <n v="1355525313"/>
    <b v="0"/>
    <n v="79"/>
    <b v="1"/>
    <s v="music/indie rock"/>
    <n v="1.2749999999999999"/>
    <n v="129.1139240506329"/>
    <x v="3"/>
    <x v="7"/>
    <x v="3426"/>
    <d v="2013-01-13T22:48:3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3"/>
    <x v="0"/>
    <s v="USD"/>
    <n v="1460574924"/>
    <n v="1457982924"/>
    <b v="0"/>
    <n v="27"/>
    <b v="1"/>
    <s v="theater/plays"/>
    <n v="1.2749999999999999"/>
    <n v="47.222222222222221"/>
    <x v="8"/>
    <x v="23"/>
    <x v="3427"/>
    <d v="2016-04-13T19:15:24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3"/>
    <x v="0"/>
    <s v="USD"/>
    <n v="1432654347"/>
    <n v="1430494347"/>
    <b v="0"/>
    <n v="62"/>
    <b v="1"/>
    <s v="theater/plays"/>
    <n v="1.2749999999999999"/>
    <n v="82.258064516129039"/>
    <x v="8"/>
    <x v="23"/>
    <x v="3428"/>
    <d v="2015-05-26T15:32:27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3"/>
    <x v="0"/>
    <s v="USD"/>
    <n v="1339022575"/>
    <n v="1336430575"/>
    <b v="0"/>
    <n v="42"/>
    <b v="1"/>
    <s v="music/indie rock"/>
    <n v="1.2753666666666665"/>
    <n v="45.548809523809524"/>
    <x v="3"/>
    <x v="7"/>
    <x v="3429"/>
    <d v="2012-06-06T22:42:55"/>
  </r>
  <r>
    <n v="2813"/>
    <s v="Hi, Are You Single? by Ryan J. Haddad"/>
    <s v="Ryan has a higher sex drive than you. He also has cerebral palsy. Join him for his hilarious and poignant new solo show!"/>
    <n v="2800"/>
    <n v="3572.12"/>
    <x v="3"/>
    <x v="0"/>
    <s v="USD"/>
    <n v="1481737761"/>
    <n v="1479577761"/>
    <b v="0"/>
    <n v="96"/>
    <b v="1"/>
    <s v="theater/plays"/>
    <n v="1.2757571428571428"/>
    <n v="37.209583333333335"/>
    <x v="8"/>
    <x v="23"/>
    <x v="3430"/>
    <d v="2016-12-14T17:49:21"/>
  </r>
  <r>
    <n v="2629"/>
    <s v="Project Dragonfly - Sail to the Stars"/>
    <s v="The first international contest to let students shape the future of interstellar travel."/>
    <n v="5000"/>
    <n v="6387"/>
    <x v="3"/>
    <x v="1"/>
    <s v="GBP"/>
    <n v="1431608122"/>
    <n v="1429016122"/>
    <b v="0"/>
    <n v="100"/>
    <b v="1"/>
    <s v="technology/space exploration"/>
    <n v="1.2774000000000001"/>
    <n v="63.87"/>
    <x v="1"/>
    <x v="21"/>
    <x v="3431"/>
    <d v="2015-05-14T12:55:22"/>
  </r>
  <r>
    <n v="102"/>
    <s v="Dear God No!"/>
    <s v="A gang of outlaw bikers pull a home invasion on a disgraced Anthropologist hiding a secret locked in his cabin basement."/>
    <n v="6000"/>
    <n v="7665"/>
    <x v="3"/>
    <x v="0"/>
    <s v="USD"/>
    <n v="1293073733"/>
    <n v="1290481733"/>
    <b v="0"/>
    <n v="65"/>
    <b v="1"/>
    <s v="film &amp; video/shorts"/>
    <n v="1.2775000000000001"/>
    <n v="117.92307692307692"/>
    <x v="0"/>
    <x v="30"/>
    <x v="3432"/>
    <d v="2010-12-23T03:08:53"/>
  </r>
  <r>
    <n v="3487"/>
    <s v="Jericho Creek"/>
    <s v="Jericho Creek is an original production by Fledgling Theatre Company which will be performed at The Cockpit Theatre in July 2015"/>
    <n v="2000"/>
    <n v="2555"/>
    <x v="3"/>
    <x v="1"/>
    <s v="GBP"/>
    <n v="1435185252"/>
    <n v="1432593252"/>
    <b v="0"/>
    <n v="66"/>
    <b v="1"/>
    <s v="theater/plays"/>
    <n v="1.2775000000000001"/>
    <n v="38.712121212121211"/>
    <x v="8"/>
    <x v="23"/>
    <x v="3433"/>
    <d v="2015-06-24T22:34:12"/>
  </r>
  <r>
    <n v="3136"/>
    <s v="Heroines"/>
    <s v="Help emberfly theatre put on their first production Heroines and pay our actors and creative team! Follow us @emberflytheatre"/>
    <n v="500"/>
    <n v="639"/>
    <x v="2"/>
    <x v="1"/>
    <s v="GBP"/>
    <n v="1491001140"/>
    <n v="1487847954"/>
    <b v="0"/>
    <n v="22"/>
    <b v="0"/>
    <s v="theater/plays"/>
    <n v="1.278"/>
    <n v="29.045454545454547"/>
    <x v="8"/>
    <x v="23"/>
    <x v="3434"/>
    <d v="2017-03-31T22:59:00"/>
  </r>
  <r>
    <n v="3252"/>
    <s v="Modern Love"/>
    <s v="How do we navigate the boundaries between friendship, sexual intimacy and obsessive desire?"/>
    <n v="2250"/>
    <n v="2876"/>
    <x v="3"/>
    <x v="1"/>
    <s v="GBP"/>
    <n v="1473247240"/>
    <n v="1470655240"/>
    <b v="1"/>
    <n v="50"/>
    <b v="1"/>
    <s v="theater/plays"/>
    <n v="1.2782222222222221"/>
    <n v="57.52"/>
    <x v="8"/>
    <x v="23"/>
    <x v="3435"/>
    <d v="2016-09-07T11:20:40"/>
  </r>
  <r>
    <n v="3479"/>
    <s v="Civil Rogues"/>
    <s v="A new comedy about what happened to a band of foolhardy actors when the Puritans closed the theatres in the 1640s."/>
    <n v="1500"/>
    <n v="1918"/>
    <x v="3"/>
    <x v="1"/>
    <s v="GBP"/>
    <n v="1403382680"/>
    <n v="1400790680"/>
    <b v="0"/>
    <n v="56"/>
    <b v="1"/>
    <s v="theater/plays"/>
    <n v="1.2786666666666666"/>
    <n v="34.25"/>
    <x v="8"/>
    <x v="23"/>
    <x v="3436"/>
    <d v="2014-06-21T20:31:2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3"/>
    <x v="0"/>
    <s v="USD"/>
    <n v="1437004800"/>
    <n v="1433295276"/>
    <b v="0"/>
    <n v="141"/>
    <b v="1"/>
    <s v="theater/plays"/>
    <n v="1.2795000000000001"/>
    <n v="90.744680851063833"/>
    <x v="8"/>
    <x v="23"/>
    <x v="3437"/>
    <d v="2015-07-16T00:00:00"/>
  </r>
  <r>
    <n v="3691"/>
    <s v="Most Dangerous Man in America (WEB DuBois) by Amiri  Baraka"/>
    <s v="World Premiere of last play written by Amiri Baraka"/>
    <n v="40000"/>
    <n v="51184"/>
    <x v="3"/>
    <x v="0"/>
    <s v="USD"/>
    <n v="1425272340"/>
    <n v="1421426929"/>
    <b v="0"/>
    <n v="274"/>
    <b v="1"/>
    <s v="theater/plays"/>
    <n v="1.2796000000000001"/>
    <n v="186.80291970802921"/>
    <x v="8"/>
    <x v="23"/>
    <x v="3438"/>
    <d v="2015-03-02T04:59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3"/>
    <x v="0"/>
    <s v="USD"/>
    <n v="1423922991"/>
    <n v="1421330991"/>
    <b v="0"/>
    <n v="26"/>
    <b v="1"/>
    <s v="publishing/nonfiction"/>
    <n v="1.28"/>
    <n v="492.30769230769232"/>
    <x v="2"/>
    <x v="34"/>
    <x v="3439"/>
    <d v="2015-02-14T14:09:51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3"/>
    <x v="0"/>
    <s v="USD"/>
    <n v="1327535392"/>
    <n v="1324079392"/>
    <b v="0"/>
    <n v="17"/>
    <b v="1"/>
    <s v="music/indie rock"/>
    <n v="1.28"/>
    <n v="37.647058823529413"/>
    <x v="3"/>
    <x v="7"/>
    <x v="3440"/>
    <d v="2012-01-25T23:49:52"/>
  </r>
  <r>
    <n v="2936"/>
    <s v="Put Music in our Musical: Rosetown Playhouse"/>
    <s v="We need your help to complete our musical! Help us add two more original songs to our winter show, Babes in Toyland."/>
    <n v="1000"/>
    <n v="1280"/>
    <x v="3"/>
    <x v="0"/>
    <s v="USD"/>
    <n v="1413176340"/>
    <n v="1412091423"/>
    <b v="0"/>
    <n v="34"/>
    <b v="1"/>
    <s v="theater/musical"/>
    <n v="1.28"/>
    <n v="37.647058823529413"/>
    <x v="8"/>
    <x v="25"/>
    <x v="3441"/>
    <d v="2014-10-13T04:59:00"/>
  </r>
  <r>
    <n v="3042"/>
    <s v="HOPE MILL THEATRE - CHAIR FUND"/>
    <s v="Hope Mill Theatre is a brand new Fringe Theatre in the heart of Manchester city - bringing a diverse programme of entertainment!"/>
    <n v="1500"/>
    <n v="1920"/>
    <x v="3"/>
    <x v="1"/>
    <s v="GBP"/>
    <n v="1444149047"/>
    <n v="1441557047"/>
    <b v="0"/>
    <n v="37"/>
    <b v="1"/>
    <s v="theater/spaces"/>
    <n v="1.28"/>
    <n v="51.891891891891895"/>
    <x v="8"/>
    <x v="24"/>
    <x v="3442"/>
    <d v="2015-10-06T16:30:47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3"/>
    <x v="0"/>
    <s v="USD"/>
    <n v="1472074928"/>
    <n v="1470692528"/>
    <b v="1"/>
    <n v="42"/>
    <b v="1"/>
    <s v="theater/plays"/>
    <n v="1.28"/>
    <n v="60.952380952380949"/>
    <x v="8"/>
    <x v="23"/>
    <x v="3443"/>
    <d v="2016-08-24T21:42:08"/>
  </r>
  <r>
    <n v="3531"/>
    <s v="The Reinvention of Lily Johnson"/>
    <s v="A political comedy for a crazy election year"/>
    <n v="1000"/>
    <n v="1280"/>
    <x v="3"/>
    <x v="0"/>
    <s v="USD"/>
    <n v="1467301334"/>
    <n v="1464709334"/>
    <b v="0"/>
    <n v="26"/>
    <b v="1"/>
    <s v="theater/plays"/>
    <n v="1.28"/>
    <n v="49.230769230769234"/>
    <x v="8"/>
    <x v="23"/>
    <x v="3444"/>
    <d v="2016-06-30T15:42:14"/>
  </r>
  <r>
    <n v="51"/>
    <s v="SKY CITY HAYA"/>
    <s v="Please help us reach stretch goals of 16k, 26k, 41k for the soundtrack, extended scenes &amp; story development for our sci-fi TV series!"/>
    <n v="11000"/>
    <n v="14082"/>
    <x v="3"/>
    <x v="0"/>
    <s v="USD"/>
    <n v="1439245037"/>
    <n v="1436653037"/>
    <b v="0"/>
    <n v="119"/>
    <b v="1"/>
    <s v="film &amp; video/television"/>
    <n v="1.2801818181818181"/>
    <n v="118.33613445378151"/>
    <x v="0"/>
    <x v="29"/>
    <x v="3445"/>
    <d v="2015-08-10T22:17:17"/>
  </r>
  <r>
    <n v="2239"/>
    <s v="Pro Tabletop Gaming Audio Collection"/>
    <s v="Next stretch goal unlocks at $33,000 and/or 500 backers unlocks 2 bonus stretch goals."/>
    <n v="25000"/>
    <n v="32006.67"/>
    <x v="3"/>
    <x v="0"/>
    <s v="USD"/>
    <n v="1385870520"/>
    <n v="1382742014"/>
    <b v="0"/>
    <n v="426"/>
    <b v="1"/>
    <s v="games/tabletop games"/>
    <n v="1.2802667999999999"/>
    <n v="75.133028169014082"/>
    <x v="5"/>
    <x v="38"/>
    <x v="3446"/>
    <d v="2013-12-01T04:02:00"/>
  </r>
  <r>
    <n v="3256"/>
    <s v="Paperhand Puppet Intervention 16th Annual Summer Show"/>
    <s v="Our 16th year promises to be bigger and better than ever but we need your help to bring the show to life!"/>
    <n v="10000"/>
    <n v="12806"/>
    <x v="3"/>
    <x v="0"/>
    <s v="USD"/>
    <n v="1433995140"/>
    <n v="1432129577"/>
    <b v="1"/>
    <n v="176"/>
    <b v="1"/>
    <s v="theater/plays"/>
    <n v="1.2806"/>
    <n v="72.76136363636364"/>
    <x v="8"/>
    <x v="23"/>
    <x v="3447"/>
    <d v="2015-06-11T03:59:0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3"/>
    <x v="0"/>
    <s v="USD"/>
    <n v="1425675892"/>
    <n v="1423083892"/>
    <b v="0"/>
    <n v="59"/>
    <b v="1"/>
    <s v="music/pop"/>
    <n v="1.2809523809523808"/>
    <n v="45.593220338983052"/>
    <x v="3"/>
    <x v="35"/>
    <x v="3448"/>
    <d v="2015-03-06T21:04:5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3"/>
    <x v="0"/>
    <s v="USD"/>
    <n v="1481615940"/>
    <n v="1479436646"/>
    <b v="0"/>
    <n v="30"/>
    <b v="1"/>
    <s v="music/electronic music"/>
    <n v="1.282"/>
    <n v="21.366666666666667"/>
    <x v="3"/>
    <x v="36"/>
    <x v="3449"/>
    <d v="2016-12-13T07:59:00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3"/>
    <x v="7"/>
    <s v="CAD"/>
    <n v="1434670397"/>
    <n v="1429486397"/>
    <b v="0"/>
    <n v="7"/>
    <b v="1"/>
    <s v="film &amp; video/documentary"/>
    <n v="1.2829999999999999"/>
    <n v="183.28571428571428"/>
    <x v="0"/>
    <x v="31"/>
    <x v="3450"/>
    <d v="2015-06-18T23:33:17"/>
  </r>
  <r>
    <n v="3453"/>
    <s v="'Patagonia' - by Robert George"/>
    <s v="A full length comedy, Patagonia follows Grason and Jerry on their journey through a magical, South-American rainforest."/>
    <n v="300"/>
    <n v="385"/>
    <x v="3"/>
    <x v="1"/>
    <s v="GBP"/>
    <n v="1471130956"/>
    <n v="1465946956"/>
    <b v="0"/>
    <n v="14"/>
    <b v="1"/>
    <s v="theater/plays"/>
    <n v="1.2833333333333334"/>
    <n v="27.5"/>
    <x v="8"/>
    <x v="23"/>
    <x v="3451"/>
    <d v="2016-08-13T23:29:16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3"/>
    <x v="0"/>
    <s v="USD"/>
    <n v="1451776791"/>
    <n v="1449098391"/>
    <b v="0"/>
    <n v="263"/>
    <b v="1"/>
    <s v="technology/hardware"/>
    <n v="1.2840666000000001"/>
    <n v="244.11912547528519"/>
    <x v="1"/>
    <x v="39"/>
    <x v="3452"/>
    <d v="2016-01-02T23:19:51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3"/>
    <x v="1"/>
    <s v="GBP"/>
    <n v="1471428340"/>
    <n v="1469009140"/>
    <b v="0"/>
    <n v="83"/>
    <b v="1"/>
    <s v="theater/plays"/>
    <n v="1.2845"/>
    <n v="30.951807228915662"/>
    <x v="8"/>
    <x v="23"/>
    <x v="3453"/>
    <d v="2016-08-17T10:05:40"/>
  </r>
  <r>
    <n v="2493"/>
    <s v="Lets Make A Record Together!"/>
    <s v="Making the record I've always dreamed of, and I want you to be part of the journey. Join me and let's make a great album together!"/>
    <n v="20000"/>
    <n v="25740"/>
    <x v="3"/>
    <x v="0"/>
    <s v="USD"/>
    <n v="1367208140"/>
    <n v="1363320140"/>
    <b v="0"/>
    <n v="259"/>
    <b v="1"/>
    <s v="music/indie rock"/>
    <n v="1.2869999999999999"/>
    <n v="99.382239382239376"/>
    <x v="3"/>
    <x v="7"/>
    <x v="3454"/>
    <d v="2013-04-29T04:02:20"/>
  </r>
  <r>
    <n v="3676"/>
    <s v="The Black and White Theatre Company Inc."/>
    <s v="The Black and White Theatre Company Inc. is a small company who loves to perform and entertain, but needs your support to succeed!"/>
    <n v="800"/>
    <n v="1030"/>
    <x v="3"/>
    <x v="0"/>
    <s v="USD"/>
    <n v="1410550484"/>
    <n v="1408995284"/>
    <b v="0"/>
    <n v="16"/>
    <b v="1"/>
    <s v="theater/plays"/>
    <n v="1.2875000000000001"/>
    <n v="64.375"/>
    <x v="8"/>
    <x v="23"/>
    <x v="3455"/>
    <d v="2014-09-12T19:34:44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3"/>
    <x v="0"/>
    <s v="USD"/>
    <n v="1458057600"/>
    <n v="1455938520"/>
    <b v="0"/>
    <n v="24"/>
    <b v="1"/>
    <s v="theater/musical"/>
    <n v="1.2891666666666666"/>
    <n v="64.458333333333329"/>
    <x v="8"/>
    <x v="25"/>
    <x v="3456"/>
    <d v="2016-03-15T16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3"/>
    <x v="16"/>
    <s v="EUR"/>
    <n v="1443014756"/>
    <n v="1439126756"/>
    <b v="1"/>
    <n v="97"/>
    <b v="1"/>
    <s v="theater/spaces"/>
    <n v="1.28925"/>
    <n v="53.164948453608247"/>
    <x v="8"/>
    <x v="24"/>
    <x v="3457"/>
    <d v="2015-09-23T13:25:56"/>
  </r>
  <r>
    <n v="55"/>
    <s v="Di FAMILY"/>
    <s v="A story of an Italian family who tried it the right way but realized things work better if they do it &quot;their&quot; way. Weekly Series PILOT"/>
    <n v="8600"/>
    <n v="11090"/>
    <x v="3"/>
    <x v="0"/>
    <s v="USD"/>
    <n v="1464390916"/>
    <n v="1462576516"/>
    <b v="0"/>
    <n v="86"/>
    <b v="1"/>
    <s v="film &amp; video/television"/>
    <n v="1.2895348837209302"/>
    <n v="128.95348837209303"/>
    <x v="0"/>
    <x v="29"/>
    <x v="3458"/>
    <d v="2016-05-27T23:15:16"/>
  </r>
  <r>
    <n v="2921"/>
    <s v="Fools Rush In: A Cabaret Benefiting BC/EFA Kickstarter"/>
    <s v="I'm creating a cabaret in which all donations go directly to Broadway Cares/Equity Fights AIDS."/>
    <n v="100"/>
    <n v="129"/>
    <x v="3"/>
    <x v="0"/>
    <s v="USD"/>
    <n v="1411679804"/>
    <n v="1409087804"/>
    <b v="0"/>
    <n v="3"/>
    <b v="1"/>
    <s v="theater/musical"/>
    <n v="1.29"/>
    <n v="43"/>
    <x v="8"/>
    <x v="25"/>
    <x v="3459"/>
    <d v="2014-09-25T21:16:44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3"/>
    <x v="0"/>
    <s v="USD"/>
    <n v="1448586000"/>
    <n v="1447195695"/>
    <b v="0"/>
    <n v="83"/>
    <b v="1"/>
    <s v="photography/photobooks"/>
    <n v="1.2904"/>
    <n v="38.867469879518069"/>
    <x v="7"/>
    <x v="18"/>
    <x v="3460"/>
    <d v="2015-11-27T01:00:00"/>
  </r>
  <r>
    <n v="3693"/>
    <s v="Jason (Georgia on My Mind)"/>
    <s v="Jason (Georgia on My Mind), a solo play about a modern quest to the Republic of Georgia in the ancient steps of Jason &amp; the Argonauts"/>
    <n v="333"/>
    <n v="430"/>
    <x v="3"/>
    <x v="1"/>
    <s v="GBP"/>
    <n v="1448922600"/>
    <n v="1446352529"/>
    <b v="0"/>
    <n v="14"/>
    <b v="1"/>
    <s v="theater/plays"/>
    <n v="1.2912912912912913"/>
    <n v="30.714285714285715"/>
    <x v="8"/>
    <x v="23"/>
    <x v="3461"/>
    <d v="2015-11-30T22:30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3"/>
    <x v="0"/>
    <s v="USD"/>
    <n v="1413784740"/>
    <n v="1412954547"/>
    <b v="0"/>
    <n v="16"/>
    <b v="1"/>
    <s v="theater/plays"/>
    <n v="1.2946666666666666"/>
    <n v="60.6875"/>
    <x v="8"/>
    <x v="23"/>
    <x v="3462"/>
    <d v="2014-10-20T05:59:00"/>
  </r>
  <r>
    <n v="2104"/>
    <s v="In the Raw: the ink &amp; the Echo's debut album"/>
    <s v="In the Raw is Seattle's the Ink &amp; the Echo's debut album.  It is honest, compelling, and speaks of raw human emotion."/>
    <n v="800"/>
    <n v="1036"/>
    <x v="3"/>
    <x v="0"/>
    <s v="USD"/>
    <n v="1369958400"/>
    <n v="1367286434"/>
    <b v="0"/>
    <n v="37"/>
    <b v="1"/>
    <s v="music/indie rock"/>
    <n v="1.2949999999999999"/>
    <n v="28"/>
    <x v="3"/>
    <x v="7"/>
    <x v="3463"/>
    <d v="2013-05-31T00:00:00"/>
  </r>
  <r>
    <n v="3755"/>
    <s v="Retro Rhapsody"/>
    <s v="We have formed an innovative company that aims to create musical comedic performances suitable for a range of venues."/>
    <n v="550"/>
    <n v="713"/>
    <x v="3"/>
    <x v="1"/>
    <s v="GBP"/>
    <n v="1460753307"/>
    <n v="1458161307"/>
    <b v="0"/>
    <n v="28"/>
    <b v="1"/>
    <s v="theater/musical"/>
    <n v="1.2963636363636364"/>
    <n v="25.464285714285715"/>
    <x v="8"/>
    <x v="25"/>
    <x v="3464"/>
    <d v="2016-04-15T20:48:27"/>
  </r>
  <r>
    <n v="1748"/>
    <s v="So It Is: Vancouver"/>
    <s v="Telling the story of the city through remarkable people who live in Vancouver today."/>
    <n v="50000"/>
    <n v="64974"/>
    <x v="3"/>
    <x v="7"/>
    <s v="CAD"/>
    <n v="1441234143"/>
    <n v="1438642143"/>
    <b v="0"/>
    <n v="181"/>
    <b v="1"/>
    <s v="photography/photobooks"/>
    <n v="1.29948"/>
    <n v="358.97237569060775"/>
    <x v="7"/>
    <x v="18"/>
    <x v="3465"/>
    <d v="2015-09-02T22:49:03"/>
  </r>
  <r>
    <n v="2817"/>
    <s v="After The End"/>
    <s v="Let Go Theatre Co's very first production is going ahead in June 2015. Help support a brand new theatre co as we begin our adventure"/>
    <n v="600"/>
    <n v="780"/>
    <x v="3"/>
    <x v="1"/>
    <s v="GBP"/>
    <n v="1425136462"/>
    <n v="1421680462"/>
    <b v="0"/>
    <n v="33"/>
    <b v="1"/>
    <s v="theater/plays"/>
    <n v="1.3"/>
    <n v="23.636363636363637"/>
    <x v="8"/>
    <x v="23"/>
    <x v="3466"/>
    <d v="2015-02-28T15:14:22"/>
  </r>
  <r>
    <n v="3271"/>
    <s v="Saxon Court at Southwark Playhouse"/>
    <s v="A razor sharp satire to darken your Christmas."/>
    <n v="1500"/>
    <n v="1950"/>
    <x v="3"/>
    <x v="1"/>
    <s v="GBP"/>
    <n v="1414927775"/>
    <n v="1412332175"/>
    <b v="1"/>
    <n v="51"/>
    <b v="1"/>
    <s v="theater/plays"/>
    <n v="1.3"/>
    <n v="38.235294117647058"/>
    <x v="8"/>
    <x v="23"/>
    <x v="3467"/>
    <d v="2014-11-02T11:29:35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3"/>
    <x v="0"/>
    <s v="USD"/>
    <n v="1429317420"/>
    <n v="1424226768"/>
    <b v="0"/>
    <n v="13"/>
    <b v="1"/>
    <s v="theater/plays"/>
    <n v="1.3"/>
    <n v="50"/>
    <x v="8"/>
    <x v="23"/>
    <x v="3468"/>
    <d v="2015-04-18T00:37:00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3"/>
    <x v="0"/>
    <s v="USD"/>
    <n v="1425099540"/>
    <n v="1424280938"/>
    <b v="0"/>
    <n v="14"/>
    <b v="1"/>
    <s v="theater/plays"/>
    <n v="1.3"/>
    <n v="46.428571428571431"/>
    <x v="8"/>
    <x v="23"/>
    <x v="3469"/>
    <d v="2015-02-28T04:59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3"/>
    <x v="1"/>
    <s v="GBP"/>
    <n v="1478046661"/>
    <n v="1476837061"/>
    <b v="0"/>
    <n v="12"/>
    <b v="1"/>
    <s v="theater/plays"/>
    <n v="1.3"/>
    <n v="16.25"/>
    <x v="8"/>
    <x v="23"/>
    <x v="3470"/>
    <d v="2016-11-02T00:31:01"/>
  </r>
  <r>
    <n v="3577"/>
    <s v="The Laramie Project in Utah County"/>
    <s v="Our goal is to bring this story of one town's processing of tragedy and their own community identity to Utah County."/>
    <n v="600"/>
    <n v="780"/>
    <x v="3"/>
    <x v="0"/>
    <s v="USD"/>
    <n v="1430029680"/>
    <n v="1427741583"/>
    <b v="0"/>
    <n v="27"/>
    <b v="1"/>
    <s v="theater/plays"/>
    <n v="1.3"/>
    <n v="28.888888888888889"/>
    <x v="8"/>
    <x v="23"/>
    <x v="3471"/>
    <d v="2015-04-26T06:28:00"/>
  </r>
  <r>
    <n v="3600"/>
    <s v="Pariah"/>
    <s v="The First Play From The Man Who Brought You The Black James Bond!"/>
    <n v="10"/>
    <n v="13"/>
    <x v="3"/>
    <x v="0"/>
    <s v="USD"/>
    <n v="1476390164"/>
    <n v="1473970964"/>
    <b v="0"/>
    <n v="4"/>
    <b v="1"/>
    <s v="theater/plays"/>
    <n v="1.3"/>
    <n v="3.25"/>
    <x v="8"/>
    <x v="23"/>
    <x v="3472"/>
    <d v="2016-10-13T20:22:44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3"/>
    <x v="0"/>
    <s v="USD"/>
    <n v="1470369540"/>
    <n v="1467604804"/>
    <b v="0"/>
    <n v="166"/>
    <b v="1"/>
    <s v="music/electronic music"/>
    <n v="1.3000180000000001"/>
    <n v="39.157168674698795"/>
    <x v="3"/>
    <x v="36"/>
    <x v="3473"/>
    <d v="2016-08-05T03:59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3"/>
    <x v="1"/>
    <s v="GBP"/>
    <n v="1465672979"/>
    <n v="1463080979"/>
    <b v="0"/>
    <n v="64"/>
    <b v="1"/>
    <s v="publishing/nonfiction"/>
    <n v="1.3025"/>
    <n v="24.421875"/>
    <x v="2"/>
    <x v="34"/>
    <x v="3474"/>
    <d v="2016-06-11T19:22:59"/>
  </r>
  <r>
    <n v="1303"/>
    <s v="Forward Arena Theatre Company: Summer Season"/>
    <s v="Groundbreaking queer theatre."/>
    <n v="3500"/>
    <n v="4559.13"/>
    <x v="3"/>
    <x v="1"/>
    <s v="GBP"/>
    <n v="1469962800"/>
    <n v="1468578920"/>
    <b v="0"/>
    <n v="108"/>
    <b v="1"/>
    <s v="theater/plays"/>
    <n v="1.3026085714285716"/>
    <n v="42.214166666666671"/>
    <x v="8"/>
    <x v="23"/>
    <x v="3475"/>
    <d v="2016-07-31T11:00:00"/>
  </r>
  <r>
    <n v="3606"/>
    <s v="Critical Ambition - BLINK by Phil Porter"/>
    <s v="Support Swansea's youngest theatre company Critical Ambition, in their co-production of BLINK with Volcano and The Other Room."/>
    <n v="3000"/>
    <n v="3908"/>
    <x v="3"/>
    <x v="1"/>
    <s v="GBP"/>
    <n v="1471185057"/>
    <n v="1468593057"/>
    <b v="0"/>
    <n v="64"/>
    <b v="1"/>
    <s v="theater/plays"/>
    <n v="1.3026666666666666"/>
    <n v="61.0625"/>
    <x v="8"/>
    <x v="23"/>
    <x v="3476"/>
    <d v="2016-08-14T14:30:57"/>
  </r>
  <r>
    <n v="305"/>
    <s v="My Friend Mott-ly"/>
    <s v="A documentary that I am making about the difficult, but inspiring, life of a late friend of mine."/>
    <n v="7500"/>
    <n v="9775"/>
    <x v="3"/>
    <x v="0"/>
    <s v="USD"/>
    <n v="1331392049"/>
    <n v="1328800049"/>
    <b v="1"/>
    <n v="189"/>
    <b v="1"/>
    <s v="film &amp; video/documentary"/>
    <n v="1.3033333333333332"/>
    <n v="51.719576719576722"/>
    <x v="0"/>
    <x v="31"/>
    <x v="3477"/>
    <d v="2012-03-10T15:07:29"/>
  </r>
  <r>
    <n v="2051"/>
    <s v="YOYO WARRIOR - A premium yoyo for any budget"/>
    <s v="A collaborative effort between three generations who set out to provide a premium, top-quality yoyo at an affordable price."/>
    <n v="8000"/>
    <n v="10429"/>
    <x v="3"/>
    <x v="0"/>
    <s v="USD"/>
    <n v="1388017937"/>
    <n v="1385425937"/>
    <b v="0"/>
    <n v="242"/>
    <b v="1"/>
    <s v="technology/hardware"/>
    <n v="1.303625"/>
    <n v="43.095041322314053"/>
    <x v="1"/>
    <x v="39"/>
    <x v="3478"/>
    <d v="2013-12-26T00:32:17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3"/>
    <x v="7"/>
    <s v="CAD"/>
    <n v="1484110800"/>
    <n v="1482281094"/>
    <b v="0"/>
    <n v="18"/>
    <b v="1"/>
    <s v="theater/plays"/>
    <n v="1.3041666666666667"/>
    <n v="86.944444444444443"/>
    <x v="8"/>
    <x v="23"/>
    <x v="3479"/>
    <d v="2017-01-11T05:00:00"/>
  </r>
  <r>
    <n v="851"/>
    <s v="M.F.Crew, 1er Album &quot;First Ride&quot;"/>
    <s v="Salut, nous c'est M.F.Crew, on a besoin de vous pour produire notre premier album &quot;First Ride&quot; ! :)"/>
    <n v="2000"/>
    <n v="2609"/>
    <x v="3"/>
    <x v="9"/>
    <s v="EUR"/>
    <n v="1469994300"/>
    <n v="1464815253"/>
    <b v="0"/>
    <n v="70"/>
    <b v="1"/>
    <s v="music/metal"/>
    <n v="1.3045"/>
    <n v="37.271428571428572"/>
    <x v="3"/>
    <x v="33"/>
    <x v="3480"/>
    <d v="2016-07-31T19:45:00"/>
  </r>
  <r>
    <n v="34"/>
    <s v="#Josh: T.V. Show Sizzle Reel"/>
    <s v="A digitally dependent Josh, is forced to coexist with his promiscuous problematic cousin Wes, and face his fears of a human connection"/>
    <n v="2600"/>
    <n v="3392"/>
    <x v="3"/>
    <x v="0"/>
    <s v="USD"/>
    <n v="1407224601"/>
    <n v="1405928601"/>
    <b v="0"/>
    <n v="68"/>
    <b v="1"/>
    <s v="film &amp; video/television"/>
    <n v="1.3046153846153845"/>
    <n v="49.882352941176471"/>
    <x v="0"/>
    <x v="29"/>
    <x v="3481"/>
    <d v="2014-08-05T07:43:21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3"/>
    <x v="0"/>
    <s v="USD"/>
    <n v="1420048208"/>
    <n v="1417456208"/>
    <b v="0"/>
    <n v="12"/>
    <b v="1"/>
    <s v="theater/plays"/>
    <n v="1.3055555555555556"/>
    <n v="97.916666666666671"/>
    <x v="8"/>
    <x v="23"/>
    <x v="3482"/>
    <d v="2014-12-31T17:50:0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3"/>
    <x v="0"/>
    <s v="USD"/>
    <n v="1316208031"/>
    <n v="1312320031"/>
    <b v="0"/>
    <n v="174"/>
    <b v="1"/>
    <s v="film &amp; video/documentary"/>
    <n v="1.3065"/>
    <n v="45.051724137931032"/>
    <x v="0"/>
    <x v="31"/>
    <x v="3483"/>
    <d v="2011-09-16T21:20:31"/>
  </r>
  <r>
    <n v="729"/>
    <s v="The Malformation of Health Care"/>
    <s v="A true David vs.Goliath story about a young adult battling the U.S. health care system to survive and become an advocate for change."/>
    <n v="4000"/>
    <n v="5226"/>
    <x v="3"/>
    <x v="0"/>
    <s v="USD"/>
    <n v="1348028861"/>
    <n v="1342844861"/>
    <b v="0"/>
    <n v="120"/>
    <b v="1"/>
    <s v="publishing/nonfiction"/>
    <n v="1.3065"/>
    <n v="43.55"/>
    <x v="2"/>
    <x v="34"/>
    <x v="3484"/>
    <d v="2012-09-19T04:27:41"/>
  </r>
  <r>
    <n v="110"/>
    <s v="Earlids"/>
    <s v="Lee, an awkward teenager with sound-blocking earlids, must confront his self-isolation after a girl moves in next door."/>
    <n v="1300"/>
    <n v="1700"/>
    <x v="3"/>
    <x v="0"/>
    <s v="USD"/>
    <n v="1384408740"/>
    <n v="1381445253"/>
    <b v="0"/>
    <n v="26"/>
    <b v="1"/>
    <s v="film &amp; video/shorts"/>
    <n v="1.3076923076923077"/>
    <n v="65.384615384615387"/>
    <x v="0"/>
    <x v="30"/>
    <x v="3485"/>
    <d v="2013-11-14T05:59:00"/>
  </r>
  <r>
    <n v="2927"/>
    <s v="The Addams Family Comes To Tuscaloosa"/>
    <s v="They're Creepy, They're Kooky, And They're coming to Tuscaloosa this October! Help Us Bring the World of The Addams Family To Life!"/>
    <n v="1800"/>
    <n v="2355"/>
    <x v="3"/>
    <x v="0"/>
    <s v="USD"/>
    <n v="1405400400"/>
    <n v="1402934629"/>
    <b v="0"/>
    <n v="21"/>
    <b v="1"/>
    <s v="theater/musical"/>
    <n v="1.3083333333333333"/>
    <n v="112.14285714285714"/>
    <x v="8"/>
    <x v="25"/>
    <x v="3486"/>
    <d v="2014-07-15T05:00:00"/>
  </r>
  <r>
    <n v="39"/>
    <s v="Deep Cuts - Series"/>
    <s v="Mystery-Drama Series. Following a shocking event, residents of a remote woodland community learn that some wounds never heal..."/>
    <n v="25000"/>
    <n v="32745"/>
    <x v="3"/>
    <x v="1"/>
    <s v="GBP"/>
    <n v="1401058740"/>
    <n v="1398388068"/>
    <b v="0"/>
    <n v="217"/>
    <b v="1"/>
    <s v="film &amp; video/television"/>
    <n v="1.3098000000000001"/>
    <n v="150.89861751152074"/>
    <x v="0"/>
    <x v="29"/>
    <x v="3487"/>
    <d v="2014-05-25T22:59:00"/>
  </r>
  <r>
    <n v="834"/>
    <s v="VANS Warped Tour or BUST!"/>
    <s v="We were selected out of 4,000 bands to play on VANS Warped Tour! Amazing opportunity, but touring costs $$$!  We REALLY need your help!"/>
    <n v="5500"/>
    <n v="7206"/>
    <x v="3"/>
    <x v="0"/>
    <s v="USD"/>
    <n v="1372651140"/>
    <n v="1369770292"/>
    <b v="0"/>
    <n v="75"/>
    <b v="1"/>
    <s v="music/rock"/>
    <n v="1.3101818181818181"/>
    <n v="96.08"/>
    <x v="3"/>
    <x v="32"/>
    <x v="3488"/>
    <d v="2013-07-01T03:59:00"/>
  </r>
  <r>
    <n v="3148"/>
    <s v="The Aurora Project: A Sci-Fi Epic by Bella Poynton"/>
    <s v="Help fund The Aurora Project, an immersive science fiction epic."/>
    <n v="1800"/>
    <n v="2361"/>
    <x v="3"/>
    <x v="0"/>
    <s v="USD"/>
    <n v="1412136000"/>
    <n v="1410278284"/>
    <b v="1"/>
    <n v="57"/>
    <b v="1"/>
    <s v="theater/plays"/>
    <n v="1.3116666666666668"/>
    <n v="41.421052631578945"/>
    <x v="8"/>
    <x v="23"/>
    <x v="3489"/>
    <d v="2014-10-01T04:00:0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3"/>
    <x v="10"/>
    <s v="EUR"/>
    <n v="1483120216"/>
    <n v="1479232216"/>
    <b v="0"/>
    <n v="74"/>
    <b v="1"/>
    <s v="technology/space exploration"/>
    <n v="1.3118399999999999"/>
    <n v="26.591351351351353"/>
    <x v="1"/>
    <x v="21"/>
    <x v="3490"/>
    <d v="2016-12-30T17:50:16"/>
  </r>
  <r>
    <n v="3232"/>
    <s v="Honorable Men - Poor Yorick's Players 2016 Season"/>
    <s v="Honorable Men - Yorick's 10th season of free, outdoor Shakespeare.  Featuring Henry IV, part 1 and Julius Caesar."/>
    <n v="1000"/>
    <n v="1312"/>
    <x v="3"/>
    <x v="0"/>
    <s v="USD"/>
    <n v="1462334340"/>
    <n v="1459711917"/>
    <b v="1"/>
    <n v="26"/>
    <b v="1"/>
    <s v="theater/plays"/>
    <n v="1.3120000000000001"/>
    <n v="50.46153846153846"/>
    <x v="8"/>
    <x v="23"/>
    <x v="3491"/>
    <d v="2016-05-04T03:59:00"/>
  </r>
  <r>
    <n v="2078"/>
    <s v="Hoterway - Hot shower from the first second"/>
    <s v="With hoterway you won't wait anymore for hot water in the beginning of your shower. Save Water, Energy, Time and Money."/>
    <n v="20000"/>
    <n v="26241"/>
    <x v="3"/>
    <x v="5"/>
    <s v="EUR"/>
    <n v="1482085857"/>
    <n v="1479493857"/>
    <b v="0"/>
    <n v="48"/>
    <b v="1"/>
    <s v="technology/hardware"/>
    <n v="1.3120499999999999"/>
    <n v="546.6875"/>
    <x v="1"/>
    <x v="39"/>
    <x v="3492"/>
    <d v="2016-12-18T18:30:57"/>
  </r>
  <r>
    <n v="3266"/>
    <s v="Macbeth"/>
    <s v="An original version of Shakespeare's masterpiece that emphasizes family and explores the destruction of blood ties"/>
    <n v="6000"/>
    <n v="7877"/>
    <x v="3"/>
    <x v="0"/>
    <s v="USD"/>
    <n v="1434142800"/>
    <n v="1431435122"/>
    <b v="1"/>
    <n v="163"/>
    <b v="1"/>
    <s v="theater/plays"/>
    <n v="1.3128333333333333"/>
    <n v="48.325153374233132"/>
    <x v="8"/>
    <x v="23"/>
    <x v="3493"/>
    <d v="2015-06-12T21:00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3"/>
    <x v="0"/>
    <s v="USD"/>
    <n v="1373738400"/>
    <n v="1370568560"/>
    <b v="1"/>
    <n v="143"/>
    <b v="1"/>
    <s v="theater/spaces"/>
    <n v="1.3138181818181818"/>
    <n v="50.531468531468533"/>
    <x v="8"/>
    <x v="24"/>
    <x v="3494"/>
    <d v="2013-07-13T18:00:00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3"/>
    <x v="0"/>
    <s v="USD"/>
    <n v="1330214841"/>
    <n v="1327622841"/>
    <b v="0"/>
    <n v="21"/>
    <b v="1"/>
    <s v="film &amp; video/shorts"/>
    <n v="1.3142857142857143"/>
    <n v="21.904761904761905"/>
    <x v="0"/>
    <x v="30"/>
    <x v="3495"/>
    <d v="2012-02-26T00:07:21"/>
  </r>
  <r>
    <n v="3027"/>
    <s v="Help ReNew the Rainbow Stage (&amp; office) for Future Stars"/>
    <s v="Wavy says let's LIGHT UP THE RAINBOW STAGE and as our stretch reward we'll throw all of us a PARTY!"/>
    <n v="40000"/>
    <n v="52576"/>
    <x v="3"/>
    <x v="0"/>
    <s v="USD"/>
    <n v="1426866851"/>
    <n v="1424278451"/>
    <b v="0"/>
    <n v="320"/>
    <b v="1"/>
    <s v="theater/spaces"/>
    <n v="1.3144"/>
    <n v="164.3"/>
    <x v="8"/>
    <x v="24"/>
    <x v="3496"/>
    <d v="2015-03-20T15:54:11"/>
  </r>
  <r>
    <n v="267"/>
    <s v="Uncharted Amazon"/>
    <s v="A visually stunning, feature length film chronicling life's challenges in the remote depths of the Amazon rainforest."/>
    <n v="9850"/>
    <n v="12965.44"/>
    <x v="3"/>
    <x v="1"/>
    <s v="GBP"/>
    <n v="1403693499"/>
    <n v="1401101499"/>
    <b v="1"/>
    <n v="165"/>
    <b v="1"/>
    <s v="film &amp; video/documentary"/>
    <n v="1.3162883248730965"/>
    <n v="78.578424242424248"/>
    <x v="0"/>
    <x v="31"/>
    <x v="3497"/>
    <d v="2014-06-25T10:51:39"/>
  </r>
  <r>
    <n v="2036"/>
    <s v="L.E.D Portable Charger"/>
    <s v="A high-capacity portable charger with LED lights keeps your iPhone, iPad, smartphones, tablets and other devices juiced up on-the-go."/>
    <n v="30000"/>
    <n v="39500.5"/>
    <x v="3"/>
    <x v="0"/>
    <s v="USD"/>
    <n v="1399668319"/>
    <n v="1397076319"/>
    <b v="1"/>
    <n v="848"/>
    <b v="1"/>
    <s v="technology/hardware"/>
    <n v="1.3166833333333334"/>
    <n v="46.580778301886795"/>
    <x v="1"/>
    <x v="39"/>
    <x v="3498"/>
    <d v="2014-05-09T20:45:19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3"/>
    <x v="0"/>
    <s v="USD"/>
    <n v="1433880605"/>
    <n v="1428696605"/>
    <b v="0"/>
    <n v="25"/>
    <b v="1"/>
    <s v="photography/photobooks"/>
    <n v="1.3180000000000001"/>
    <n v="105.44"/>
    <x v="7"/>
    <x v="18"/>
    <x v="3499"/>
    <d v="2015-06-09T20:10:05"/>
  </r>
  <r>
    <n v="1859"/>
    <s v="Queen Kwong Tour to London and Paris"/>
    <s v="Queen Kwong is going ON TOUR to London and Paris!"/>
    <n v="3000"/>
    <n v="3955"/>
    <x v="3"/>
    <x v="0"/>
    <s v="USD"/>
    <n v="1316716129"/>
    <n v="1314124129"/>
    <b v="0"/>
    <n v="56"/>
    <b v="1"/>
    <s v="music/rock"/>
    <n v="1.3183333333333334"/>
    <n v="70.625"/>
    <x v="3"/>
    <x v="32"/>
    <x v="3500"/>
    <d v="2011-09-22T18:28:49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3"/>
    <x v="0"/>
    <s v="USD"/>
    <n v="1407788867"/>
    <n v="1405196867"/>
    <b v="0"/>
    <n v="27"/>
    <b v="1"/>
    <s v="technology/wearables"/>
    <n v="1.3187625000000001"/>
    <n v="39.074444444444445"/>
    <x v="1"/>
    <x v="4"/>
    <x v="3501"/>
    <d v="2014-08-11T20:27:47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3"/>
    <x v="0"/>
    <s v="USD"/>
    <n v="1428514969"/>
    <n v="1425922969"/>
    <b v="1"/>
    <n v="942"/>
    <b v="1"/>
    <s v="film &amp; video/documentary"/>
    <n v="1.3193789333333332"/>
    <n v="105.04609341825902"/>
    <x v="0"/>
    <x v="31"/>
    <x v="3502"/>
    <d v="2015-04-08T17:42:49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3"/>
    <x v="0"/>
    <s v="USD"/>
    <n v="1436749200"/>
    <n v="1434997018"/>
    <b v="0"/>
    <n v="18"/>
    <b v="1"/>
    <s v="theater/plays"/>
    <n v="1.32"/>
    <n v="36.666666666666664"/>
    <x v="8"/>
    <x v="23"/>
    <x v="3503"/>
    <d v="2015-07-13T01:00:00"/>
  </r>
  <r>
    <n v="722"/>
    <s v="The BANGGAI Rescue Project"/>
    <s v="BANGGAI RESCUE is a beautiful, must-read book and a project setting out to answer some critical questions about the species' future."/>
    <n v="25000"/>
    <n v="33006"/>
    <x v="3"/>
    <x v="0"/>
    <s v="USD"/>
    <n v="1333909178"/>
    <n v="1331320778"/>
    <b v="0"/>
    <n v="153"/>
    <b v="1"/>
    <s v="publishing/nonfiction"/>
    <n v="1.3202400000000001"/>
    <n v="215.72549019607843"/>
    <x v="2"/>
    <x v="34"/>
    <x v="3504"/>
    <d v="2012-04-08T18:19:38"/>
  </r>
  <r>
    <n v="730"/>
    <s v="Encyclopedia of Surfing"/>
    <s v="A Massive but Cheerful Online Digital Archive of Surfing"/>
    <n v="20000"/>
    <n v="26438"/>
    <x v="3"/>
    <x v="0"/>
    <s v="USD"/>
    <n v="1323280391"/>
    <n v="1320688391"/>
    <b v="0"/>
    <n v="265"/>
    <b v="1"/>
    <s v="publishing/nonfiction"/>
    <n v="1.3219000000000001"/>
    <n v="99.766037735849054"/>
    <x v="2"/>
    <x v="34"/>
    <x v="3505"/>
    <d v="2011-12-07T17:53:11"/>
  </r>
  <r>
    <n v="2163"/>
    <s v="Help MONGREL record our new cd !"/>
    <s v="Mongrel is looking to hit the studio once again in June so we can bring you a new cd later this year and we need your help!"/>
    <n v="2500"/>
    <n v="3305"/>
    <x v="3"/>
    <x v="0"/>
    <s v="USD"/>
    <n v="1433735400"/>
    <n v="1429306520"/>
    <b v="0"/>
    <n v="44"/>
    <b v="1"/>
    <s v="music/rock"/>
    <n v="1.3220000000000001"/>
    <n v="75.11363636363636"/>
    <x v="3"/>
    <x v="32"/>
    <x v="3506"/>
    <d v="2015-06-08T03:50:00"/>
  </r>
  <r>
    <n v="1658"/>
    <s v="New Amy Rivard album!!!"/>
    <s v="I've had numerous song ideas spinning around in my head for years now, please help me get them out- into a studio and into your homes!"/>
    <n v="6000"/>
    <n v="7934"/>
    <x v="3"/>
    <x v="0"/>
    <s v="USD"/>
    <n v="1355840400"/>
    <n v="1352524767"/>
    <b v="0"/>
    <n v="107"/>
    <b v="1"/>
    <s v="music/pop"/>
    <n v="1.3223333333333334"/>
    <n v="74.149532710280369"/>
    <x v="3"/>
    <x v="35"/>
    <x v="3507"/>
    <d v="2012-12-18T14:20:00"/>
  </r>
  <r>
    <n v="2099"/>
    <s v="Roosevelt Died."/>
    <s v="Our tour van died, we need help!"/>
    <n v="3000"/>
    <n v="3971"/>
    <x v="3"/>
    <x v="0"/>
    <s v="USD"/>
    <n v="1435808400"/>
    <n v="1434650084"/>
    <b v="0"/>
    <n v="63"/>
    <b v="1"/>
    <s v="music/indie rock"/>
    <n v="1.3236666666666668"/>
    <n v="63.031746031746032"/>
    <x v="3"/>
    <x v="7"/>
    <x v="3508"/>
    <d v="2015-07-02T03:40:0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3"/>
    <x v="0"/>
    <s v="USD"/>
    <n v="1464040800"/>
    <n v="1461527631"/>
    <b v="1"/>
    <n v="110"/>
    <b v="1"/>
    <s v="photography/photobooks"/>
    <n v="1.3242499999999999"/>
    <n v="48.154545454545456"/>
    <x v="7"/>
    <x v="18"/>
    <x v="3509"/>
    <d v="2016-05-23T22:00:00"/>
  </r>
  <r>
    <n v="3751"/>
    <s v="GGC Productions 2016"/>
    <s v="I will be performing in TWO productions to kick off the 2016 season. NEED HELP TO FUND THESE GREAT SHOWS!"/>
    <n v="1000"/>
    <n v="1326"/>
    <x v="3"/>
    <x v="0"/>
    <s v="USD"/>
    <n v="1459641073"/>
    <n v="1454460673"/>
    <b v="0"/>
    <n v="11"/>
    <b v="1"/>
    <s v="theater/musical"/>
    <n v="1.3260000000000001"/>
    <n v="120.54545454545455"/>
    <x v="8"/>
    <x v="25"/>
    <x v="3510"/>
    <d v="2016-04-02T23:51:13"/>
  </r>
  <r>
    <n v="3045"/>
    <s v="Colorado ACTS Black Box Painting"/>
    <s v="Walmart decided they wanted our space, so we had to move to a new theater. Help us make it an awesome space by painting it all black!"/>
    <n v="4000"/>
    <n v="5308.26"/>
    <x v="3"/>
    <x v="0"/>
    <s v="USD"/>
    <n v="1408679055"/>
    <n v="1406087055"/>
    <b v="0"/>
    <n v="64"/>
    <b v="1"/>
    <s v="theater/spaces"/>
    <n v="1.3270650000000002"/>
    <n v="82.941562500000003"/>
    <x v="8"/>
    <x v="24"/>
    <x v="3511"/>
    <d v="2014-08-22T03:44: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3"/>
    <x v="0"/>
    <s v="USD"/>
    <n v="1362814119"/>
    <n v="1360222119"/>
    <b v="0"/>
    <n v="73"/>
    <b v="1"/>
    <s v="music/electronic music"/>
    <n v="1.3286666666666667"/>
    <n v="27.301369863013697"/>
    <x v="3"/>
    <x v="36"/>
    <x v="3512"/>
    <d v="2013-03-09T07:28:39"/>
  </r>
  <r>
    <n v="2198"/>
    <s v="Rivals: Masters of the Deep"/>
    <s v="A tactical Miniatures board game for 2-4 players set in a mysterious underwater realm where 4 factions battle for supremacy."/>
    <n v="40000"/>
    <n v="53157"/>
    <x v="3"/>
    <x v="0"/>
    <s v="USD"/>
    <n v="1447507200"/>
    <n v="1444911600"/>
    <b v="0"/>
    <n v="651"/>
    <b v="1"/>
    <s v="games/tabletop games"/>
    <n v="1.3289249999999999"/>
    <n v="81.654377880184327"/>
    <x v="5"/>
    <x v="38"/>
    <x v="3513"/>
    <d v="2015-11-14T13:20:00"/>
  </r>
  <r>
    <n v="2800"/>
    <s v="EUTCo presents 'One Flew Over the Cuckoo's Nest'"/>
    <s v="Exeter University Theatre Company is bringing the award winning play by Dale Wasserman to Exeter's Northcott Theatre"/>
    <n v="1000"/>
    <n v="1330"/>
    <x v="3"/>
    <x v="1"/>
    <s v="GBP"/>
    <n v="1420377366"/>
    <n v="1415193366"/>
    <b v="0"/>
    <n v="31"/>
    <b v="1"/>
    <s v="theater/plays"/>
    <n v="1.33"/>
    <n v="42.903225806451616"/>
    <x v="8"/>
    <x v="23"/>
    <x v="3514"/>
    <d v="2015-01-04T13:16:0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3"/>
    <x v="1"/>
    <s v="GBP"/>
    <n v="1487580602"/>
    <n v="1485161402"/>
    <b v="0"/>
    <n v="25"/>
    <b v="1"/>
    <s v="theater/plays"/>
    <n v="1.3304200000000002"/>
    <n v="26.608400000000003"/>
    <x v="8"/>
    <x v="23"/>
    <x v="3515"/>
    <d v="2017-02-20T08:50:02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3"/>
    <x v="0"/>
    <s v="USD"/>
    <n v="1383264000"/>
    <n v="1378080409"/>
    <b v="1"/>
    <n v="665"/>
    <b v="1"/>
    <s v="film &amp; video/documentary"/>
    <n v="1.3310911999999999"/>
    <n v="100.08204511278196"/>
    <x v="0"/>
    <x v="31"/>
    <x v="3516"/>
    <d v="2013-11-01T00:00:00"/>
  </r>
  <r>
    <n v="781"/>
    <s v="Touring the United States This July"/>
    <s v="&quot;WE ARE ON A MISSION TO TOUR THE UNITED STATES NON-STOP. TO DO SO WE NEED TO PURCHASE A NEW VAN.&quot;"/>
    <n v="800"/>
    <n v="1065.23"/>
    <x v="3"/>
    <x v="0"/>
    <s v="USD"/>
    <n v="1370649674"/>
    <n v="1368057674"/>
    <b v="0"/>
    <n v="25"/>
    <b v="1"/>
    <s v="music/rock"/>
    <n v="1.3315375"/>
    <n v="42.609200000000001"/>
    <x v="3"/>
    <x v="32"/>
    <x v="3517"/>
    <d v="2013-06-08T00:01:14"/>
  </r>
  <r>
    <n v="2801"/>
    <s v="A Dream Play"/>
    <s v="Arise Theatre Company's production of August Strindberg's expressionist masterpiece 'A Dream Play'."/>
    <n v="500"/>
    <n v="666"/>
    <x v="3"/>
    <x v="3"/>
    <s v="AUD"/>
    <n v="1412938800"/>
    <n v="1411019409"/>
    <b v="0"/>
    <n v="13"/>
    <b v="1"/>
    <s v="theater/plays"/>
    <n v="1.3320000000000001"/>
    <n v="51.230769230769234"/>
    <x v="8"/>
    <x v="23"/>
    <x v="3518"/>
    <d v="2014-10-10T11:00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3"/>
    <x v="0"/>
    <s v="USD"/>
    <n v="1452299761"/>
    <n v="1447115761"/>
    <b v="0"/>
    <n v="14"/>
    <b v="1"/>
    <s v="film &amp; video/television"/>
    <n v="1.3333333333333333"/>
    <n v="57.142857142857146"/>
    <x v="0"/>
    <x v="29"/>
    <x v="3519"/>
    <d v="2016-01-09T00:36:01"/>
  </r>
  <r>
    <n v="1619"/>
    <s v="Casual Encounters: The Quest For a PA"/>
    <s v="Creating a live show experience that does justice to the musicianship and time spent rehearsing.  Help us weave this sonic tapestry!"/>
    <n v="1500"/>
    <n v="2000"/>
    <x v="3"/>
    <x v="0"/>
    <s v="USD"/>
    <n v="1410755286"/>
    <n v="1408940886"/>
    <b v="0"/>
    <n v="23"/>
    <b v="1"/>
    <s v="music/rock"/>
    <n v="1.3333333333333333"/>
    <n v="86.956521739130437"/>
    <x v="3"/>
    <x v="32"/>
    <x v="3520"/>
    <d v="2014-09-15T04:28:06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3"/>
    <x v="0"/>
    <s v="USD"/>
    <n v="1427319366"/>
    <n v="1424730966"/>
    <b v="0"/>
    <n v="42"/>
    <b v="1"/>
    <s v="music/indie rock"/>
    <n v="1.3333333333333333"/>
    <n v="28.571428571428573"/>
    <x v="3"/>
    <x v="7"/>
    <x v="3521"/>
    <d v="2015-03-25T21:36:06"/>
  </r>
  <r>
    <n v="2937"/>
    <s v="UCAS"/>
    <s v="UCAS is a new British musical premiering at the Edinburgh Fringe Festival 2014."/>
    <n v="1500"/>
    <n v="2000"/>
    <x v="3"/>
    <x v="1"/>
    <s v="GBP"/>
    <n v="1405249113"/>
    <n v="1402657113"/>
    <b v="0"/>
    <n v="55"/>
    <b v="1"/>
    <s v="theater/musical"/>
    <n v="1.3333333333333333"/>
    <n v="36.363636363636367"/>
    <x v="8"/>
    <x v="25"/>
    <x v="3522"/>
    <d v="2014-07-13T10:58:33"/>
  </r>
  <r>
    <n v="2479"/>
    <s v="FUEL FAKE NATIVES"/>
    <s v="Fake Natives is headed on tour this summer. Help them fill their tank with fossil fuels."/>
    <n v="300"/>
    <n v="400.33"/>
    <x v="3"/>
    <x v="0"/>
    <s v="USD"/>
    <n v="1343440800"/>
    <n v="1342545994"/>
    <b v="0"/>
    <n v="16"/>
    <b v="1"/>
    <s v="music/indie rock"/>
    <n v="1.3344333333333334"/>
    <n v="25.020624999999999"/>
    <x v="3"/>
    <x v="7"/>
    <x v="3523"/>
    <d v="2012-07-28T02:00:00"/>
  </r>
  <r>
    <n v="1860"/>
    <s v="A Simple Complex's 2013 CD Release Party DVD"/>
    <s v="ASC had a one-of-a-kind CD release party in 2013, and we want to share it with the world - in DVD format!"/>
    <n v="750"/>
    <n v="1001"/>
    <x v="3"/>
    <x v="0"/>
    <s v="USD"/>
    <n v="1391706084"/>
    <n v="1389891684"/>
    <b v="0"/>
    <n v="19"/>
    <b v="1"/>
    <s v="music/rock"/>
    <n v="1.3346666666666667"/>
    <n v="52.684210526315788"/>
    <x v="3"/>
    <x v="32"/>
    <x v="3524"/>
    <d v="2014-02-06T17:01:24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3"/>
    <x v="0"/>
    <s v="USD"/>
    <n v="1470034740"/>
    <n v="1466185176"/>
    <b v="0"/>
    <n v="70"/>
    <b v="1"/>
    <s v="theater/plays"/>
    <n v="1.3346666666666667"/>
    <n v="57.2"/>
    <x v="8"/>
    <x v="23"/>
    <x v="3525"/>
    <d v="2016-08-01T06:59:00"/>
  </r>
  <r>
    <n v="3159"/>
    <s v="Waxwing: A New Play"/>
    <s v="WAXWING is an exciting new world premiere of mythic (perhaps even apocalyptic!) proportions."/>
    <n v="1500"/>
    <n v="2002.22"/>
    <x v="3"/>
    <x v="0"/>
    <s v="USD"/>
    <n v="1326927600"/>
    <n v="1323221761"/>
    <b v="1"/>
    <n v="52"/>
    <b v="1"/>
    <s v="theater/plays"/>
    <n v="1.3348133333333334"/>
    <n v="38.504230769230773"/>
    <x v="8"/>
    <x v="23"/>
    <x v="3526"/>
    <d v="2012-01-18T23:00:00"/>
  </r>
  <r>
    <n v="2026"/>
    <s v="MIDI Sprout - Biodata Sonification Device"/>
    <s v="MIDI Sprout enables plants to play synthesizers in real time."/>
    <n v="25000"/>
    <n v="33370.769999999997"/>
    <x v="3"/>
    <x v="0"/>
    <s v="USD"/>
    <n v="1398052740"/>
    <n v="1394127585"/>
    <b v="1"/>
    <n v="454"/>
    <b v="1"/>
    <s v="technology/hardware"/>
    <n v="1.3348307999999998"/>
    <n v="73.503898678414089"/>
    <x v="1"/>
    <x v="39"/>
    <x v="3527"/>
    <d v="2014-04-21T03:59:0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3"/>
    <x v="0"/>
    <s v="USD"/>
    <n v="1451430000"/>
    <n v="1448914500"/>
    <b v="0"/>
    <n v="15"/>
    <b v="1"/>
    <s v="food/small batch"/>
    <n v="1.335"/>
    <n v="53.4"/>
    <x v="6"/>
    <x v="28"/>
    <x v="3528"/>
    <d v="2015-12-29T23:00:00"/>
  </r>
  <r>
    <n v="1353"/>
    <s v="Finish The Script! - A College Writing Course in Book Form"/>
    <s v="A book that teaches aspiring writers how to get from a basic idea to a fully rewritten screenplay."/>
    <n v="1000"/>
    <n v="1336"/>
    <x v="3"/>
    <x v="0"/>
    <s v="USD"/>
    <n v="1362960000"/>
    <n v="1359946188"/>
    <b v="0"/>
    <n v="42"/>
    <b v="1"/>
    <s v="publishing/nonfiction"/>
    <n v="1.3360000000000001"/>
    <n v="31.80952380952381"/>
    <x v="2"/>
    <x v="34"/>
    <x v="3529"/>
    <d v="2013-03-11T00:00:00"/>
  </r>
  <r>
    <n v="2301"/>
    <s v="Time Crash"/>
    <s v="We are America's first trock band, and we're ready to bring you our first album!"/>
    <n v="5000"/>
    <n v="6680.22"/>
    <x v="3"/>
    <x v="0"/>
    <s v="USD"/>
    <n v="1371785496"/>
    <n v="1369193496"/>
    <b v="1"/>
    <n v="211"/>
    <b v="1"/>
    <s v="music/indie rock"/>
    <n v="1.336044"/>
    <n v="31.659810426540286"/>
    <x v="3"/>
    <x v="7"/>
    <x v="3530"/>
    <d v="2013-06-21T03:31:3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3"/>
    <x v="0"/>
    <s v="USD"/>
    <n v="1368117239"/>
    <n v="1365525239"/>
    <b v="0"/>
    <n v="75"/>
    <b v="1"/>
    <s v="music/indie rock"/>
    <n v="1.3367142857142857"/>
    <n v="62.38"/>
    <x v="3"/>
    <x v="7"/>
    <x v="3531"/>
    <d v="2013-05-09T16:33:59"/>
  </r>
  <r>
    <n v="820"/>
    <s v="Wyatt Lowe &amp; the Ottomatics Summer 2014 Tour!"/>
    <s v="Wyatt Lowe &amp; the Ottomatics will be hitting the road this June on a North and Southwest Summer 2014 tour!"/>
    <n v="2000"/>
    <n v="2681"/>
    <x v="3"/>
    <x v="0"/>
    <s v="USD"/>
    <n v="1402290000"/>
    <n v="1399666342"/>
    <b v="0"/>
    <n v="38"/>
    <b v="1"/>
    <s v="music/rock"/>
    <n v="1.3405"/>
    <n v="70.55263157894737"/>
    <x v="3"/>
    <x v="32"/>
    <x v="3532"/>
    <d v="2014-06-09T05:00:00"/>
  </r>
  <r>
    <n v="247"/>
    <s v="Deja-Vu: Dissecting Memory on Camera"/>
    <s v="A young neuroscientist attempts to reconnect with his ailing father by obsessively studying old family footage._x000a_"/>
    <n v="5000"/>
    <n v="6705"/>
    <x v="3"/>
    <x v="0"/>
    <s v="USD"/>
    <n v="1287200340"/>
    <n v="1284042614"/>
    <b v="1"/>
    <n v="62"/>
    <b v="1"/>
    <s v="film &amp; video/documentary"/>
    <n v="1.341"/>
    <n v="108.14516129032258"/>
    <x v="0"/>
    <x v="31"/>
    <x v="3533"/>
    <d v="2010-10-16T03:39:0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3"/>
    <x v="0"/>
    <s v="USD"/>
    <n v="1271573940"/>
    <n v="1268459318"/>
    <b v="0"/>
    <n v="54"/>
    <b v="1"/>
    <s v="music/rock"/>
    <n v="1.3438124999999999"/>
    <n v="39.816666666666663"/>
    <x v="3"/>
    <x v="32"/>
    <x v="3534"/>
    <d v="2010-04-18T06:59:00"/>
  </r>
  <r>
    <n v="2251"/>
    <s v="Werewolf: Full Moon Expansion"/>
    <s v="A great game full of lying, scheming, and werewolves.  Now with additional characters to add even more mayhem!"/>
    <n v="8500"/>
    <n v="11428.19"/>
    <x v="3"/>
    <x v="0"/>
    <s v="USD"/>
    <n v="1408177077"/>
    <n v="1406362677"/>
    <b v="0"/>
    <n v="480"/>
    <b v="1"/>
    <s v="games/tabletop games"/>
    <n v="1.3444929411764706"/>
    <n v="23.808729166666669"/>
    <x v="5"/>
    <x v="38"/>
    <x v="3535"/>
    <d v="2014-08-16T08:17:57"/>
  </r>
  <r>
    <n v="2118"/>
    <s v="PORCHES. vs. THE U.S.A."/>
    <s v="PORCHES.  and Documentarians tour from New York to San Francisco and back."/>
    <n v="1000"/>
    <n v="1346.11"/>
    <x v="3"/>
    <x v="0"/>
    <s v="USD"/>
    <n v="1311538136"/>
    <n v="1308946136"/>
    <b v="0"/>
    <n v="17"/>
    <b v="1"/>
    <s v="music/indie rock"/>
    <n v="1.3461099999999999"/>
    <n v="79.182941176470578"/>
    <x v="3"/>
    <x v="7"/>
    <x v="3536"/>
    <d v="2011-07-24T20:08:56"/>
  </r>
  <r>
    <n v="3439"/>
    <s v="Cirque Inspired Alice's Adventures in Wonderland"/>
    <s v="Help a small theater produce an original adaptation of Lewis Carroll's classic story."/>
    <n v="1200"/>
    <n v="1616.14"/>
    <x v="3"/>
    <x v="0"/>
    <s v="USD"/>
    <n v="1453179540"/>
    <n v="1452030730"/>
    <b v="0"/>
    <n v="18"/>
    <b v="1"/>
    <s v="theater/plays"/>
    <n v="1.3467833333333334"/>
    <n v="89.785555555555561"/>
    <x v="8"/>
    <x v="23"/>
    <x v="3537"/>
    <d v="2016-01-19T04:59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3"/>
    <x v="0"/>
    <s v="USD"/>
    <n v="1476720840"/>
    <n v="1474469117"/>
    <b v="0"/>
    <n v="112"/>
    <b v="1"/>
    <s v="music/rock"/>
    <n v="1.348074"/>
    <n v="60.181874999999998"/>
    <x v="3"/>
    <x v="32"/>
    <x v="3538"/>
    <d v="2016-10-17T16:14:0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3"/>
    <x v="0"/>
    <s v="USD"/>
    <n v="1445624695"/>
    <n v="1443464695"/>
    <b v="1"/>
    <n v="874"/>
    <b v="1"/>
    <s v="photography/photobooks"/>
    <n v="1.3482571428571428"/>
    <n v="53.991990846681922"/>
    <x v="7"/>
    <x v="18"/>
    <x v="3539"/>
    <d v="2015-10-23T18:24:55"/>
  </r>
  <r>
    <n v="1821"/>
    <s v="Glass Cloud on the road!"/>
    <s v="Glass Cloud tour dates are already beginning to pile up. They are turning to YOU to help get them from town to town."/>
    <n v="2500"/>
    <n v="3372.25"/>
    <x v="3"/>
    <x v="0"/>
    <s v="USD"/>
    <n v="1330760367"/>
    <n v="1326872367"/>
    <b v="0"/>
    <n v="57"/>
    <b v="1"/>
    <s v="music/rock"/>
    <n v="1.3489"/>
    <n v="59.162280701754383"/>
    <x v="3"/>
    <x v="32"/>
    <x v="3540"/>
    <d v="2012-03-03T07:39:27"/>
  </r>
  <r>
    <n v="1190"/>
    <s v="The Reality Of Chronic Illness - The Book"/>
    <s v="A pairing of self portraiture and writing to shed light on the reality of life with chronic illness."/>
    <n v="500"/>
    <n v="675"/>
    <x v="3"/>
    <x v="0"/>
    <s v="USD"/>
    <n v="1409500725"/>
    <n v="1406908725"/>
    <b v="0"/>
    <n v="13"/>
    <b v="1"/>
    <s v="photography/photobooks"/>
    <n v="1.35"/>
    <n v="51.92307692307692"/>
    <x v="7"/>
    <x v="18"/>
    <x v="3541"/>
    <d v="2014-08-31T15:58:45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3"/>
    <x v="10"/>
    <s v="EUR"/>
    <n v="1450602000"/>
    <n v="1445415653"/>
    <b v="0"/>
    <n v="170"/>
    <b v="1"/>
    <s v="photography/photobooks"/>
    <n v="1.35"/>
    <n v="79.411764705882348"/>
    <x v="7"/>
    <x v="18"/>
    <x v="3542"/>
    <d v="2015-12-20T09:00:00"/>
  </r>
  <r>
    <n v="1300"/>
    <s v="Before The Lights Go Up"/>
    <s v="What would you do with the time ticking and the pressure building to make a choice?! Find out what happens in this hilarious new play!!"/>
    <n v="3000"/>
    <n v="4050"/>
    <x v="3"/>
    <x v="0"/>
    <s v="USD"/>
    <n v="1464807420"/>
    <n v="1461427938"/>
    <b v="0"/>
    <n v="24"/>
    <b v="1"/>
    <s v="theater/plays"/>
    <n v="1.35"/>
    <n v="168.75"/>
    <x v="8"/>
    <x v="23"/>
    <x v="3543"/>
    <d v="2016-06-01T18:57:00"/>
  </r>
  <r>
    <n v="1884"/>
    <s v="Glad Hearts New Album: Twenty Two - On Vinyl!"/>
    <s v="Glad Hearts Latest Album, Twenty Two, Pressed In A Very Limited Edition On Beautiful Vinyl With Accompanying Digital Download"/>
    <n v="1000"/>
    <n v="1351"/>
    <x v="3"/>
    <x v="0"/>
    <s v="USD"/>
    <n v="1354017600"/>
    <n v="1350967535"/>
    <b v="0"/>
    <n v="26"/>
    <b v="1"/>
    <s v="music/indie rock"/>
    <n v="1.351"/>
    <n v="51.96153846153846"/>
    <x v="3"/>
    <x v="7"/>
    <x v="3544"/>
    <d v="2012-11-27T12:00:00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3"/>
    <x v="0"/>
    <s v="USD"/>
    <n v="1283562180"/>
    <n v="1277433980"/>
    <b v="0"/>
    <n v="104"/>
    <b v="1"/>
    <s v="music/indie rock"/>
    <n v="1.3576026666666667"/>
    <n v="97.904038461538462"/>
    <x v="3"/>
    <x v="7"/>
    <x v="3545"/>
    <d v="2010-09-04T01:03:0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3"/>
    <x v="0"/>
    <s v="USD"/>
    <n v="1483481019"/>
    <n v="1480629819"/>
    <b v="0"/>
    <n v="284"/>
    <b v="1"/>
    <s v="photography/photobooks"/>
    <n v="1.359861"/>
    <n v="95.764859154929582"/>
    <x v="7"/>
    <x v="18"/>
    <x v="3546"/>
    <d v="2017-01-03T22:03:39"/>
  </r>
  <r>
    <n v="2102"/>
    <s v="The Guru releases &quot;Native Sun&quot;"/>
    <s v="The Guru is basement parties, lake swimming, a smile shared between reunited friends, and the doe-eyed innocence of youth."/>
    <n v="1000"/>
    <n v="1360"/>
    <x v="3"/>
    <x v="0"/>
    <s v="USD"/>
    <n v="1304628648"/>
    <n v="1302036648"/>
    <b v="0"/>
    <n v="38"/>
    <b v="1"/>
    <s v="music/indie rock"/>
    <n v="1.36"/>
    <n v="35.789473684210527"/>
    <x v="3"/>
    <x v="7"/>
    <x v="3547"/>
    <d v="2011-05-05T20:50:48"/>
  </r>
  <r>
    <n v="2820"/>
    <s v="MTA's National Theatre Connections Show!"/>
    <s v="Montage Theatre Arts, as part of National Theatre Connections, are performing a show - We need you help to raise vital funds!"/>
    <n v="200"/>
    <n v="272"/>
    <x v="3"/>
    <x v="1"/>
    <s v="GBP"/>
    <n v="1456444800"/>
    <n v="1454337589"/>
    <b v="0"/>
    <n v="20"/>
    <b v="1"/>
    <s v="theater/plays"/>
    <n v="1.36"/>
    <n v="13.6"/>
    <x v="8"/>
    <x v="23"/>
    <x v="3548"/>
    <d v="2016-02-26T00:00:00"/>
  </r>
  <r>
    <n v="3611"/>
    <s v="Xavier Project: Leftovers"/>
    <s v="How do you retain a sense identity after losing your home, your family and your country? Leftovers is a play about refugees in Nairobi."/>
    <n v="2500"/>
    <n v="3400"/>
    <x v="3"/>
    <x v="1"/>
    <s v="GBP"/>
    <n v="1428483201"/>
    <n v="1425891201"/>
    <b v="0"/>
    <n v="51"/>
    <b v="1"/>
    <s v="theater/plays"/>
    <n v="1.36"/>
    <n v="66.666666666666671"/>
    <x v="8"/>
    <x v="23"/>
    <x v="3549"/>
    <d v="2015-04-08T08:53:21"/>
  </r>
  <r>
    <n v="1352"/>
    <s v="Will's SmileBook Project"/>
    <s v="An important book, based on research, to make you and your learners smile again. Better smile sheets, better feedback, better learning!"/>
    <n v="10000"/>
    <n v="13614"/>
    <x v="3"/>
    <x v="0"/>
    <s v="USD"/>
    <n v="1441425540"/>
    <n v="1436968366"/>
    <b v="0"/>
    <n v="227"/>
    <b v="1"/>
    <s v="publishing/nonfiction"/>
    <n v="1.3613999999999999"/>
    <n v="59.973568281938327"/>
    <x v="2"/>
    <x v="34"/>
    <x v="3550"/>
    <d v="2015-09-05T03:59:00"/>
  </r>
  <r>
    <n v="3300"/>
    <s v="MAX &amp; ELSA: NO MUSIC. NO CHILDREN."/>
    <s v="A subversive parody about the two people for whom the hills were NOT alive with THE SOUND OF MUSIC."/>
    <n v="3000"/>
    <n v="4085"/>
    <x v="3"/>
    <x v="0"/>
    <s v="USD"/>
    <n v="1430329862"/>
    <n v="1428515462"/>
    <b v="0"/>
    <n v="88"/>
    <b v="1"/>
    <s v="theater/plays"/>
    <n v="1.3616666666666666"/>
    <n v="46.420454545454547"/>
    <x v="8"/>
    <x v="23"/>
    <x v="3551"/>
    <d v="2015-04-29T17:51:02"/>
  </r>
  <r>
    <n v="2039"/>
    <s v="ODIN2: Smart Projector for movies, video calls, and apps"/>
    <s v="Open up your digital worlds with the most sophisticated, intuitive android smart projector."/>
    <n v="125000"/>
    <n v="170271"/>
    <x v="3"/>
    <x v="0"/>
    <s v="USD"/>
    <n v="1480568340"/>
    <n v="1477996325"/>
    <b v="1"/>
    <n v="379"/>
    <b v="1"/>
    <s v="technology/hardware"/>
    <n v="1.362168"/>
    <n v="449.26385224274406"/>
    <x v="1"/>
    <x v="39"/>
    <x v="3552"/>
    <d v="2016-12-01T04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3"/>
    <x v="1"/>
    <s v="GBP"/>
    <n v="1464712394"/>
    <n v="1459528394"/>
    <b v="0"/>
    <n v="27"/>
    <b v="1"/>
    <s v="theater/plays"/>
    <n v="1.3633666666666666"/>
    <n v="15.148518518518518"/>
    <x v="8"/>
    <x v="23"/>
    <x v="3553"/>
    <d v="2016-05-31T16:33:14"/>
  </r>
  <r>
    <n v="327"/>
    <s v="Finding Beauty In the Rubble"/>
    <s v="A short film documenting the inspirational life of Mrs. Fukuoka, a tsunami survivor helping to bring hope back to her community."/>
    <n v="4000"/>
    <n v="5456"/>
    <x v="3"/>
    <x v="0"/>
    <s v="USD"/>
    <n v="1427011200"/>
    <n v="1424669929"/>
    <b v="1"/>
    <n v="34"/>
    <b v="1"/>
    <s v="film &amp; video/documentary"/>
    <n v="1.3640000000000001"/>
    <n v="160.47058823529412"/>
    <x v="0"/>
    <x v="31"/>
    <x v="3554"/>
    <d v="2015-03-22T08:00:00"/>
  </r>
  <r>
    <n v="1892"/>
    <s v="Nemes wants you to be able to hear their new songs!"/>
    <s v="Nemes has just recorded a new album and is raising $500 to get it mixed and mastered professionally."/>
    <n v="500"/>
    <n v="683"/>
    <x v="3"/>
    <x v="0"/>
    <s v="USD"/>
    <n v="1307459881"/>
    <n v="1304867881"/>
    <b v="0"/>
    <n v="26"/>
    <b v="1"/>
    <s v="music/indie rock"/>
    <n v="1.3660000000000001"/>
    <n v="26.26923076923077"/>
    <x v="3"/>
    <x v="7"/>
    <x v="3555"/>
    <d v="2011-06-07T15:18:01"/>
  </r>
  <r>
    <n v="1387"/>
    <s v="FAMILY BUSINESS KICKSTARTER"/>
    <s v="Less than one week to PLEDGE YOUR SUPPORT for THE FAMILY BUSINESS as the band raises funds for the next full length rock album."/>
    <n v="4000"/>
    <n v="5465"/>
    <x v="3"/>
    <x v="0"/>
    <s v="USD"/>
    <n v="1433305800"/>
    <n v="1430604395"/>
    <b v="0"/>
    <n v="78"/>
    <b v="1"/>
    <s v="music/rock"/>
    <n v="1.36625"/>
    <n v="70.064102564102569"/>
    <x v="3"/>
    <x v="32"/>
    <x v="3556"/>
    <d v="2015-06-03T04:3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3"/>
    <x v="0"/>
    <s v="USD"/>
    <n v="1341028740"/>
    <n v="1339704141"/>
    <b v="0"/>
    <n v="27"/>
    <b v="1"/>
    <s v="music/indie rock"/>
    <n v="1.3666666666666667"/>
    <n v="30.37037037037037"/>
    <x v="3"/>
    <x v="7"/>
    <x v="3557"/>
    <d v="2012-06-30T03:59:00"/>
  </r>
  <r>
    <n v="409"/>
    <s v="The Lost Generation"/>
    <s v="I am working on a project that explores the relationship between education to work for youth within the European Union."/>
    <n v="500"/>
    <n v="684"/>
    <x v="3"/>
    <x v="1"/>
    <s v="GBP"/>
    <n v="1469220144"/>
    <n v="1466628144"/>
    <b v="0"/>
    <n v="15"/>
    <b v="1"/>
    <s v="film &amp; video/documentary"/>
    <n v="1.3680000000000001"/>
    <n v="45.6"/>
    <x v="0"/>
    <x v="31"/>
    <x v="3558"/>
    <d v="2016-07-22T20:42:24"/>
  </r>
  <r>
    <n v="1921"/>
    <s v="The Fine Spirits are making an album!"/>
    <s v="The Fine Spirits are making an album, but we need your help!"/>
    <n v="1500"/>
    <n v="2052"/>
    <x v="3"/>
    <x v="0"/>
    <s v="USD"/>
    <n v="1342243143"/>
    <n v="1339651143"/>
    <b v="0"/>
    <n v="38"/>
    <b v="1"/>
    <s v="music/indie rock"/>
    <n v="1.3680000000000001"/>
    <n v="54"/>
    <x v="3"/>
    <x v="7"/>
    <x v="3559"/>
    <d v="2012-07-14T05:19:03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3"/>
    <x v="0"/>
    <s v="USD"/>
    <n v="1437620400"/>
    <n v="1434931811"/>
    <b v="0"/>
    <n v="182"/>
    <b v="1"/>
    <s v="film &amp; video/television"/>
    <n v="1.3685882352941177"/>
    <n v="63.917582417582416"/>
    <x v="0"/>
    <x v="29"/>
    <x v="3560"/>
    <d v="2015-07-23T03:00:00"/>
  </r>
  <r>
    <n v="2632"/>
    <s v="University Rocket Science"/>
    <s v="Students from 3 universities are designing a dual stage rocket to test experimental rocket technology."/>
    <n v="1070"/>
    <n v="1466"/>
    <x v="3"/>
    <x v="0"/>
    <s v="USD"/>
    <n v="1464485339"/>
    <n v="1462325339"/>
    <b v="0"/>
    <n v="42"/>
    <b v="1"/>
    <s v="technology/space exploration"/>
    <n v="1.3700934579439252"/>
    <n v="34.904761904761905"/>
    <x v="1"/>
    <x v="21"/>
    <x v="3561"/>
    <d v="2016-05-29T01:28:59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3"/>
    <x v="0"/>
    <s v="USD"/>
    <n v="1331441940"/>
    <n v="1326810211"/>
    <b v="0"/>
    <n v="23"/>
    <b v="1"/>
    <s v="music/rock"/>
    <n v="1.3711066666666665"/>
    <n v="89.419999999999987"/>
    <x v="3"/>
    <x v="32"/>
    <x v="3562"/>
    <d v="2012-03-11T04:59:00"/>
  </r>
  <r>
    <n v="1479"/>
    <s v="Let's Talk Calmly About Security and Privacy"/>
    <s v="A former intelligence analyst/government transparency advocate talks to his colleagues about the past year's NSA revelations."/>
    <n v="1600"/>
    <n v="2198"/>
    <x v="3"/>
    <x v="0"/>
    <s v="USD"/>
    <n v="1399694340"/>
    <n v="1398448389"/>
    <b v="1"/>
    <n v="71"/>
    <b v="1"/>
    <s v="publishing/radio &amp; podcasts"/>
    <n v="1.37375"/>
    <n v="30.95774647887324"/>
    <x v="2"/>
    <x v="40"/>
    <x v="3563"/>
    <d v="2014-05-10T03:59:00"/>
  </r>
  <r>
    <n v="2238"/>
    <s v="28mm Fantasy Miniature range Feral Orcs!"/>
    <s v="28mm Fantasy Miniature Range in leadfree white metal: Orcs, wolves and more."/>
    <n v="4000"/>
    <n v="5496"/>
    <x v="3"/>
    <x v="6"/>
    <s v="EUR"/>
    <n v="1489157716"/>
    <n v="1486565716"/>
    <b v="0"/>
    <n v="79"/>
    <b v="1"/>
    <s v="games/tabletop games"/>
    <n v="1.3740000000000001"/>
    <n v="69.569620253164558"/>
    <x v="5"/>
    <x v="38"/>
    <x v="3564"/>
    <d v="2017-03-10T14:55:16"/>
  </r>
  <r>
    <n v="1675"/>
    <s v="The Great Party's Debut Album!"/>
    <s v="The Great Party is releasing their debut album. Here's your chance to be a part of it!"/>
    <n v="1000"/>
    <n v="1374.16"/>
    <x v="3"/>
    <x v="0"/>
    <s v="USD"/>
    <n v="1318802580"/>
    <n v="1316194540"/>
    <b v="0"/>
    <n v="34"/>
    <b v="1"/>
    <s v="music/pop"/>
    <n v="1.37416"/>
    <n v="40.416470588235299"/>
    <x v="3"/>
    <x v="35"/>
    <x v="3565"/>
    <d v="2011-10-16T22:03:00"/>
  </r>
  <r>
    <n v="303"/>
    <s v="The Forest for the Trees"/>
    <s v="The story of Jadab Payeng, an Indian man who single handedly planted nearly 1400 acres of forest to save his island, Majuli."/>
    <n v="3000"/>
    <n v="4124"/>
    <x v="3"/>
    <x v="0"/>
    <s v="USD"/>
    <n v="1338601346"/>
    <n v="1336009346"/>
    <b v="1"/>
    <n v="82"/>
    <b v="1"/>
    <s v="film &amp; video/documentary"/>
    <n v="1.3746666666666667"/>
    <n v="50.292682926829265"/>
    <x v="0"/>
    <x v="31"/>
    <x v="3566"/>
    <d v="2012-06-02T01:42:2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3"/>
    <x v="1"/>
    <s v="GBP"/>
    <n v="1456876740"/>
    <n v="1455063886"/>
    <b v="0"/>
    <n v="17"/>
    <b v="1"/>
    <s v="theater/plays"/>
    <n v="1.3757142857142857"/>
    <n v="28.323529411764707"/>
    <x v="8"/>
    <x v="23"/>
    <x v="3567"/>
    <d v="2016-03-01T23:59:00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3"/>
    <x v="0"/>
    <s v="USD"/>
    <n v="1382658169"/>
    <n v="1380238969"/>
    <b v="1"/>
    <n v="141"/>
    <b v="1"/>
    <s v="music/rock"/>
    <n v="1.3765714285714286"/>
    <n v="34.170212765957444"/>
    <x v="3"/>
    <x v="32"/>
    <x v="3568"/>
    <d v="2013-10-24T23:42:49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3"/>
    <x v="0"/>
    <s v="USD"/>
    <n v="1355585777"/>
    <n v="1352993777"/>
    <b v="0"/>
    <n v="209"/>
    <b v="1"/>
    <s v="music/rock"/>
    <n v="1.3792666666666666"/>
    <n v="98.990430622009569"/>
    <x v="3"/>
    <x v="32"/>
    <x v="3569"/>
    <d v="2012-12-15T15:36:17"/>
  </r>
  <r>
    <n v="3420"/>
    <s v="Rounds. Set design campaign."/>
    <s v="A powerful and urgent tale of the first line of defence for the NHS. Based on true stories from junior doctors."/>
    <n v="700"/>
    <n v="966"/>
    <x v="3"/>
    <x v="1"/>
    <s v="GBP"/>
    <n v="1455408000"/>
    <n v="1454638202"/>
    <b v="0"/>
    <n v="34"/>
    <b v="1"/>
    <s v="theater/plays"/>
    <n v="1.38"/>
    <n v="28.411764705882351"/>
    <x v="8"/>
    <x v="23"/>
    <x v="3570"/>
    <d v="2016-02-14T00:00:00"/>
  </r>
  <r>
    <n v="3340"/>
    <s v="King Lear"/>
    <s v="The Eno River Players is a community theater in Durham, North Carolina. We are trying to raise money to get our second show on its feet"/>
    <n v="3000"/>
    <n v="4145"/>
    <x v="3"/>
    <x v="0"/>
    <s v="USD"/>
    <n v="1481066554"/>
    <n v="1478906554"/>
    <b v="0"/>
    <n v="38"/>
    <b v="1"/>
    <s v="theater/plays"/>
    <n v="1.3816666666666666"/>
    <n v="109.07894736842105"/>
    <x v="8"/>
    <x v="23"/>
    <x v="3571"/>
    <d v="2016-12-06T23:22:34"/>
  </r>
  <r>
    <n v="3669"/>
    <s v="Prowl Theatre Company"/>
    <s v="Prowl Theatre Company is brand new. We are putting on our first play 'Sexual perversity in Chicago', from the 10th to the 16th August"/>
    <n v="1000"/>
    <n v="1382"/>
    <x v="3"/>
    <x v="1"/>
    <s v="GBP"/>
    <n v="1434039137"/>
    <n v="1431447137"/>
    <b v="0"/>
    <n v="17"/>
    <b v="1"/>
    <s v="theater/plays"/>
    <n v="1.3819999999999999"/>
    <n v="81.294117647058826"/>
    <x v="8"/>
    <x v="23"/>
    <x v="3572"/>
    <d v="2015-06-11T16:12:17"/>
  </r>
  <r>
    <n v="3482"/>
    <s v="Old Trunk - Edinburgh 2014"/>
    <s v="Critically-acclaimed new-writing company Old Trunk make their Edinburgh debut alternating their two darkly comic plays."/>
    <n v="3000"/>
    <n v="4150"/>
    <x v="3"/>
    <x v="1"/>
    <s v="GBP"/>
    <n v="1404671466"/>
    <n v="1402079466"/>
    <b v="0"/>
    <n v="80"/>
    <b v="1"/>
    <s v="theater/plays"/>
    <n v="1.3833333333333333"/>
    <n v="51.875"/>
    <x v="8"/>
    <x v="23"/>
    <x v="3573"/>
    <d v="2014-07-06T18:31:06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3"/>
    <x v="0"/>
    <s v="USD"/>
    <n v="1309809140"/>
    <n v="1302033140"/>
    <b v="1"/>
    <n v="95"/>
    <b v="1"/>
    <s v="technology/hardware"/>
    <n v="1.3844033333333334"/>
    <n v="87.436000000000007"/>
    <x v="1"/>
    <x v="39"/>
    <x v="3574"/>
    <d v="2011-07-04T19:52:20"/>
  </r>
  <r>
    <n v="3371"/>
    <s v="Red Planet (or One Way Ticket) Staged Reading"/>
    <s v="Help support Red Planet, a new science fiction play based off the Mars One exploration."/>
    <n v="200"/>
    <n v="277"/>
    <x v="3"/>
    <x v="0"/>
    <s v="USD"/>
    <n v="1449089965"/>
    <n v="1446670765"/>
    <b v="0"/>
    <n v="9"/>
    <b v="1"/>
    <s v="theater/plays"/>
    <n v="1.385"/>
    <n v="30.777777777777779"/>
    <x v="8"/>
    <x v="23"/>
    <x v="3575"/>
    <d v="2015-12-02T20:59:25"/>
  </r>
  <r>
    <n v="3334"/>
    <s v="The Saltbox Theatre Collective Seed Money Project"/>
    <s v="The Saltbox Theatre Collective is a brand new not-for-profit theatre company in Illinois."/>
    <n v="3871"/>
    <n v="5366"/>
    <x v="3"/>
    <x v="0"/>
    <s v="USD"/>
    <n v="1438259422"/>
    <n v="1435667422"/>
    <b v="0"/>
    <n v="46"/>
    <b v="1"/>
    <s v="theater/plays"/>
    <n v="1.3862051149573753"/>
    <n v="116.65217391304348"/>
    <x v="8"/>
    <x v="23"/>
    <x v="3576"/>
    <d v="2015-07-30T12:30:22"/>
  </r>
  <r>
    <n v="2165"/>
    <s v="Le Temps Nous Est ComtÃ©"/>
    <s v="Vous aimez le rock fort ? Aidez les Beat Cheese Ã  produire leur premier album ! Do you like cheese? Help us produce our first album!"/>
    <n v="2500"/>
    <n v="3466"/>
    <x v="3"/>
    <x v="9"/>
    <s v="EUR"/>
    <n v="1460127635"/>
    <n v="1457539235"/>
    <b v="0"/>
    <n v="117"/>
    <b v="1"/>
    <s v="music/rock"/>
    <n v="1.3864000000000001"/>
    <n v="29.623931623931625"/>
    <x v="3"/>
    <x v="32"/>
    <x v="3577"/>
    <d v="2016-04-08T15:00:35"/>
  </r>
  <r>
    <n v="2178"/>
    <s v="The Letter Black - New Record"/>
    <s v="We are making our third studio album and no longer have a label telling us what we can/can't do. This record is for the fans."/>
    <n v="25000"/>
    <n v="34660"/>
    <x v="3"/>
    <x v="0"/>
    <s v="USD"/>
    <n v="1484752597"/>
    <n v="1482160597"/>
    <b v="0"/>
    <n v="859"/>
    <b v="1"/>
    <s v="music/rock"/>
    <n v="1.3864000000000001"/>
    <n v="40.349243306169967"/>
    <x v="3"/>
    <x v="32"/>
    <x v="3578"/>
    <d v="2017-01-18T15:16:37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3"/>
    <x v="0"/>
    <s v="USD"/>
    <n v="1381928503"/>
    <n v="1379336503"/>
    <b v="1"/>
    <n v="336"/>
    <b v="1"/>
    <s v="publishing/radio &amp; podcasts"/>
    <n v="1.3870400000000001"/>
    <n v="103.20238095238095"/>
    <x v="2"/>
    <x v="40"/>
    <x v="3579"/>
    <d v="2013-10-16T13:01:43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3"/>
    <x v="0"/>
    <s v="USD"/>
    <n v="1413575739"/>
    <n v="1410983739"/>
    <b v="1"/>
    <n v="452"/>
    <b v="1"/>
    <s v="photography/photobooks"/>
    <n v="1.3896574712643677"/>
    <n v="133.7391592920354"/>
    <x v="7"/>
    <x v="18"/>
    <x v="3580"/>
    <d v="2014-10-17T19:55:39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3"/>
    <x v="0"/>
    <s v="USD"/>
    <n v="1477710000"/>
    <n v="1475248279"/>
    <b v="0"/>
    <n v="12"/>
    <b v="1"/>
    <s v="theater/plays"/>
    <n v="1.39"/>
    <n v="57.916666666666664"/>
    <x v="8"/>
    <x v="23"/>
    <x v="3581"/>
    <d v="2016-10-29T03:00:00"/>
  </r>
  <r>
    <n v="3684"/>
    <s v="Cassiopeia"/>
    <s v="Thespis Theater Festival presents Cassiopeia: A romantic tale of a bride finding her way to her unknown groom before it is too late."/>
    <n v="750"/>
    <n v="1043"/>
    <x v="3"/>
    <x v="0"/>
    <s v="USD"/>
    <n v="1441167586"/>
    <n v="1438575586"/>
    <b v="0"/>
    <n v="23"/>
    <b v="1"/>
    <s v="theater/plays"/>
    <n v="1.3906666666666667"/>
    <n v="45.347826086956523"/>
    <x v="8"/>
    <x v="23"/>
    <x v="3582"/>
    <d v="2015-09-02T04:19:46"/>
  </r>
  <r>
    <n v="256"/>
    <s v="POW WOW: Share the arts community of Hawaii"/>
    <s v="Help share the art and community of Pow Wow, a contemporary art movement in Hawaii, with the rest of the world. #powwowhawaii"/>
    <n v="13000"/>
    <n v="18083"/>
    <x v="3"/>
    <x v="0"/>
    <s v="USD"/>
    <n v="1363458467"/>
    <n v="1360866467"/>
    <b v="1"/>
    <n v="275"/>
    <b v="1"/>
    <s v="film &amp; video/documentary"/>
    <n v="1.391"/>
    <n v="65.756363636363631"/>
    <x v="0"/>
    <x v="31"/>
    <x v="3583"/>
    <d v="2013-03-16T18:27:47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3"/>
    <x v="0"/>
    <s v="USD"/>
    <n v="1402901940"/>
    <n v="1399998418"/>
    <b v="0"/>
    <n v="67"/>
    <b v="1"/>
    <s v="theater/plays"/>
    <n v="1.3919999999999999"/>
    <n v="62.328358208955223"/>
    <x v="8"/>
    <x v="23"/>
    <x v="3584"/>
    <d v="2014-06-16T06:59:00"/>
  </r>
  <r>
    <n v="1669"/>
    <s v="Summer Gill 'Stormy Weather' EP"/>
    <s v="Hi guys! I'll be recording a 6-7 song EP this summer and I need your help to make it happen! _x000a_Any support is appreciated!"/>
    <n v="2000"/>
    <n v="2795"/>
    <x v="3"/>
    <x v="0"/>
    <s v="USD"/>
    <n v="1464729276"/>
    <n v="1459545276"/>
    <b v="0"/>
    <n v="52"/>
    <b v="1"/>
    <s v="music/pop"/>
    <n v="1.3975"/>
    <n v="53.75"/>
    <x v="3"/>
    <x v="35"/>
    <x v="3585"/>
    <d v="2016-05-31T21:14:36"/>
  </r>
  <r>
    <n v="649"/>
    <s v="VIVO Solar Bag"/>
    <s v="A backpack with a built in solar panel to charge any USB device. Includes removable battery pack, USB cable, and 7 different adapters!"/>
    <n v="2500"/>
    <n v="3499"/>
    <x v="3"/>
    <x v="0"/>
    <s v="USD"/>
    <n v="1410904413"/>
    <n v="1409090013"/>
    <b v="0"/>
    <n v="82"/>
    <b v="1"/>
    <s v="technology/wearables"/>
    <n v="1.3996"/>
    <n v="42.670731707317074"/>
    <x v="1"/>
    <x v="4"/>
    <x v="3586"/>
    <d v="2014-09-16T21:53:33"/>
  </r>
  <r>
    <n v="3423"/>
    <s v="And That's How The Story Goes"/>
    <s v="Forest Hills Eastern's Student Run Show 2015. Our goal is to present a professional quality show on a budget."/>
    <n v="250"/>
    <n v="350"/>
    <x v="3"/>
    <x v="0"/>
    <s v="USD"/>
    <n v="1429912341"/>
    <n v="1427320341"/>
    <b v="0"/>
    <n v="10"/>
    <b v="1"/>
    <s v="theater/plays"/>
    <n v="1.4"/>
    <n v="35"/>
    <x v="8"/>
    <x v="23"/>
    <x v="3587"/>
    <d v="2015-04-24T21:52:21"/>
  </r>
  <r>
    <n v="3675"/>
    <s v="Memoir of a Forgotten Past"/>
    <s v="3 decades, 3 generations, 3 friends, one house. Real Eyes Theatre explore how our lives are influenced by the decades we grow up in."/>
    <n v="50"/>
    <n v="70"/>
    <x v="3"/>
    <x v="1"/>
    <s v="GBP"/>
    <n v="1463353200"/>
    <n v="1462285182"/>
    <b v="0"/>
    <n v="3"/>
    <b v="1"/>
    <s v="theater/plays"/>
    <n v="1.4"/>
    <n v="23.333333333333332"/>
    <x v="8"/>
    <x v="23"/>
    <x v="3588"/>
    <d v="2016-05-15T23:00:0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3"/>
    <x v="0"/>
    <s v="USD"/>
    <n v="1420060088"/>
    <n v="1414872488"/>
    <b v="0"/>
    <n v="176"/>
    <b v="1"/>
    <s v="technology/hardware"/>
    <n v="1.4005000000000001"/>
    <n v="95.48863636363636"/>
    <x v="1"/>
    <x v="39"/>
    <x v="3589"/>
    <d v="2014-12-31T21:08:08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3"/>
    <x v="0"/>
    <s v="USD"/>
    <n v="1427860740"/>
    <n v="1424727712"/>
    <b v="0"/>
    <n v="34"/>
    <b v="1"/>
    <s v="theater/plays"/>
    <n v="1.4013333333333333"/>
    <n v="61.823529411764703"/>
    <x v="8"/>
    <x v="23"/>
    <x v="3590"/>
    <d v="2015-04-01T03:59:00"/>
  </r>
  <r>
    <n v="3457"/>
    <s v="The Impossible Adventures Of Supernova Jones"/>
    <s v="Robots, Space Battles, Mystery, and Intrigue. Nothing is Impossible..."/>
    <n v="2000"/>
    <n v="2804"/>
    <x v="3"/>
    <x v="0"/>
    <s v="USD"/>
    <n v="1423720740"/>
    <n v="1421081857"/>
    <b v="0"/>
    <n v="55"/>
    <b v="1"/>
    <s v="theater/plays"/>
    <n v="1.4019999999999999"/>
    <n v="50.981818181818184"/>
    <x v="8"/>
    <x v="23"/>
    <x v="3591"/>
    <d v="2015-02-12T05:59:00"/>
  </r>
  <r>
    <n v="115"/>
    <s v="The World's Greatest Lover"/>
    <s v="Never judge a book (or a lover) by their cover."/>
    <n v="450"/>
    <n v="632"/>
    <x v="3"/>
    <x v="0"/>
    <s v="USD"/>
    <n v="1328377444"/>
    <n v="1326217444"/>
    <b v="0"/>
    <n v="22"/>
    <b v="1"/>
    <s v="film &amp; video/shorts"/>
    <n v="1.4044444444444444"/>
    <n v="28.727272727272727"/>
    <x v="0"/>
    <x v="30"/>
    <x v="3592"/>
    <d v="2012-02-04T17:44:04"/>
  </r>
  <r>
    <n v="113"/>
    <s v="&quot;The First Day&quot; by Julia Othmer- Music Video"/>
    <s v="A living memorial for all those dealing with trauma, grief and loss."/>
    <n v="5000"/>
    <n v="7050"/>
    <x v="3"/>
    <x v="0"/>
    <s v="USD"/>
    <n v="1312642800"/>
    <n v="1311963128"/>
    <b v="0"/>
    <n v="78"/>
    <b v="1"/>
    <s v="film &amp; video/shorts"/>
    <n v="1.41"/>
    <n v="90.384615384615387"/>
    <x v="0"/>
    <x v="30"/>
    <x v="3593"/>
    <d v="2011-08-06T15:00:00"/>
  </r>
  <r>
    <n v="2277"/>
    <s v="Police Precinct"/>
    <s v="Police Precinct is a cooperative game where the players take on the roles as police officers, with different areas of expertise."/>
    <n v="8500"/>
    <n v="11992"/>
    <x v="3"/>
    <x v="0"/>
    <s v="USD"/>
    <n v="1330359423"/>
    <n v="1327767423"/>
    <b v="0"/>
    <n v="207"/>
    <b v="1"/>
    <s v="games/tabletop games"/>
    <n v="1.4108235294117648"/>
    <n v="57.932367149758456"/>
    <x v="5"/>
    <x v="38"/>
    <x v="3594"/>
    <d v="2012-02-27T16:17:03"/>
  </r>
  <r>
    <n v="3710"/>
    <s v="&quot;Loving Alanis&quot; Rocky Mountain Regional Premier"/>
    <s v="A comedy about, life, death, men, women, and the power of a good Kegel."/>
    <n v="1300"/>
    <n v="1835"/>
    <x v="3"/>
    <x v="0"/>
    <s v="USD"/>
    <n v="1428068988"/>
    <n v="1425908988"/>
    <b v="0"/>
    <n v="27"/>
    <b v="1"/>
    <s v="theater/plays"/>
    <n v="1.4115384615384616"/>
    <n v="67.962962962962962"/>
    <x v="8"/>
    <x v="23"/>
    <x v="3595"/>
    <d v="2015-04-03T13:49:48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3"/>
    <x v="1"/>
    <s v="GBP"/>
    <n v="1457914373"/>
    <n v="1456189973"/>
    <b v="0"/>
    <n v="23"/>
    <b v="1"/>
    <s v="theater/plays"/>
    <n v="1.411764705882353"/>
    <n v="52.173913043478258"/>
    <x v="8"/>
    <x v="23"/>
    <x v="3596"/>
    <d v="2016-03-14T00:12:53"/>
  </r>
  <r>
    <n v="2610"/>
    <s v="Restore the Pluto Discovery Telescope"/>
    <s v="Preserve the telescope that Clyde Tombaugh used to discover Pluto for generations to come!"/>
    <n v="22765"/>
    <n v="32172.66"/>
    <x v="3"/>
    <x v="0"/>
    <s v="USD"/>
    <n v="1471849140"/>
    <n v="1468444125"/>
    <b v="1"/>
    <n v="577"/>
    <b v="1"/>
    <s v="technology/space exploration"/>
    <n v="1.4132510432681749"/>
    <n v="55.758509532062391"/>
    <x v="1"/>
    <x v="21"/>
    <x v="3597"/>
    <d v="2016-08-22T06:59:0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3"/>
    <x v="0"/>
    <s v="USD"/>
    <n v="1440082240"/>
    <n v="1436885440"/>
    <b v="0"/>
    <n v="1107"/>
    <b v="1"/>
    <s v="technology/wearables"/>
    <n v="1.4144600000000001"/>
    <n v="95.830623306233065"/>
    <x v="1"/>
    <x v="4"/>
    <x v="3598"/>
    <d v="2015-08-20T14:50:40"/>
  </r>
  <r>
    <n v="380"/>
    <s v="Steamboat Springs Van Clan"/>
    <s v="The Steamboat Van Clan is a group of three young ski competitors following their dreams and documenting their adventures along the way."/>
    <n v="4000"/>
    <n v="5660"/>
    <x v="3"/>
    <x v="0"/>
    <s v="USD"/>
    <n v="1453569392"/>
    <n v="1451409392"/>
    <b v="0"/>
    <n v="49"/>
    <b v="1"/>
    <s v="film &amp; video/documentary"/>
    <n v="1.415"/>
    <n v="115.51020408163265"/>
    <x v="0"/>
    <x v="31"/>
    <x v="3599"/>
    <d v="2016-01-23T17:16:32"/>
  </r>
  <r>
    <n v="1650"/>
    <s v="The Psalm Praise Project, Vol. 2"/>
    <s v="Help me record a CD that uses pop styling to give a fresh sound to ancient wisdom from scripture!"/>
    <n v="2000"/>
    <n v="2831"/>
    <x v="3"/>
    <x v="0"/>
    <s v="USD"/>
    <n v="1381314437"/>
    <n v="1378722437"/>
    <b v="0"/>
    <n v="32"/>
    <b v="1"/>
    <s v="music/pop"/>
    <n v="1.4155"/>
    <n v="88.46875"/>
    <x v="3"/>
    <x v="35"/>
    <x v="3600"/>
    <d v="2013-10-09T10:27:17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3"/>
    <x v="1"/>
    <s v="GBP"/>
    <n v="1438531200"/>
    <n v="1435921992"/>
    <b v="0"/>
    <n v="169"/>
    <b v="1"/>
    <s v="theater/plays"/>
    <n v="1.4156666666666666"/>
    <n v="25.130177514792898"/>
    <x v="8"/>
    <x v="23"/>
    <x v="3601"/>
    <d v="2015-08-02T16:00:0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3"/>
    <x v="0"/>
    <s v="USD"/>
    <n v="1446731817"/>
    <n v="1444913817"/>
    <b v="0"/>
    <n v="43"/>
    <b v="1"/>
    <s v="film &amp; video/documentary"/>
    <n v="1.4165000000000001"/>
    <n v="65.883720930232556"/>
    <x v="0"/>
    <x v="31"/>
    <x v="3602"/>
    <d v="2015-11-05T13:56:57"/>
  </r>
  <r>
    <n v="42"/>
    <s v="BROS TV Pilot (Iraq)"/>
    <s v="A show that explores the universal hospitality and shenanigans of BRO cultures in the most forbidden and unfamiliar places on earth!"/>
    <n v="14000"/>
    <n v="19860"/>
    <x v="3"/>
    <x v="0"/>
    <s v="USD"/>
    <n v="1419780026"/>
    <n v="1417188026"/>
    <b v="0"/>
    <n v="169"/>
    <b v="1"/>
    <s v="film &amp; video/television"/>
    <n v="1.4185714285714286"/>
    <n v="117.51479289940828"/>
    <x v="0"/>
    <x v="29"/>
    <x v="3603"/>
    <d v="2014-12-28T15:20:26"/>
  </r>
  <r>
    <n v="36"/>
    <s v="THE LISTENING BOX"/>
    <s v="A modern day priest makes an unusual discovery, setting off a chain of events."/>
    <n v="6000"/>
    <n v="8529"/>
    <x v="3"/>
    <x v="0"/>
    <s v="USD"/>
    <n v="1428128525"/>
    <n v="1425540125"/>
    <b v="0"/>
    <n v="44"/>
    <b v="1"/>
    <s v="film &amp; video/television"/>
    <n v="1.4215"/>
    <n v="193.84090909090909"/>
    <x v="0"/>
    <x v="29"/>
    <x v="3604"/>
    <d v="2015-04-04T06:22:05"/>
  </r>
  <r>
    <n v="3394"/>
    <s v="Buffer: Edinburgh Fringe 2014"/>
    <s v="Ambitious, Edinburgh-based company, Thrive Theatre, are bringing their brand new comedy BUFFER to the 2014 Edinburgh Fringe!"/>
    <n v="550"/>
    <n v="783"/>
    <x v="3"/>
    <x v="1"/>
    <s v="GBP"/>
    <n v="1406470645"/>
    <n v="1403878645"/>
    <b v="0"/>
    <n v="27"/>
    <b v="1"/>
    <s v="theater/plays"/>
    <n v="1.4236363636363636"/>
    <n v="29"/>
    <x v="8"/>
    <x v="23"/>
    <x v="3605"/>
    <d v="2014-07-27T14:17:25"/>
  </r>
  <r>
    <n v="1"/>
    <s v="FannibalFest Fan Convention"/>
    <s v="A Hannibal TV Show Fan Convention and Art Collective"/>
    <n v="10275"/>
    <n v="14653"/>
    <x v="3"/>
    <x v="0"/>
    <s v="USD"/>
    <n v="1488464683"/>
    <n v="1485872683"/>
    <b v="0"/>
    <n v="79"/>
    <b v="1"/>
    <s v="film &amp; video/television"/>
    <n v="1.4260827250608272"/>
    <n v="185.48101265822785"/>
    <x v="0"/>
    <x v="29"/>
    <x v="3606"/>
    <d v="2017-03-02T14:24:43"/>
  </r>
  <r>
    <n v="3480"/>
    <s v="Georgia - the full cast production"/>
    <s v="Georgia is a play that looks at the taboo topic of rape in a relationship.  It's a play about perspectives and various viewpoints."/>
    <n v="1500"/>
    <n v="2140"/>
    <x v="3"/>
    <x v="0"/>
    <s v="USD"/>
    <n v="1436562000"/>
    <n v="1434440227"/>
    <b v="0"/>
    <n v="13"/>
    <b v="1"/>
    <s v="theater/plays"/>
    <n v="1.4266666666666667"/>
    <n v="164.61538461538461"/>
    <x v="8"/>
    <x v="23"/>
    <x v="3607"/>
    <d v="2015-07-10T21:00:00"/>
  </r>
  <r>
    <n v="786"/>
    <s v="New Album: BRICK AND MORTAR. New Book: HITLESS WONDER."/>
    <s v="In June, Columbus rock veterans, Watershed, will release and tour behind a new album, BRICK AND MORTAR."/>
    <n v="5000"/>
    <n v="7140"/>
    <x v="3"/>
    <x v="0"/>
    <s v="USD"/>
    <n v="1336751220"/>
    <n v="1331774434"/>
    <b v="0"/>
    <n v="44"/>
    <b v="1"/>
    <s v="music/rock"/>
    <n v="1.4279999999999999"/>
    <n v="162.27272727272728"/>
    <x v="3"/>
    <x v="32"/>
    <x v="3608"/>
    <d v="2012-05-11T15:47:00"/>
  </r>
  <r>
    <n v="1832"/>
    <s v="Black Swan Theories Debut CD"/>
    <s v="Hi! We're the music duo Black Swan Theories and our project is to manufacture our debut CD of 10 already-completed songs.  "/>
    <n v="350"/>
    <n v="500"/>
    <x v="3"/>
    <x v="0"/>
    <s v="USD"/>
    <n v="1299243427"/>
    <n v="1296651427"/>
    <b v="0"/>
    <n v="20"/>
    <b v="1"/>
    <s v="music/rock"/>
    <n v="1.4285714285714286"/>
    <n v="25"/>
    <x v="3"/>
    <x v="32"/>
    <x v="3609"/>
    <d v="2011-03-04T12:57:07"/>
  </r>
  <r>
    <n v="1655"/>
    <s v="Meg Porter Debut EP!"/>
    <s v="Berklee College of Music student, Meg Porter needs YOUR help to fund her very first EP!"/>
    <n v="1500"/>
    <n v="2143"/>
    <x v="3"/>
    <x v="0"/>
    <s v="USD"/>
    <n v="1333648820"/>
    <n v="1331060420"/>
    <b v="0"/>
    <n v="48"/>
    <b v="1"/>
    <s v="music/pop"/>
    <n v="1.4286666666666668"/>
    <n v="44.645833333333336"/>
    <x v="3"/>
    <x v="35"/>
    <x v="3610"/>
    <d v="2012-04-05T18:00:20"/>
  </r>
  <r>
    <n v="3777"/>
    <s v="The Musical Adventure of Mimi and the Ghosts"/>
    <s v="This musical adventure is a funny and heartwarming story of Mimi, a rebellious young girl who is spirited to Ghostlynd."/>
    <n v="2000"/>
    <n v="2864"/>
    <x v="3"/>
    <x v="0"/>
    <s v="USD"/>
    <n v="1411790400"/>
    <n v="1409884821"/>
    <b v="0"/>
    <n v="59"/>
    <b v="1"/>
    <s v="theater/musical"/>
    <n v="1.4319999999999999"/>
    <n v="48.542372881355931"/>
    <x v="8"/>
    <x v="25"/>
    <x v="3611"/>
    <d v="2014-09-27T04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3"/>
    <x v="1"/>
    <s v="GBP"/>
    <n v="1488538892"/>
    <n v="1487329292"/>
    <b v="0"/>
    <n v="25"/>
    <b v="1"/>
    <s v="theater/spaces"/>
    <n v="1.4333333333333333"/>
    <n v="51.6"/>
    <x v="8"/>
    <x v="24"/>
    <x v="3612"/>
    <d v="2017-03-03T11:01:32"/>
  </r>
  <r>
    <n v="3820"/>
    <s v="TUSENTACK THEATRE"/>
    <s v="Tusentack Theatre is a professional theatre company providing opportunities to adults who access Mental Health Services."/>
    <n v="300"/>
    <n v="430"/>
    <x v="3"/>
    <x v="1"/>
    <s v="GBP"/>
    <n v="1436110717"/>
    <n v="1433518717"/>
    <b v="0"/>
    <n v="20"/>
    <b v="1"/>
    <s v="theater/plays"/>
    <n v="1.4333333333333333"/>
    <n v="21.5"/>
    <x v="8"/>
    <x v="23"/>
    <x v="3613"/>
    <d v="2015-07-05T15:38:37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3"/>
    <x v="0"/>
    <s v="USD"/>
    <n v="1454277540"/>
    <n v="1450880854"/>
    <b v="0"/>
    <n v="375"/>
    <b v="1"/>
    <s v="technology/hardware"/>
    <n v="1.4345666666666668"/>
    <n v="114.76533333333333"/>
    <x v="1"/>
    <x v="39"/>
    <x v="3614"/>
    <d v="2016-01-31T21:59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3"/>
    <x v="3"/>
    <s v="AUD"/>
    <n v="1444525200"/>
    <n v="1441339242"/>
    <b v="1"/>
    <n v="1251"/>
    <b v="1"/>
    <s v="technology/space exploration"/>
    <n v="1.436523076923077"/>
    <n v="74.639488409272587"/>
    <x v="1"/>
    <x v="21"/>
    <x v="3615"/>
    <d v="2015-10-11T01:00:00"/>
  </r>
  <r>
    <n v="720"/>
    <s v="Without Utterance: Tales from the Other Side of Language"/>
    <s v="Without Utterance, a crushingly intimate literary memoir told from the inside of losing language, self, and world."/>
    <n v="1900"/>
    <n v="2735"/>
    <x v="3"/>
    <x v="0"/>
    <s v="USD"/>
    <n v="1327851291"/>
    <n v="1325432091"/>
    <b v="0"/>
    <n v="41"/>
    <b v="1"/>
    <s v="publishing/nonfiction"/>
    <n v="1.4394736842105262"/>
    <n v="66.707317073170728"/>
    <x v="2"/>
    <x v="34"/>
    <x v="3616"/>
    <d v="2012-01-29T15:34:51"/>
  </r>
  <r>
    <n v="3558"/>
    <s v="SPILL - A verbatim show about sex"/>
    <s v="We're making a show about sex. Because it's important, everyone wants to talk about it and it's at the start of everything."/>
    <n v="350"/>
    <n v="504"/>
    <x v="3"/>
    <x v="1"/>
    <s v="GBP"/>
    <n v="1435352400"/>
    <n v="1431718575"/>
    <b v="0"/>
    <n v="22"/>
    <b v="1"/>
    <s v="theater/plays"/>
    <n v="1.44"/>
    <n v="22.90909090909091"/>
    <x v="8"/>
    <x v="23"/>
    <x v="3617"/>
    <d v="2015-06-26T21:00:0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3"/>
    <x v="1"/>
    <s v="GBP"/>
    <n v="1429138740"/>
    <n v="1426528418"/>
    <b v="0"/>
    <n v="76"/>
    <b v="1"/>
    <s v="music/metal"/>
    <n v="1.4400583333333332"/>
    <n v="22.737763157894737"/>
    <x v="3"/>
    <x v="33"/>
    <x v="3618"/>
    <d v="2015-04-15T22:59:00"/>
  </r>
  <r>
    <n v="3296"/>
    <s v="Alix in Wundergarten"/>
    <s v="A dark theatrical comedy about four actors recording a warped radio version of Lewis Carroll's 'Alice's Adventures in Wonderland'."/>
    <n v="1500"/>
    <n v="2161"/>
    <x v="3"/>
    <x v="1"/>
    <s v="GBP"/>
    <n v="1448229600"/>
    <n v="1446401372"/>
    <b v="0"/>
    <n v="47"/>
    <b v="1"/>
    <s v="theater/plays"/>
    <n v="1.4406666666666668"/>
    <n v="45.978723404255319"/>
    <x v="8"/>
    <x v="23"/>
    <x v="3619"/>
    <d v="2015-11-22T22:00:00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3"/>
    <x v="9"/>
    <s v="EUR"/>
    <n v="1480028400"/>
    <n v="1478685915"/>
    <b v="0"/>
    <n v="2"/>
    <b v="1"/>
    <s v="technology/wearables"/>
    <n v="1.4428571428571428"/>
    <n v="50.5"/>
    <x v="1"/>
    <x v="4"/>
    <x v="3620"/>
    <d v="2016-11-24T23:00:00"/>
  </r>
  <r>
    <n v="2331"/>
    <s v="Meadowlands Chocolate"/>
    <s v="Handcrafted, organic, single-origin, bean-to-bar, dark chocolate. Like fine wine, the secret is in the terroir."/>
    <n v="8000"/>
    <n v="11545.1"/>
    <x v="3"/>
    <x v="0"/>
    <s v="USD"/>
    <n v="1408320490"/>
    <n v="1405728490"/>
    <b v="1"/>
    <n v="283"/>
    <b v="1"/>
    <s v="food/small batch"/>
    <n v="1.4431375"/>
    <n v="40.795406360424032"/>
    <x v="6"/>
    <x v="28"/>
    <x v="3621"/>
    <d v="2014-08-18T00:08:1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3"/>
    <x v="0"/>
    <s v="USD"/>
    <n v="1359680939"/>
    <n v="1357088939"/>
    <b v="0"/>
    <n v="156"/>
    <b v="1"/>
    <s v="music/rock"/>
    <n v="1.443746"/>
    <n v="92.547820512820508"/>
    <x v="3"/>
    <x v="32"/>
    <x v="3622"/>
    <d v="2013-02-01T01:08:59"/>
  </r>
  <r>
    <n v="3612"/>
    <s v="Welcome Back To Harlem: A Hellfighter's Story"/>
    <s v="A Harlem Hellfighter struggles to re-integrate into his community after heroically fighting for his country in WW1."/>
    <n v="5000"/>
    <n v="7220"/>
    <x v="3"/>
    <x v="7"/>
    <s v="CAD"/>
    <n v="1402334811"/>
    <n v="1401470811"/>
    <b v="0"/>
    <n v="57"/>
    <b v="1"/>
    <s v="theater/plays"/>
    <n v="1.444"/>
    <n v="126.66666666666667"/>
    <x v="8"/>
    <x v="23"/>
    <x v="3623"/>
    <d v="2014-06-09T17:26:51"/>
  </r>
  <r>
    <n v="1898"/>
    <s v="Degenerate Matters EP Funding Campaign"/>
    <s v="We are heading into the studio to create the most soulfully orchestrated Indie Pop masterpiece mankind has ever witnessed."/>
    <n v="1000"/>
    <n v="1445"/>
    <x v="3"/>
    <x v="0"/>
    <s v="USD"/>
    <n v="1454349600"/>
    <n v="1451277473"/>
    <b v="0"/>
    <n v="21"/>
    <b v="1"/>
    <s v="music/indie rock"/>
    <n v="1.4450000000000001"/>
    <n v="68.80952380952381"/>
    <x v="3"/>
    <x v="7"/>
    <x v="3624"/>
    <d v="2016-02-01T18:00:00"/>
  </r>
  <r>
    <n v="2725"/>
    <s v="Digital MPPT and Solar BMS for a Net Zero energy House"/>
    <s v="Best Net Zero energy solution for new or existing house (no more heating or electricity bills)."/>
    <n v="40000"/>
    <n v="57817"/>
    <x v="3"/>
    <x v="7"/>
    <s v="CAD"/>
    <n v="1488390735"/>
    <n v="1484070735"/>
    <b v="0"/>
    <n v="113"/>
    <b v="1"/>
    <s v="technology/hardware"/>
    <n v="1.445425"/>
    <n v="511.65486725663715"/>
    <x v="1"/>
    <x v="39"/>
    <x v="3625"/>
    <d v="2017-03-01T17:52:15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3"/>
    <x v="0"/>
    <s v="USD"/>
    <n v="1355597528"/>
    <n v="1353005528"/>
    <b v="0"/>
    <n v="246"/>
    <b v="1"/>
    <s v="music/indie rock"/>
    <n v="1.4458441666666668"/>
    <n v="70.5289837398374"/>
    <x v="3"/>
    <x v="7"/>
    <x v="3626"/>
    <d v="2012-12-15T18:52:08"/>
  </r>
  <r>
    <n v="1607"/>
    <s v="New Tour Bus for The Slants"/>
    <s v="The world's only all-Asian American dance rock band, The Slants, needs a bus to tour cons, shows, and festivals."/>
    <n v="10000"/>
    <n v="14511"/>
    <x v="3"/>
    <x v="0"/>
    <s v="USD"/>
    <n v="1339701851"/>
    <n v="1337887451"/>
    <b v="0"/>
    <n v="205"/>
    <b v="1"/>
    <s v="music/rock"/>
    <n v="1.4511000000000001"/>
    <n v="70.785365853658533"/>
    <x v="3"/>
    <x v="32"/>
    <x v="3627"/>
    <d v="2012-06-14T19:24:11"/>
  </r>
  <r>
    <n v="1533"/>
    <s v="The Cancer Family Book Project"/>
    <s v="This is an intimate story about a family, focusing on their love and strength in the face of mortality."/>
    <n v="45000"/>
    <n v="65313"/>
    <x v="3"/>
    <x v="0"/>
    <s v="USD"/>
    <n v="1462161540"/>
    <n v="1457913777"/>
    <b v="1"/>
    <n v="740"/>
    <b v="1"/>
    <s v="photography/photobooks"/>
    <n v="1.4514"/>
    <n v="88.26081081081081"/>
    <x v="7"/>
    <x v="18"/>
    <x v="3628"/>
    <d v="2016-05-02T03:59:00"/>
  </r>
  <r>
    <n v="19"/>
    <s v="Brouhaha (an Original Sitcom)"/>
    <s v="Brouhaha chronicles the adventures of aspiring comedian and prolific hedonist Jenny Carmichael as she works at a clickbait website."/>
    <n v="850"/>
    <n v="1235"/>
    <x v="3"/>
    <x v="0"/>
    <s v="USD"/>
    <n v="1437420934"/>
    <n v="1434828934"/>
    <b v="0"/>
    <n v="22"/>
    <b v="1"/>
    <s v="film &amp; video/television"/>
    <n v="1.4529411764705882"/>
    <n v="56.136363636363633"/>
    <x v="0"/>
    <x v="29"/>
    <x v="3629"/>
    <d v="2015-07-20T19:35:34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3"/>
    <x v="0"/>
    <s v="USD"/>
    <n v="1458362023"/>
    <n v="1455773623"/>
    <b v="0"/>
    <n v="61"/>
    <b v="1"/>
    <s v="music/electronic music"/>
    <n v="1.4533333333333334"/>
    <n v="35.73770491803279"/>
    <x v="3"/>
    <x v="36"/>
    <x v="3630"/>
    <d v="2016-03-19T04:33:4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3"/>
    <x v="0"/>
    <s v="USD"/>
    <n v="1326835985"/>
    <n v="1324243985"/>
    <b v="0"/>
    <n v="61"/>
    <b v="1"/>
    <s v="music/rock"/>
    <n v="1.454"/>
    <n v="47.672131147540981"/>
    <x v="3"/>
    <x v="32"/>
    <x v="3631"/>
    <d v="2012-01-17T21:33:05"/>
  </r>
  <r>
    <n v="1389"/>
    <s v="Pre-order DANCEHALL's first record!!!"/>
    <s v="Help fund the pressing of DANCEHALL's first record by pre-ordering it in advance!!!"/>
    <n v="500"/>
    <n v="727"/>
    <x v="3"/>
    <x v="1"/>
    <s v="GBP"/>
    <n v="1471087957"/>
    <n v="1468495957"/>
    <b v="0"/>
    <n v="34"/>
    <b v="1"/>
    <s v="music/rock"/>
    <n v="1.454"/>
    <n v="21.382352941176471"/>
    <x v="3"/>
    <x v="32"/>
    <x v="3632"/>
    <d v="2016-08-13T11:32:3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3"/>
    <x v="0"/>
    <s v="USD"/>
    <n v="1271994660"/>
    <n v="1264565507"/>
    <b v="1"/>
    <n v="36"/>
    <b v="1"/>
    <s v="film &amp; video/documentary"/>
    <n v="1.4550000000000001"/>
    <n v="40.416666666666664"/>
    <x v="0"/>
    <x v="31"/>
    <x v="3633"/>
    <d v="2010-04-23T03:51:00"/>
  </r>
  <r>
    <n v="1216"/>
    <s v="In Training: a book of Bonsai photographs"/>
    <s v="A fine art photography book taking a new look at the art of bonsai."/>
    <n v="14000"/>
    <n v="20398"/>
    <x v="3"/>
    <x v="0"/>
    <s v="USD"/>
    <n v="1443826980"/>
    <n v="1441032457"/>
    <b v="0"/>
    <n v="222"/>
    <b v="1"/>
    <s v="photography/photobooks"/>
    <n v="1.4570000000000001"/>
    <n v="91.882882882882882"/>
    <x v="7"/>
    <x v="18"/>
    <x v="3634"/>
    <d v="2015-10-02T23:03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3"/>
    <x v="0"/>
    <s v="USD"/>
    <n v="1428390000"/>
    <n v="1425224391"/>
    <b v="0"/>
    <n v="42"/>
    <b v="1"/>
    <s v="theater/plays"/>
    <n v="1.4570000000000001"/>
    <n v="104.07142857142857"/>
    <x v="8"/>
    <x v="23"/>
    <x v="3635"/>
    <d v="2015-04-07T07:00:00"/>
  </r>
  <r>
    <n v="1617"/>
    <s v="The Coffis Brothers 2nd Album!"/>
    <s v="The Coffis Brothers &amp;The Mountain Men are recording a brand new full length record."/>
    <n v="7000"/>
    <n v="10210"/>
    <x v="3"/>
    <x v="0"/>
    <s v="USD"/>
    <n v="1383332400"/>
    <n v="1380470188"/>
    <b v="0"/>
    <n v="158"/>
    <b v="1"/>
    <s v="music/rock"/>
    <n v="1.4585714285714286"/>
    <n v="64.620253164556956"/>
    <x v="3"/>
    <x v="32"/>
    <x v="3636"/>
    <d v="2013-11-01T19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3"/>
    <x v="0"/>
    <s v="USD"/>
    <n v="1432230988"/>
    <n v="1429638988"/>
    <b v="1"/>
    <n v="465"/>
    <b v="1"/>
    <s v="technology/space exploration"/>
    <n v="1.4588000000000001"/>
    <n v="47.058064516129029"/>
    <x v="1"/>
    <x v="21"/>
    <x v="3637"/>
    <d v="2015-05-21T17:56:28"/>
  </r>
  <r>
    <n v="3771"/>
    <s v="COME OUT SWINGIN'!"/>
    <s v="I would like to make a demo recording of six songs from COME OUT SWINGIN'!"/>
    <n v="1000"/>
    <n v="1460"/>
    <x v="3"/>
    <x v="0"/>
    <s v="USD"/>
    <n v="1463529600"/>
    <n v="1462307652"/>
    <b v="0"/>
    <n v="38"/>
    <b v="1"/>
    <s v="theater/musical"/>
    <n v="1.46"/>
    <n v="38.421052631578945"/>
    <x v="8"/>
    <x v="25"/>
    <x v="3638"/>
    <d v="2016-05-18T00:00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3"/>
    <x v="0"/>
    <s v="USD"/>
    <n v="1358702480"/>
    <n v="1356110480"/>
    <b v="0"/>
    <n v="112"/>
    <b v="1"/>
    <s v="music/rock"/>
    <n v="1.4608079999999999"/>
    <n v="65.214642857142863"/>
    <x v="3"/>
    <x v="32"/>
    <x v="3639"/>
    <d v="2013-01-20T17:21:20"/>
  </r>
  <r>
    <n v="2103"/>
    <s v="Matthew Moon's New Album"/>
    <s v="Indie rocker, Matthew Moon, has something to share with you..."/>
    <n v="7777"/>
    <n v="11364"/>
    <x v="3"/>
    <x v="0"/>
    <s v="USD"/>
    <n v="1352488027"/>
    <n v="1349892427"/>
    <b v="0"/>
    <n v="115"/>
    <b v="1"/>
    <s v="music/indie rock"/>
    <n v="1.4612318374694613"/>
    <n v="98.817391304347822"/>
    <x v="3"/>
    <x v="7"/>
    <x v="3640"/>
    <d v="2012-11-09T19:07:07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3"/>
    <x v="0"/>
    <s v="USD"/>
    <n v="1404522000"/>
    <n v="1404308883"/>
    <b v="0"/>
    <n v="9"/>
    <b v="1"/>
    <s v="theater/plays"/>
    <n v="1.4638888888888888"/>
    <n v="292.77777777777777"/>
    <x v="8"/>
    <x v="23"/>
    <x v="3641"/>
    <d v="2014-07-05T01:00:00"/>
  </r>
  <r>
    <n v="2258"/>
    <s v="A Sundered World"/>
    <s v="A Dungeon World campaign setting that takes place after the end of the worlds."/>
    <n v="2200"/>
    <n v="3223"/>
    <x v="3"/>
    <x v="0"/>
    <s v="USD"/>
    <n v="1434045687"/>
    <n v="1431453687"/>
    <b v="0"/>
    <n v="205"/>
    <b v="1"/>
    <s v="games/tabletop games"/>
    <n v="1.4650000000000001"/>
    <n v="15.721951219512196"/>
    <x v="5"/>
    <x v="38"/>
    <x v="3642"/>
    <d v="2015-06-11T18:01:27"/>
  </r>
  <r>
    <n v="3033"/>
    <s v="Stagelights Studio by Pam Kinter, Greensboro"/>
    <s v="Finally Stagelights will have a space of our very own!  Be a part of this exciting new adventure in Greensboro!!"/>
    <n v="3000"/>
    <n v="4396"/>
    <x v="3"/>
    <x v="0"/>
    <s v="USD"/>
    <n v="1471487925"/>
    <n v="1468895925"/>
    <b v="0"/>
    <n v="23"/>
    <b v="1"/>
    <s v="theater/spaces"/>
    <n v="1.4653333333333334"/>
    <n v="191.13043478260869"/>
    <x v="8"/>
    <x v="24"/>
    <x v="3643"/>
    <d v="2016-08-18T02:38:45"/>
  </r>
  <r>
    <n v="2983"/>
    <s v="Build the House of Dad's!"/>
    <s v="Dad's Garage Theatre Company needs your help buying our new, forever home by hitting our $150,000 STRETCH GOAL!"/>
    <n v="116000"/>
    <n v="169985.91"/>
    <x v="3"/>
    <x v="0"/>
    <s v="USD"/>
    <n v="1415722236"/>
    <n v="1410534636"/>
    <b v="1"/>
    <n v="1095"/>
    <b v="1"/>
    <s v="theater/spaces"/>
    <n v="1.465395775862069"/>
    <n v="155.23827397260274"/>
    <x v="8"/>
    <x v="24"/>
    <x v="3644"/>
    <d v="2014-11-11T16:10:36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3"/>
    <x v="0"/>
    <s v="USD"/>
    <n v="1417813618"/>
    <n v="1413922018"/>
    <b v="0"/>
    <n v="32"/>
    <b v="1"/>
    <s v="music/rock"/>
    <n v="1.466"/>
    <n v="91.625"/>
    <x v="3"/>
    <x v="32"/>
    <x v="3645"/>
    <d v="2014-12-05T21:06:58"/>
  </r>
  <r>
    <n v="655"/>
    <s v="Spark: The Watch That Keeps You Awake"/>
    <s v="Meet Spark: The friendly companion that helps you stay awake during the day. Re-released with new features!"/>
    <n v="8000"/>
    <n v="11751"/>
    <x v="3"/>
    <x v="0"/>
    <s v="USD"/>
    <n v="1426197512"/>
    <n v="1423609112"/>
    <b v="0"/>
    <n v="274"/>
    <b v="1"/>
    <s v="technology/wearables"/>
    <n v="1.4688749999999999"/>
    <n v="42.886861313868614"/>
    <x v="1"/>
    <x v="4"/>
    <x v="3646"/>
    <d v="2015-03-12T21:58:32"/>
  </r>
  <r>
    <n v="2199"/>
    <s v="Decadolo. Flip it!"/>
    <s v="A new strategic board game designed to flip out your opponent."/>
    <n v="9000"/>
    <n v="13228"/>
    <x v="3"/>
    <x v="16"/>
    <s v="EUR"/>
    <n v="1444903198"/>
    <n v="1442311198"/>
    <b v="1"/>
    <n v="251"/>
    <b v="1"/>
    <s v="games/tabletop games"/>
    <n v="1.4697777777777778"/>
    <n v="52.701195219123505"/>
    <x v="5"/>
    <x v="38"/>
    <x v="3647"/>
    <d v="2015-10-15T09:59:5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3"/>
    <x v="3"/>
    <s v="AUD"/>
    <n v="1487738622"/>
    <n v="1485146622"/>
    <b v="1"/>
    <n v="1596"/>
    <b v="1"/>
    <s v="film &amp; video/documentary"/>
    <n v="1.4723377"/>
    <n v="92.251735588972423"/>
    <x v="0"/>
    <x v="31"/>
    <x v="3648"/>
    <d v="2017-02-22T04:43:42"/>
  </r>
  <r>
    <n v="1346"/>
    <s v="Anthology of Stories from LGBT Nepal"/>
    <s v="An anthology of nonfiction stories written by Nepal's Lesbian, Gay, Bisexual, and Transgender (LGBT) community."/>
    <n v="4900"/>
    <n v="7219"/>
    <x v="3"/>
    <x v="0"/>
    <s v="USD"/>
    <n v="1372297751"/>
    <n v="1369705751"/>
    <b v="0"/>
    <n v="149"/>
    <b v="1"/>
    <s v="publishing/nonfiction"/>
    <n v="1.473265306122449"/>
    <n v="48.449664429530202"/>
    <x v="2"/>
    <x v="34"/>
    <x v="3649"/>
    <d v="2013-06-27T01:49:11"/>
  </r>
  <r>
    <n v="276"/>
    <s v="Abalimi"/>
    <s v="A film about Xhosa women in townships of South Africa micro-farming to fight extreme poverty, gain health, and create food security."/>
    <n v="4000"/>
    <n v="5904"/>
    <x v="3"/>
    <x v="0"/>
    <s v="USD"/>
    <n v="1335574674"/>
    <n v="1330394274"/>
    <b v="1"/>
    <n v="62"/>
    <b v="1"/>
    <s v="film &amp; video/documentary"/>
    <n v="1.476"/>
    <n v="95.225806451612897"/>
    <x v="0"/>
    <x v="31"/>
    <x v="3650"/>
    <d v="2012-04-28T00:57:5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3"/>
    <x v="0"/>
    <s v="USD"/>
    <n v="1365367938"/>
    <n v="1361483538"/>
    <b v="1"/>
    <n v="25"/>
    <b v="1"/>
    <s v="publishing/radio &amp; podcasts"/>
    <n v="1.4766666666666666"/>
    <n v="35.44"/>
    <x v="2"/>
    <x v="40"/>
    <x v="3651"/>
    <d v="2013-04-07T20:52:18"/>
  </r>
  <r>
    <n v="2117"/>
    <s v="You Said It Would Go Down Like This"/>
    <s v="Our next album is being mastered and we want your help to release it by putting your name down for a pre-sale copy and awesome merch!"/>
    <n v="1200"/>
    <n v="1773"/>
    <x v="3"/>
    <x v="0"/>
    <s v="USD"/>
    <n v="1445921940"/>
    <n v="1444699549"/>
    <b v="0"/>
    <n v="35"/>
    <b v="1"/>
    <s v="music/indie rock"/>
    <n v="1.4775"/>
    <n v="50.657142857142858"/>
    <x v="3"/>
    <x v="7"/>
    <x v="3652"/>
    <d v="2015-10-27T04:59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3"/>
    <x v="0"/>
    <s v="USD"/>
    <n v="1478402804"/>
    <n v="1473218804"/>
    <b v="0"/>
    <n v="15"/>
    <b v="1"/>
    <s v="technology/hardware"/>
    <n v="1.4794"/>
    <n v="493.13333333333333"/>
    <x v="1"/>
    <x v="39"/>
    <x v="3653"/>
    <d v="2016-11-06T03:26:44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3"/>
    <x v="0"/>
    <s v="USD"/>
    <n v="1334610000"/>
    <n v="1332435685"/>
    <b v="0"/>
    <n v="15"/>
    <b v="1"/>
    <s v="publishing/nonfiction"/>
    <n v="1.48"/>
    <n v="54.266666666666666"/>
    <x v="2"/>
    <x v="34"/>
    <x v="3654"/>
    <d v="2012-04-16T21:00:00"/>
  </r>
  <r>
    <n v="2063"/>
    <s v="Up to 4 axis Beaglebone black based CNC control"/>
    <s v="Build a professional grade Linux CNC control with Beaglebone black and our CNC cape."/>
    <n v="4000"/>
    <n v="5922"/>
    <x v="3"/>
    <x v="6"/>
    <s v="EUR"/>
    <n v="1463333701"/>
    <n v="1460482501"/>
    <b v="0"/>
    <n v="49"/>
    <b v="1"/>
    <s v="technology/hardware"/>
    <n v="1.4804999999999999"/>
    <n v="120.85714285714286"/>
    <x v="1"/>
    <x v="39"/>
    <x v="3655"/>
    <d v="2016-05-15T17:35:01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3"/>
    <x v="0"/>
    <s v="USD"/>
    <n v="1479952800"/>
    <n v="1477368867"/>
    <b v="0"/>
    <n v="107"/>
    <b v="1"/>
    <s v="photography/photobooks"/>
    <n v="1.4810000000000001"/>
    <n v="207.61682242990653"/>
    <x v="7"/>
    <x v="18"/>
    <x v="3656"/>
    <d v="2016-11-24T02:00:00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3"/>
    <x v="0"/>
    <s v="USD"/>
    <n v="1335564000"/>
    <n v="1332182049"/>
    <b v="0"/>
    <n v="35"/>
    <b v="1"/>
    <s v="music/rock"/>
    <n v="1.4813333333333334"/>
    <n v="63.485714285714288"/>
    <x v="3"/>
    <x v="32"/>
    <x v="3657"/>
    <d v="2012-04-27T22:00:00"/>
  </r>
  <r>
    <n v="61"/>
    <s v="SPLITTING THE SYNAPSE"/>
    <s v="An exploration of the shadows that follow us from our past, the darkness that lives inside us and the ability to find our own freedom"/>
    <n v="5000"/>
    <n v="7415"/>
    <x v="3"/>
    <x v="0"/>
    <s v="USD"/>
    <n v="1370547157"/>
    <n v="1368646357"/>
    <b v="0"/>
    <n v="23"/>
    <b v="1"/>
    <s v="film &amp; video/shorts"/>
    <n v="1.4830000000000001"/>
    <n v="322.39130434782606"/>
    <x v="0"/>
    <x v="30"/>
    <x v="3658"/>
    <d v="2013-06-06T19:32:37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3"/>
    <x v="0"/>
    <s v="USD"/>
    <n v="1369323491"/>
    <n v="1366731491"/>
    <b v="0"/>
    <n v="1373"/>
    <b v="1"/>
    <s v="technology/hardware"/>
    <n v="1.4833229411764706"/>
    <n v="91.82989803350327"/>
    <x v="1"/>
    <x v="39"/>
    <x v="3659"/>
    <d v="2013-05-23T15:38:11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3"/>
    <x v="1"/>
    <s v="GBP"/>
    <n v="1457906400"/>
    <n v="1457115427"/>
    <b v="0"/>
    <n v="31"/>
    <b v="1"/>
    <s v="theater/plays"/>
    <n v="1.4888888888888889"/>
    <n v="15.129032258064516"/>
    <x v="8"/>
    <x v="23"/>
    <x v="3660"/>
    <d v="2016-03-13T22:00:00"/>
  </r>
  <r>
    <n v="3047"/>
    <s v="Acting V Senior Showcase"/>
    <s v="Hi! We're the Graduating Seniors Acting V Seniors at Temple University! Welcome to our Kick starter Page!"/>
    <n v="500"/>
    <n v="745"/>
    <x v="3"/>
    <x v="0"/>
    <s v="USD"/>
    <n v="1461762960"/>
    <n v="1457999054"/>
    <b v="0"/>
    <n v="20"/>
    <b v="1"/>
    <s v="theater/spaces"/>
    <n v="1.49"/>
    <n v="37.25"/>
    <x v="8"/>
    <x v="24"/>
    <x v="3661"/>
    <d v="2016-04-27T13:16:00"/>
  </r>
  <r>
    <n v="2296"/>
    <s v="HAMELL ON TRIAL IS RECORDING AN ALBUM"/>
    <s v="Ed Hamell AKA Hamell on Trial is recording an album titled The Happiest Man in the World. He needs your help."/>
    <n v="7000"/>
    <n v="10435"/>
    <x v="3"/>
    <x v="0"/>
    <s v="USD"/>
    <n v="1330018426"/>
    <n v="1326994426"/>
    <b v="0"/>
    <n v="145"/>
    <b v="1"/>
    <s v="music/rock"/>
    <n v="1.4907142857142857"/>
    <n v="71.965517241379317"/>
    <x v="3"/>
    <x v="32"/>
    <x v="3662"/>
    <d v="2012-02-23T17:33:46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3"/>
    <x v="0"/>
    <s v="USD"/>
    <n v="1397961361"/>
    <n v="1392780961"/>
    <b v="1"/>
    <n v="70"/>
    <b v="1"/>
    <s v="technology/hardware"/>
    <n v="1.4974666666666667"/>
    <n v="160.44285714285715"/>
    <x v="1"/>
    <x v="39"/>
    <x v="3663"/>
    <d v="2014-04-20T02:36:01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3"/>
    <x v="1"/>
    <s v="GBP"/>
    <n v="1457031600"/>
    <n v="1455640559"/>
    <b v="0"/>
    <n v="3"/>
    <b v="1"/>
    <s v="theater/plays"/>
    <n v="1.5"/>
    <n v="25"/>
    <x v="8"/>
    <x v="23"/>
    <x v="3664"/>
    <d v="2016-03-03T19:00:00"/>
  </r>
  <r>
    <n v="3470"/>
    <s v="She Kills Monsters"/>
    <s v="The New Artist's Circle is a theatre company dedicated to bringing the arts to young people."/>
    <n v="250"/>
    <n v="375"/>
    <x v="3"/>
    <x v="0"/>
    <s v="USD"/>
    <n v="1468618680"/>
    <n v="1465345902"/>
    <b v="0"/>
    <n v="9"/>
    <b v="1"/>
    <s v="theater/plays"/>
    <n v="1.5"/>
    <n v="41.666666666666664"/>
    <x v="8"/>
    <x v="23"/>
    <x v="3665"/>
    <d v="2016-07-15T21:38:00"/>
  </r>
  <r>
    <n v="1513"/>
    <s v="Russian Interiors"/>
    <s v="An intimate portrait of Russian women in their private spaces by late photographer Andy Rocchelli published by Cesura."/>
    <n v="8000"/>
    <n v="12001.5"/>
    <x v="3"/>
    <x v="1"/>
    <s v="GBP"/>
    <n v="1405523866"/>
    <n v="1402931866"/>
    <b v="1"/>
    <n v="215"/>
    <b v="1"/>
    <s v="photography/photobooks"/>
    <n v="1.5001875"/>
    <n v="55.82093023255814"/>
    <x v="7"/>
    <x v="18"/>
    <x v="3666"/>
    <d v="2014-07-16T15:17:46"/>
  </r>
  <r>
    <n v="278"/>
    <s v="The Babushkas of Chernobyl"/>
    <s v="An unlikely story of spirit, defiance and beauty from the most contaminated place on Earth"/>
    <n v="27000"/>
    <n v="40594"/>
    <x v="3"/>
    <x v="0"/>
    <s v="USD"/>
    <n v="1350003539"/>
    <n v="1347411539"/>
    <b v="1"/>
    <n v="415"/>
    <b v="1"/>
    <s v="film &amp; video/documentary"/>
    <n v="1.5034814814814814"/>
    <n v="97.816867469879512"/>
    <x v="0"/>
    <x v="31"/>
    <x v="3667"/>
    <d v="2012-10-12T00:58:59"/>
  </r>
  <r>
    <n v="3785"/>
    <s v="Send &quot;Pawn&quot; to Edinburgh!"/>
    <s v="Chess. Betrayal. Blueberry yoghurts. &quot;Pawn&quot; - a new musical by Oxford students - needs funding to go to the Edinburgh Fringe!"/>
    <n v="2000"/>
    <n v="3015"/>
    <x v="3"/>
    <x v="1"/>
    <s v="GBP"/>
    <n v="1470132180"/>
    <n v="1467040769"/>
    <b v="0"/>
    <n v="30"/>
    <b v="1"/>
    <s v="theater/musical"/>
    <n v="1.5075000000000001"/>
    <n v="100.5"/>
    <x v="8"/>
    <x v="25"/>
    <x v="3668"/>
    <d v="2016-08-02T10:03:00"/>
  </r>
  <r>
    <n v="2209"/>
    <s v="NYPC's North American (+ Colombia!) Tour May 2014 - Part 2"/>
    <s v="Support us and pledge for rewards on our new bigger Tour of the US, Canada and Colombia!"/>
    <n v="500"/>
    <n v="754"/>
    <x v="3"/>
    <x v="1"/>
    <s v="GBP"/>
    <n v="1397516400"/>
    <n v="1396524644"/>
    <b v="0"/>
    <n v="15"/>
    <b v="1"/>
    <s v="music/electronic music"/>
    <n v="1.508"/>
    <n v="50.266666666666666"/>
    <x v="3"/>
    <x v="36"/>
    <x v="3669"/>
    <d v="2014-04-14T23:00:00"/>
  </r>
  <r>
    <n v="1248"/>
    <s v="The Vandies // Full length album!"/>
    <s v="The Vandies make pop rock in glorious Portland, Oregon. Help us fund our first full length album!"/>
    <n v="2500"/>
    <n v="3791"/>
    <x v="3"/>
    <x v="0"/>
    <s v="USD"/>
    <n v="1402642740"/>
    <n v="1399563953"/>
    <b v="1"/>
    <n v="59"/>
    <b v="1"/>
    <s v="music/rock"/>
    <n v="1.5164"/>
    <n v="64.254237288135599"/>
    <x v="3"/>
    <x v="32"/>
    <x v="3670"/>
    <d v="2014-06-13T06:59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3"/>
    <x v="0"/>
    <s v="USD"/>
    <n v="1362146280"/>
    <n v="1357604752"/>
    <b v="0"/>
    <n v="33"/>
    <b v="1"/>
    <s v="music/rock"/>
    <n v="1.5183333333333333"/>
    <n v="27.606060606060606"/>
    <x v="3"/>
    <x v="32"/>
    <x v="3671"/>
    <d v="2013-03-01T13:58:00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3"/>
    <x v="0"/>
    <s v="USD"/>
    <n v="1338579789"/>
    <n v="1335987789"/>
    <b v="0"/>
    <n v="27"/>
    <b v="1"/>
    <s v="music/electronic music"/>
    <n v="1.52"/>
    <n v="42.222222222222221"/>
    <x v="3"/>
    <x v="36"/>
    <x v="3672"/>
    <d v="2012-06-01T19:43:09"/>
  </r>
  <r>
    <n v="3450"/>
    <s v="The Beautiful House"/>
    <s v="The Beautiful House' is a story of modern mummification and the present day post-humanist crisis in our relationship with death."/>
    <n v="500"/>
    <n v="760"/>
    <x v="3"/>
    <x v="1"/>
    <s v="GBP"/>
    <n v="1427990071"/>
    <n v="1422809671"/>
    <b v="0"/>
    <n v="39"/>
    <b v="1"/>
    <s v="theater/plays"/>
    <n v="1.52"/>
    <n v="19.487179487179485"/>
    <x v="8"/>
    <x v="23"/>
    <x v="3673"/>
    <d v="2015-04-02T15:54:31"/>
  </r>
  <r>
    <n v="800"/>
    <s v="LF4 WildFire"/>
    <s v="Scotland's premier classic rock and metal festival, 3 days, 3-4 stages, family friendly,  for people of all ages"/>
    <n v="1500"/>
    <n v="2282"/>
    <x v="3"/>
    <x v="1"/>
    <s v="GBP"/>
    <n v="1410431054"/>
    <n v="1407839054"/>
    <b v="0"/>
    <n v="56"/>
    <b v="1"/>
    <s v="music/rock"/>
    <n v="1.5213333333333334"/>
    <n v="40.75"/>
    <x v="3"/>
    <x v="32"/>
    <x v="3674"/>
    <d v="2014-09-11T10:24:14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3"/>
    <x v="0"/>
    <s v="USD"/>
    <n v="1431100918"/>
    <n v="1427212918"/>
    <b v="0"/>
    <n v="470"/>
    <b v="1"/>
    <s v="technology/hardware"/>
    <n v="1.5260429999999998"/>
    <n v="324.69"/>
    <x v="1"/>
    <x v="39"/>
    <x v="3675"/>
    <d v="2015-05-08T16:01:58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3"/>
    <x v="0"/>
    <s v="USD"/>
    <n v="1306296000"/>
    <n v="1301950070"/>
    <b v="1"/>
    <n v="61"/>
    <b v="1"/>
    <s v="film &amp; video/documentary"/>
    <n v="1.5260869565217392"/>
    <n v="57.540983606557376"/>
    <x v="0"/>
    <x v="31"/>
    <x v="3676"/>
    <d v="2011-05-25T04:00:00"/>
  </r>
  <r>
    <n v="3827"/>
    <s v="BROKEN BISCUITS EDINBURGH"/>
    <s v="IAM TRYING TO TAKE MY DEBUT PLAY BROKEN BISCUITS TO EDINGBURGH FESTIVAL 2015 AND REALLY NEED SOME FUNDING TO HELP ME ACHIEVE THIS GOAL"/>
    <n v="3000"/>
    <n v="4580"/>
    <x v="3"/>
    <x v="1"/>
    <s v="GBP"/>
    <n v="1427414400"/>
    <n v="1422656201"/>
    <b v="0"/>
    <n v="65"/>
    <b v="1"/>
    <s v="theater/plays"/>
    <n v="1.5266666666666666"/>
    <n v="70.461538461538467"/>
    <x v="8"/>
    <x v="23"/>
    <x v="3677"/>
    <d v="2015-03-27T00:00:00"/>
  </r>
  <r>
    <n v="2181"/>
    <s v="Broken Contract Rulebook Relaunch"/>
    <s v="Broken Contract is a sci-fi, action/adventure, miniature based game of sci-fi worker insurrection in a dystopian future for 2+ players."/>
    <n v="2000"/>
    <n v="3062"/>
    <x v="3"/>
    <x v="0"/>
    <s v="USD"/>
    <n v="1487635653"/>
    <n v="1486426053"/>
    <b v="0"/>
    <n v="53"/>
    <b v="1"/>
    <s v="games/tabletop games"/>
    <n v="1.5309999999999999"/>
    <n v="57.773584905660378"/>
    <x v="5"/>
    <x v="38"/>
    <x v="3678"/>
    <d v="2017-02-21T00:07:33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3"/>
    <x v="0"/>
    <s v="USD"/>
    <n v="1406087940"/>
    <n v="1404141626"/>
    <b v="0"/>
    <n v="37"/>
    <b v="1"/>
    <s v="theater/plays"/>
    <n v="1.532"/>
    <n v="41.405405405405403"/>
    <x v="8"/>
    <x v="23"/>
    <x v="3679"/>
    <d v="2014-07-23T03:59:00"/>
  </r>
  <r>
    <n v="2235"/>
    <s v="Miniature Scenery Terrain for Tabletop gaming and Wargames"/>
    <s v="An amazing set of sceneries to create unique atmospheres for your tabletop gaming."/>
    <n v="13000"/>
    <n v="19931"/>
    <x v="3"/>
    <x v="7"/>
    <s v="CAD"/>
    <n v="1427585511"/>
    <n v="1424997111"/>
    <b v="0"/>
    <n v="147"/>
    <b v="1"/>
    <s v="games/tabletop games"/>
    <n v="1.5331538461538461"/>
    <n v="135.58503401360545"/>
    <x v="5"/>
    <x v="38"/>
    <x v="3680"/>
    <d v="2015-03-28T23:31:51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3"/>
    <x v="1"/>
    <s v="GBP"/>
    <n v="1459378085"/>
    <n v="1456789685"/>
    <b v="0"/>
    <n v="21"/>
    <b v="1"/>
    <s v="theater/plays"/>
    <n v="1.5331632653061225"/>
    <n v="143.0952380952381"/>
    <x v="8"/>
    <x v="23"/>
    <x v="3681"/>
    <d v="2016-03-30T22:48:05"/>
  </r>
  <r>
    <n v="76"/>
    <s v="Star Wars: Insidious"/>
    <s v="Karn A'Mor has awoken bloodied on a distant battlefield with no memory of his past! JOIN THE RESISTANCE and find out more..."/>
    <n v="300"/>
    <n v="460"/>
    <x v="3"/>
    <x v="0"/>
    <s v="USD"/>
    <n v="1325007358"/>
    <n v="1319819758"/>
    <b v="0"/>
    <n v="15"/>
    <b v="1"/>
    <s v="film &amp; video/shorts"/>
    <n v="1.5333333333333334"/>
    <n v="30.666666666666668"/>
    <x v="0"/>
    <x v="30"/>
    <x v="3682"/>
    <d v="2011-12-27T17:35:58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3"/>
    <x v="1"/>
    <s v="GBP"/>
    <n v="1450612740"/>
    <n v="1448040425"/>
    <b v="0"/>
    <n v="17"/>
    <b v="1"/>
    <s v="theater/plays"/>
    <n v="1.5333333333333334"/>
    <n v="13.529411764705882"/>
    <x v="8"/>
    <x v="23"/>
    <x v="3683"/>
    <d v="2015-12-20T11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3"/>
    <x v="0"/>
    <s v="USD"/>
    <n v="1465837200"/>
    <n v="1463971172"/>
    <b v="0"/>
    <n v="14"/>
    <b v="1"/>
    <s v="theater/plays"/>
    <n v="1.534"/>
    <n v="109.57142857142857"/>
    <x v="8"/>
    <x v="23"/>
    <x v="3684"/>
    <d v="2016-06-13T17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3"/>
    <x v="0"/>
    <s v="USD"/>
    <n v="1366222542"/>
    <n v="1363630542"/>
    <b v="0"/>
    <n v="554"/>
    <b v="1"/>
    <s v="technology/hardware"/>
    <n v="1.5345200000000001"/>
    <n v="138.49458483754512"/>
    <x v="1"/>
    <x v="39"/>
    <x v="3685"/>
    <d v="2013-04-17T18:15:42"/>
  </r>
  <r>
    <n v="3712"/>
    <s v="IT'S JUST MY LIFE"/>
    <s v="Married, Single, Divorced, Straight, Gay, Transgendered, Birth Mother, Adoptive Mother.... Everyone has a story.  These are ours."/>
    <n v="7500"/>
    <n v="11530"/>
    <x v="3"/>
    <x v="0"/>
    <s v="USD"/>
    <n v="1433055540"/>
    <n v="1431230867"/>
    <b v="0"/>
    <n v="104"/>
    <b v="1"/>
    <s v="theater/plays"/>
    <n v="1.5373333333333334"/>
    <n v="110.86538461538461"/>
    <x v="8"/>
    <x v="23"/>
    <x v="3686"/>
    <d v="2015-05-31T06:59:00"/>
  </r>
  <r>
    <n v="2279"/>
    <s v="Zombie Apocalypse Geocaching"/>
    <s v="The Zombie Apocalypse has begun! Fortunately, YOU have your priorities straight. What could be more important than Geocaching?"/>
    <n v="1000"/>
    <n v="1538"/>
    <x v="3"/>
    <x v="0"/>
    <s v="USD"/>
    <n v="1423022400"/>
    <n v="1421436099"/>
    <b v="0"/>
    <n v="32"/>
    <b v="1"/>
    <s v="games/tabletop games"/>
    <n v="1.538"/>
    <n v="48.0625"/>
    <x v="5"/>
    <x v="38"/>
    <x v="3687"/>
    <d v="2015-02-04T04:00:00"/>
  </r>
  <r>
    <n v="2710"/>
    <s v="House of Yes"/>
    <s v="Building Brooklyn's own creative venue for circus, theater and events of all types."/>
    <n v="60000"/>
    <n v="92340.21"/>
    <x v="3"/>
    <x v="0"/>
    <s v="USD"/>
    <n v="1407549600"/>
    <n v="1404797428"/>
    <b v="1"/>
    <n v="1088"/>
    <b v="1"/>
    <s v="theater/spaces"/>
    <n v="1.5390035000000002"/>
    <n v="84.871516544117654"/>
    <x v="8"/>
    <x v="24"/>
    <x v="3688"/>
    <d v="2014-08-09T02:00:00"/>
  </r>
  <r>
    <n v="1855"/>
    <s v="Motion Device Debut EP"/>
    <s v="11 year old Sara &amp; Motion Device want rock &amp; metal fans all over the world to unite and join the ROCK REVOLUTION!!!"/>
    <n v="8750"/>
    <n v="13480.16"/>
    <x v="3"/>
    <x v="7"/>
    <s v="CAD"/>
    <n v="1389012940"/>
    <n v="1385124940"/>
    <b v="0"/>
    <n v="191"/>
    <b v="1"/>
    <s v="music/rock"/>
    <n v="1.5405897142857143"/>
    <n v="70.576753926701571"/>
    <x v="3"/>
    <x v="32"/>
    <x v="3689"/>
    <d v="2014-01-06T12:55:40"/>
  </r>
  <r>
    <n v="2262"/>
    <s v="Riders: A Game About Cheating Doomsday"/>
    <s v="An RPG about mortal servants of the Horsemen of the Apocalypse deciding to not end the world."/>
    <n v="3300"/>
    <n v="5087"/>
    <x v="3"/>
    <x v="0"/>
    <s v="USD"/>
    <n v="1416268800"/>
    <n v="1413295358"/>
    <b v="0"/>
    <n v="181"/>
    <b v="1"/>
    <s v="games/tabletop games"/>
    <n v="1.5415151515151515"/>
    <n v="28.104972375690608"/>
    <x v="5"/>
    <x v="38"/>
    <x v="3690"/>
    <d v="2014-11-18T00:00:00"/>
  </r>
  <r>
    <n v="3272"/>
    <s v="&quot;Next Stop&quot; - Adjusting to dating in NYC"/>
    <s v="A new original play that follows two Israeli singles navigate the humorous and confusing dating scene of NYC."/>
    <n v="10000"/>
    <n v="15443"/>
    <x v="3"/>
    <x v="0"/>
    <s v="USD"/>
    <n v="1446814809"/>
    <n v="1444219209"/>
    <b v="1"/>
    <n v="145"/>
    <b v="1"/>
    <s v="theater/plays"/>
    <n v="1.5443"/>
    <n v="106.50344827586207"/>
    <x v="8"/>
    <x v="23"/>
    <x v="3691"/>
    <d v="2015-11-06T13:00:09"/>
  </r>
  <r>
    <n v="111"/>
    <s v="Judi Dench is Cool in Person"/>
    <s v="Two actors, one bookie and a very bad day.  Judi Dench is Cool in Person is fast, funny and only a little bit nasty."/>
    <n v="3500"/>
    <n v="5410"/>
    <x v="3"/>
    <x v="3"/>
    <s v="AUD"/>
    <n v="1433059187"/>
    <n v="1430467187"/>
    <b v="0"/>
    <n v="53"/>
    <b v="1"/>
    <s v="film &amp; video/shorts"/>
    <n v="1.5457142857142858"/>
    <n v="102.0754716981132"/>
    <x v="0"/>
    <x v="30"/>
    <x v="3692"/>
    <d v="2015-05-31T07:59:47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3"/>
    <x v="0"/>
    <s v="USD"/>
    <n v="1486053409"/>
    <n v="1483461409"/>
    <b v="0"/>
    <n v="67"/>
    <b v="1"/>
    <s v="food/small batch"/>
    <n v="1.5469999999999999"/>
    <n v="69.268656716417908"/>
    <x v="6"/>
    <x v="28"/>
    <x v="3693"/>
    <d v="2017-02-02T16:36:49"/>
  </r>
  <r>
    <n v="62"/>
    <s v="SPECIMEN 0625c - Sci-Fi Thriller"/>
    <s v="A man is forced to repeatedly crawl through a mysterious maze not knowing who captured him or why, but he is determined to find out."/>
    <n v="3000"/>
    <n v="4642"/>
    <x v="3"/>
    <x v="0"/>
    <s v="USD"/>
    <n v="1362337878"/>
    <n v="1360177878"/>
    <b v="0"/>
    <n v="48"/>
    <b v="1"/>
    <s v="film &amp; video/shorts"/>
    <n v="1.5473333333333332"/>
    <n v="96.708333333333329"/>
    <x v="0"/>
    <x v="30"/>
    <x v="3694"/>
    <d v="2013-03-03T19:11:18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3"/>
    <x v="0"/>
    <s v="USD"/>
    <n v="1403661600"/>
    <n v="1401196766"/>
    <b v="1"/>
    <n v="190"/>
    <b v="1"/>
    <s v="music/rock"/>
    <n v="1.5493846153846154"/>
    <n v="53.005263157894738"/>
    <x v="3"/>
    <x v="32"/>
    <x v="3695"/>
    <d v="2014-06-25T02:00:00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3"/>
    <x v="0"/>
    <s v="USD"/>
    <n v="1346344425"/>
    <n v="1343320425"/>
    <b v="1"/>
    <n v="467"/>
    <b v="1"/>
    <s v="music/rock"/>
    <n v="1.5497535999999998"/>
    <n v="82.963254817987149"/>
    <x v="3"/>
    <x v="32"/>
    <x v="3696"/>
    <d v="2012-08-30T16:33:45"/>
  </r>
  <r>
    <n v="1761"/>
    <s v="I Wanted To See Boobs"/>
    <s v="A hardcover photobook telling the naked truth of a young photographers journey."/>
    <n v="100"/>
    <n v="155"/>
    <x v="3"/>
    <x v="1"/>
    <s v="GBP"/>
    <n v="1442065060"/>
    <n v="1437745060"/>
    <b v="0"/>
    <n v="3"/>
    <b v="1"/>
    <s v="photography/photobooks"/>
    <n v="1.55"/>
    <n v="51.666666666666664"/>
    <x v="7"/>
    <x v="18"/>
    <x v="3697"/>
    <d v="2015-09-12T13:37:4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3"/>
    <x v="1"/>
    <s v="GBP"/>
    <n v="1423838916"/>
    <n v="1418654916"/>
    <b v="0"/>
    <n v="78"/>
    <b v="1"/>
    <s v="theater/plays"/>
    <n v="1.55"/>
    <n v="39.743589743589745"/>
    <x v="8"/>
    <x v="23"/>
    <x v="3698"/>
    <d v="2015-02-13T14:48:36"/>
  </r>
  <r>
    <n v="850"/>
    <s v="Yet Further: Sioum's Second Full-Length Album"/>
    <s v="Help Chicago-based instrumental group Sioum complete the production of their 2nd full-length album."/>
    <n v="4000"/>
    <n v="6207"/>
    <x v="3"/>
    <x v="0"/>
    <s v="USD"/>
    <n v="1461560340"/>
    <n v="1458762717"/>
    <b v="0"/>
    <n v="133"/>
    <b v="1"/>
    <s v="music/metal"/>
    <n v="1.55175"/>
    <n v="46.669172932330824"/>
    <x v="3"/>
    <x v="33"/>
    <x v="3699"/>
    <d v="2016-04-25T04:59:00"/>
  </r>
  <r>
    <n v="26"/>
    <s v="You, Me &amp; Sicily:  Part I Editing"/>
    <s v="Highlighting Sicily's points of light: its extraordinary people. Editing phase is now underway!!!"/>
    <n v="1250"/>
    <n v="1940"/>
    <x v="3"/>
    <x v="0"/>
    <s v="USD"/>
    <n v="1408278144"/>
    <n v="1404822144"/>
    <b v="0"/>
    <n v="19"/>
    <b v="1"/>
    <s v="film &amp; video/television"/>
    <n v="1.552"/>
    <n v="102.10526315789474"/>
    <x v="0"/>
    <x v="29"/>
    <x v="3700"/>
    <d v="2014-08-17T12:22:24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3"/>
    <x v="0"/>
    <s v="USD"/>
    <n v="1433314740"/>
    <n v="1430600401"/>
    <b v="0"/>
    <n v="56"/>
    <b v="1"/>
    <s v="theater/plays"/>
    <n v="1.552"/>
    <n v="83.142857142857139"/>
    <x v="8"/>
    <x v="23"/>
    <x v="3701"/>
    <d v="2015-06-03T06:59:00"/>
  </r>
  <r>
    <n v="1208"/>
    <s v="Into The Great White Sands"/>
    <s v="Help me complete the photography and publish a fine art book on White Sands National Monument, a uniquely significant place."/>
    <n v="10000"/>
    <n v="15530"/>
    <x v="3"/>
    <x v="0"/>
    <s v="USD"/>
    <n v="1458835264"/>
    <n v="1456246864"/>
    <b v="0"/>
    <n v="75"/>
    <b v="1"/>
    <s v="photography/photobooks"/>
    <n v="1.5529999999999999"/>
    <n v="207.06666666666666"/>
    <x v="7"/>
    <x v="18"/>
    <x v="3702"/>
    <d v="2016-03-24T16:01:04"/>
  </r>
  <r>
    <n v="1625"/>
    <s v="Redemption's New DVD!"/>
    <s v="Progressive metal band Redemption is preparing to film its second live DVD at the Progpower festival in Atlanta, GA in September, 2012."/>
    <n v="7500"/>
    <n v="11650"/>
    <x v="3"/>
    <x v="0"/>
    <s v="USD"/>
    <n v="1347382053"/>
    <n v="1344962853"/>
    <b v="0"/>
    <n v="104"/>
    <b v="1"/>
    <s v="music/rock"/>
    <n v="1.5533333333333332"/>
    <n v="112.01923076923077"/>
    <x v="3"/>
    <x v="32"/>
    <x v="3703"/>
    <d v="2012-09-11T16:47:33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3"/>
    <x v="0"/>
    <s v="USD"/>
    <n v="1358198400"/>
    <n v="1354580949"/>
    <b v="0"/>
    <n v="149"/>
    <b v="1"/>
    <s v="publishing/nonfiction"/>
    <n v="1.5551428571428572"/>
    <n v="36.530201342281877"/>
    <x v="2"/>
    <x v="34"/>
    <x v="3704"/>
    <d v="2013-01-14T21:20:00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3"/>
    <x v="0"/>
    <s v="USD"/>
    <n v="1348202807"/>
    <n v="1343018807"/>
    <b v="0"/>
    <n v="60"/>
    <b v="1"/>
    <s v="music/classical music"/>
    <n v="1.5553333333333332"/>
    <n v="38.883333333333333"/>
    <x v="3"/>
    <x v="37"/>
    <x v="3705"/>
    <d v="2012-09-21T04:46:47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3"/>
    <x v="0"/>
    <s v="USD"/>
    <n v="1344358860"/>
    <n v="1343682681"/>
    <b v="0"/>
    <n v="19"/>
    <b v="1"/>
    <s v="music/rock"/>
    <n v="1.5571428571428572"/>
    <n v="28.684210526315791"/>
    <x v="3"/>
    <x v="32"/>
    <x v="3706"/>
    <d v="2012-08-07T17:01:00"/>
  </r>
  <r>
    <n v="3716"/>
    <s v="Sylvia (a benefit show)"/>
    <s v="I am raising money to pay for the rights to produce Sylvia by A.R. Gurney. The show will be a fundraiser for Wayside Waifs."/>
    <n v="800"/>
    <n v="1246"/>
    <x v="3"/>
    <x v="0"/>
    <s v="USD"/>
    <n v="1453411109"/>
    <n v="1450819109"/>
    <b v="0"/>
    <n v="24"/>
    <b v="1"/>
    <s v="theater/plays"/>
    <n v="1.5575000000000001"/>
    <n v="51.916666666666664"/>
    <x v="8"/>
    <x v="23"/>
    <x v="3707"/>
    <d v="2016-01-21T21:18:29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3"/>
    <x v="0"/>
    <s v="USD"/>
    <n v="1350074261"/>
    <n v="1347482261"/>
    <b v="0"/>
    <n v="133"/>
    <b v="1"/>
    <s v="music/rock"/>
    <n v="1.5590999999999999"/>
    <n v="117.22556390977444"/>
    <x v="3"/>
    <x v="32"/>
    <x v="3708"/>
    <d v="2012-10-12T20:37:41"/>
  </r>
  <r>
    <n v="274"/>
    <s v="In Search of Nabad (Documentary Film)"/>
    <s v="An intimate documentary sharing the powerful voices of Seattle's Somali refugees and their search for peace in their new home."/>
    <n v="4000"/>
    <n v="6240"/>
    <x v="3"/>
    <x v="0"/>
    <s v="USD"/>
    <n v="1333609140"/>
    <n v="1330638829"/>
    <b v="1"/>
    <n v="113"/>
    <b v="1"/>
    <s v="film &amp; video/documentary"/>
    <n v="1.56"/>
    <n v="55.221238938053098"/>
    <x v="0"/>
    <x v="31"/>
    <x v="3709"/>
    <d v="2012-04-05T06:59:00"/>
  </r>
  <r>
    <n v="280"/>
    <s v="Korengal Theatrical Release"/>
    <s v="My latest film Korengal, takes us back to the same valley with the same troops as in my Academy AwardÂ® nominated film Restrepo."/>
    <n v="75000"/>
    <n v="117108"/>
    <x v="3"/>
    <x v="0"/>
    <s v="USD"/>
    <n v="1401459035"/>
    <n v="1397571035"/>
    <b v="1"/>
    <n v="2139"/>
    <b v="1"/>
    <s v="film &amp; video/documentary"/>
    <n v="1.5614399999999999"/>
    <n v="54.748948106591868"/>
    <x v="0"/>
    <x v="31"/>
    <x v="3710"/>
    <d v="2014-05-30T14:10:35"/>
  </r>
  <r>
    <n v="3534"/>
    <s v="Night of Ashes"/>
    <s v="A Theatrical Prequel to Hell's Rebels, the current Pathfinder Adventure Path from Paizo Publishing"/>
    <n v="5000"/>
    <n v="7810"/>
    <x v="3"/>
    <x v="0"/>
    <s v="USD"/>
    <n v="1443711623"/>
    <n v="1440687623"/>
    <b v="0"/>
    <n v="204"/>
    <b v="1"/>
    <s v="theater/plays"/>
    <n v="1.5620000000000001"/>
    <n v="38.284313725490193"/>
    <x v="8"/>
    <x v="23"/>
    <x v="3711"/>
    <d v="2015-10-01T15:00:23"/>
  </r>
  <r>
    <n v="2215"/>
    <s v="&quot;Something to See, Not to Say&quot; - Anemometer's First EP Album"/>
    <s v="Ambient Electro Grind-fest!"/>
    <n v="550"/>
    <n v="860"/>
    <x v="3"/>
    <x v="0"/>
    <s v="USD"/>
    <n v="1331621940"/>
    <n v="1329671572"/>
    <b v="0"/>
    <n v="33"/>
    <b v="1"/>
    <s v="music/electronic music"/>
    <n v="1.5636363636363637"/>
    <n v="26.060606060606062"/>
    <x v="3"/>
    <x v="36"/>
    <x v="3712"/>
    <d v="2012-03-13T06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3"/>
    <x v="0"/>
    <s v="USD"/>
    <n v="1293937200"/>
    <n v="1291257298"/>
    <b v="0"/>
    <n v="13"/>
    <b v="1"/>
    <s v="music/classical music"/>
    <n v="1.5640000000000001"/>
    <n v="30.076923076923077"/>
    <x v="3"/>
    <x v="37"/>
    <x v="3713"/>
    <d v="2011-01-02T03:00:00"/>
  </r>
  <r>
    <n v="2523"/>
    <s v="Pater Noster Project"/>
    <s v="PATER NOSTER (2003) by Thomas Oboe Lee, scored for baritone solo and string quartet.  Hauntingly beautiful, yet never performed."/>
    <n v="900"/>
    <n v="1408"/>
    <x v="3"/>
    <x v="0"/>
    <s v="USD"/>
    <n v="1416270292"/>
    <n v="1413674692"/>
    <b v="0"/>
    <n v="26"/>
    <b v="1"/>
    <s v="music/classical music"/>
    <n v="1.5644444444444445"/>
    <n v="54.153846153846153"/>
    <x v="3"/>
    <x v="37"/>
    <x v="3714"/>
    <d v="2014-11-18T00:24:52"/>
  </r>
  <r>
    <n v="1959"/>
    <s v="Heat Seek NYC"/>
    <s v="A thermometer that connects to the internet to help New York City turn the heat on for thousands of tenants with no heat in the winter."/>
    <n v="10000"/>
    <n v="15673.44"/>
    <x v="3"/>
    <x v="0"/>
    <s v="USD"/>
    <n v="1412121600"/>
    <n v="1408565860"/>
    <b v="1"/>
    <n v="424"/>
    <b v="1"/>
    <s v="technology/hardware"/>
    <n v="1.5673440000000001"/>
    <n v="36.965660377358489"/>
    <x v="1"/>
    <x v="39"/>
    <x v="3715"/>
    <d v="2014-10-01T00:00:0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3"/>
    <x v="0"/>
    <s v="USD"/>
    <n v="1434917049"/>
    <n v="1432325049"/>
    <b v="0"/>
    <n v="107"/>
    <b v="1"/>
    <s v="theater/spaces"/>
    <n v="1.5696000000000001"/>
    <n v="146.69158878504672"/>
    <x v="8"/>
    <x v="24"/>
    <x v="3716"/>
    <d v="2015-06-21T20:04:09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3"/>
    <x v="0"/>
    <s v="USD"/>
    <n v="1339074857"/>
    <n v="1336482857"/>
    <b v="1"/>
    <n v="50"/>
    <b v="1"/>
    <s v="music/indie rock"/>
    <n v="1.5697000000000001"/>
    <n v="37.672800000000002"/>
    <x v="3"/>
    <x v="7"/>
    <x v="3717"/>
    <d v="2012-06-07T13:14:17"/>
  </r>
  <r>
    <n v="1515"/>
    <s v="Eyes as Big as Plates"/>
    <s v="Eyes as Big as Plates - The book! Featuring over 50 portraits, field notes and behind the scenes stories from seniors around the world."/>
    <n v="300000"/>
    <n v="471567"/>
    <x v="3"/>
    <x v="13"/>
    <s v="NOK"/>
    <n v="1458104697"/>
    <n v="1455516297"/>
    <b v="1"/>
    <n v="555"/>
    <b v="1"/>
    <s v="photography/photobooks"/>
    <n v="1.57189"/>
    <n v="849.67027027027029"/>
    <x v="7"/>
    <x v="18"/>
    <x v="3718"/>
    <d v="2016-03-16T05:04:57"/>
  </r>
  <r>
    <n v="279"/>
    <s v="Instructions on Parting"/>
    <s v="This documentary film is an intimate portrait of love and loss that observes family and nature undergoing the cycle of birth to death."/>
    <n v="17000"/>
    <n v="26744.11"/>
    <x v="3"/>
    <x v="0"/>
    <s v="USD"/>
    <n v="1488160860"/>
    <n v="1485237096"/>
    <b v="1"/>
    <n v="305"/>
    <b v="1"/>
    <s v="film &amp; video/documentary"/>
    <n v="1.5731829411764706"/>
    <n v="87.685606557377056"/>
    <x v="0"/>
    <x v="31"/>
    <x v="3719"/>
    <d v="2017-02-27T02:01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3"/>
    <x v="1"/>
    <s v="GBP"/>
    <n v="1384374155"/>
    <n v="1381778555"/>
    <b v="0"/>
    <n v="301"/>
    <b v="1"/>
    <s v="games/tabletop games"/>
    <n v="1.5737692307692308"/>
    <n v="67.970099667774093"/>
    <x v="5"/>
    <x v="38"/>
    <x v="3720"/>
    <d v="2013-11-13T20:22:35"/>
  </r>
  <r>
    <n v="2630"/>
    <s v="Asteroid What! - Very Near Earth Asteroids"/>
    <s v="Free and easy to use information when asteroids pass closer than the Moon. Stretch - take photos of all of these asteroids"/>
    <n v="2000"/>
    <n v="3158"/>
    <x v="3"/>
    <x v="3"/>
    <s v="AUD"/>
    <n v="1467280800"/>
    <n v="1464921112"/>
    <b v="0"/>
    <n v="81"/>
    <b v="1"/>
    <s v="technology/space exploration"/>
    <n v="1.579"/>
    <n v="38.987654320987652"/>
    <x v="1"/>
    <x v="21"/>
    <x v="3721"/>
    <d v="2016-06-30T10:00:0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3"/>
    <x v="0"/>
    <s v="USD"/>
    <n v="1424548719"/>
    <n v="1419364719"/>
    <b v="0"/>
    <n v="15"/>
    <b v="1"/>
    <s v="theater/spaces"/>
    <n v="1.58"/>
    <n v="158"/>
    <x v="8"/>
    <x v="24"/>
    <x v="3722"/>
    <d v="2015-02-21T19:58:39"/>
  </r>
  <r>
    <n v="3491"/>
    <s v="William Shakespeare's The Tempest"/>
    <s v="Shakespeare Company at UCLA presents The Tempest under the stars in the Fowler Museum Amphitheater. Bring your blankets and enjoy!"/>
    <n v="500"/>
    <n v="791"/>
    <x v="3"/>
    <x v="0"/>
    <s v="USD"/>
    <n v="1431928784"/>
    <n v="1430114384"/>
    <b v="0"/>
    <n v="10"/>
    <b v="1"/>
    <s v="theater/plays"/>
    <n v="1.5820000000000001"/>
    <n v="79.099999999999994"/>
    <x v="8"/>
    <x v="23"/>
    <x v="3723"/>
    <d v="2015-05-18T05:59:44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3"/>
    <x v="0"/>
    <s v="USD"/>
    <n v="1407758629"/>
    <n v="1404907429"/>
    <b v="0"/>
    <n v="139"/>
    <b v="1"/>
    <s v="publishing/nonfiction"/>
    <n v="1.5833333333333333"/>
    <n v="68.345323741007192"/>
    <x v="2"/>
    <x v="34"/>
    <x v="3724"/>
    <d v="2014-08-11T12:03:49"/>
  </r>
  <r>
    <n v="1219"/>
    <s v="The Box"/>
    <s v="The Box is a fine art book of Ron Amato's innovative and seductive photography project."/>
    <n v="16350"/>
    <n v="26024"/>
    <x v="3"/>
    <x v="0"/>
    <s v="USD"/>
    <n v="1476961513"/>
    <n v="1474369513"/>
    <b v="0"/>
    <n v="253"/>
    <b v="1"/>
    <s v="photography/photobooks"/>
    <n v="1.5916819571865444"/>
    <n v="102.86166007905139"/>
    <x v="7"/>
    <x v="18"/>
    <x v="3725"/>
    <d v="2016-10-20T11:05:13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3"/>
    <x v="0"/>
    <s v="USD"/>
    <n v="1443214800"/>
    <n v="1440008439"/>
    <b v="0"/>
    <n v="206"/>
    <b v="1"/>
    <s v="technology/makerspaces"/>
    <n v="1.592951"/>
    <n v="77.327718446601949"/>
    <x v="1"/>
    <x v="26"/>
    <x v="3726"/>
    <d v="2015-09-25T21:00:00"/>
  </r>
  <r>
    <n v="3309"/>
    <s v="Collision Course"/>
    <s v="Two unlikely friends, a garage, tinned beans &amp; the end of the world."/>
    <n v="350"/>
    <n v="558"/>
    <x v="3"/>
    <x v="1"/>
    <s v="GBP"/>
    <n v="1476632178"/>
    <n v="1473953778"/>
    <b v="0"/>
    <n v="31"/>
    <b v="1"/>
    <s v="theater/plays"/>
    <n v="1.5942857142857143"/>
    <n v="18"/>
    <x v="8"/>
    <x v="23"/>
    <x v="3727"/>
    <d v="2016-10-16T15:36:18"/>
  </r>
  <r>
    <n v="3483"/>
    <s v="The Faculty Lounge"/>
    <s v="Join 5 high school teachers in the lounge of every high school in America.  Hear what they never say in the classroom."/>
    <n v="3350"/>
    <n v="5358"/>
    <x v="3"/>
    <x v="0"/>
    <s v="USD"/>
    <n v="1404403381"/>
    <n v="1401811381"/>
    <b v="0"/>
    <n v="133"/>
    <b v="1"/>
    <s v="theater/plays"/>
    <n v="1.599402985074627"/>
    <n v="40.285714285714285"/>
    <x v="8"/>
    <x v="23"/>
    <x v="3728"/>
    <d v="2014-07-03T16:03:01"/>
  </r>
  <r>
    <n v="13"/>
    <s v="Can't Go Home"/>
    <s v="A travel series hosted by touring musicians that profiles a different American city in each episode."/>
    <n v="3500"/>
    <n v="5599"/>
    <x v="3"/>
    <x v="0"/>
    <s v="USD"/>
    <n v="1466713620"/>
    <n v="1463588109"/>
    <b v="0"/>
    <n v="51"/>
    <b v="1"/>
    <s v="film &amp; video/television"/>
    <n v="1.5997142857142856"/>
    <n v="109.78431372549019"/>
    <x v="0"/>
    <x v="29"/>
    <x v="3729"/>
    <d v="2016-06-23T20:27:00"/>
  </r>
  <r>
    <n v="813"/>
    <s v="Rules of Civility and Decent Behavior"/>
    <s v="A pre order campaign to fund the pressing of our second full length vinyl LP"/>
    <n v="1500"/>
    <n v="2399.94"/>
    <x v="3"/>
    <x v="0"/>
    <s v="USD"/>
    <n v="1342825365"/>
    <n v="1340233365"/>
    <b v="0"/>
    <n v="96"/>
    <b v="1"/>
    <s v="music/rock"/>
    <n v="1.59996"/>
    <n v="24.999375000000001"/>
    <x v="3"/>
    <x v="32"/>
    <x v="3730"/>
    <d v="2012-07-20T23:02:45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3"/>
    <x v="1"/>
    <s v="GBP"/>
    <n v="1380449461"/>
    <n v="1375265461"/>
    <b v="0"/>
    <n v="13"/>
    <b v="1"/>
    <s v="publishing/nonfiction"/>
    <n v="1.6"/>
    <n v="4.9230769230769234"/>
    <x v="2"/>
    <x v="34"/>
    <x v="3731"/>
    <d v="2013-09-29T10:11:01"/>
  </r>
  <r>
    <n v="3835"/>
    <s v="Support new theatre piece IT DOESN'T MATTER"/>
    <s v="IT DOESN'T MATTER is a new comedic piece of political theatre written by three enthusiastic students. Help us produce it at LIPA!"/>
    <n v="200"/>
    <n v="320"/>
    <x v="3"/>
    <x v="1"/>
    <s v="GBP"/>
    <n v="1461278208"/>
    <n v="1459463808"/>
    <b v="0"/>
    <n v="8"/>
    <b v="1"/>
    <s v="theater/plays"/>
    <n v="1.6"/>
    <n v="40"/>
    <x v="8"/>
    <x v="23"/>
    <x v="3732"/>
    <d v="2016-04-21T22:36:48"/>
  </r>
  <r>
    <n v="3166"/>
    <s v="Verdigris - A Play by Jim Beaver"/>
    <s v="VERDIGRIS: A play written by Jim Beaver, star of Supernatural and Deadwood, opening March 2015 at Theatre West in Los Angeles."/>
    <n v="35000"/>
    <n v="56079.83"/>
    <x v="3"/>
    <x v="0"/>
    <s v="USD"/>
    <n v="1416988740"/>
    <n v="1414514153"/>
    <b v="1"/>
    <n v="930"/>
    <b v="1"/>
    <s v="theater/plays"/>
    <n v="1.6022808571428573"/>
    <n v="60.300892473118282"/>
    <x v="8"/>
    <x v="23"/>
    <x v="3733"/>
    <d v="2014-11-26T07:59:00"/>
  </r>
  <r>
    <n v="1188"/>
    <s v="Because Dance."/>
    <s v="A photobook of young dancers and their inspiring stories, photographed in beautiful and unique locations."/>
    <n v="2000"/>
    <n v="3211"/>
    <x v="3"/>
    <x v="7"/>
    <s v="CAD"/>
    <n v="1482943740"/>
    <n v="1481129340"/>
    <b v="0"/>
    <n v="85"/>
    <b v="1"/>
    <s v="photography/photobooks"/>
    <n v="1.6054999999999999"/>
    <n v="37.776470588235291"/>
    <x v="7"/>
    <x v="18"/>
    <x v="3734"/>
    <d v="2016-12-28T16:49:00"/>
  </r>
  <r>
    <n v="1666"/>
    <s v="Venus On Fire + Extraordinary Producer = Legendary New EP"/>
    <s v="Play a KEY role in Venus On Fire's success - Working with a World Class Producer to make a memorable EP."/>
    <n v="2500"/>
    <n v="4022"/>
    <x v="3"/>
    <x v="0"/>
    <s v="USD"/>
    <n v="1364447073"/>
    <n v="1361858673"/>
    <b v="0"/>
    <n v="98"/>
    <b v="1"/>
    <s v="music/pop"/>
    <n v="1.6088"/>
    <n v="41.04081632653061"/>
    <x v="3"/>
    <x v="35"/>
    <x v="3735"/>
    <d v="2013-03-28T05:04:3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3"/>
    <x v="0"/>
    <s v="USD"/>
    <n v="1460846347"/>
    <n v="1458254347"/>
    <b v="0"/>
    <n v="28"/>
    <b v="1"/>
    <s v="theater/plays"/>
    <n v="1.61"/>
    <n v="57.5"/>
    <x v="8"/>
    <x v="23"/>
    <x v="3736"/>
    <d v="2016-04-16T22:39:07"/>
  </r>
  <r>
    <n v="2179"/>
    <s v="Woodhouse EP"/>
    <s v="Woodhouse is making an EP!  If you are a fan of whiskey and loud guitars, contribute to the cause!"/>
    <n v="1000"/>
    <n v="1614"/>
    <x v="3"/>
    <x v="0"/>
    <s v="USD"/>
    <n v="1428725192"/>
    <n v="1426133192"/>
    <b v="0"/>
    <n v="21"/>
    <b v="1"/>
    <s v="music/rock"/>
    <n v="1.6140000000000001"/>
    <n v="76.857142857142861"/>
    <x v="3"/>
    <x v="32"/>
    <x v="3737"/>
    <d v="2015-04-11T04:06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3"/>
    <x v="0"/>
    <s v="USD"/>
    <n v="1434017153"/>
    <n v="1431425153"/>
    <b v="1"/>
    <n v="353"/>
    <b v="1"/>
    <s v="technology/hardware"/>
    <n v="1.61459"/>
    <n v="457.39093484419266"/>
    <x v="1"/>
    <x v="39"/>
    <x v="3738"/>
    <d v="2015-06-11T10:05:53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3"/>
    <x v="0"/>
    <s v="USD"/>
    <n v="1417845600"/>
    <n v="1415194553"/>
    <b v="1"/>
    <n v="615"/>
    <b v="1"/>
    <s v="photography/photobooks"/>
    <n v="1.6197999999999999"/>
    <n v="39.507317073170732"/>
    <x v="7"/>
    <x v="18"/>
    <x v="3739"/>
    <d v="2014-12-06T06:00:00"/>
  </r>
  <r>
    <n v="1275"/>
    <s v="BLOODGOOD's 1st Studio Album in 22 Years!"/>
    <s v="ONLY A FEW HOURS LEFT TO GET YOUR ADVANCE COPY OF &quot;DANGEROUSLY CLOSE&quot; and to check out our other cool rewards!"/>
    <n v="15000"/>
    <n v="24321.1"/>
    <x v="3"/>
    <x v="0"/>
    <s v="USD"/>
    <n v="1375908587"/>
    <n v="1372884587"/>
    <b v="1"/>
    <n v="389"/>
    <b v="1"/>
    <s v="music/rock"/>
    <n v="1.6214066666666667"/>
    <n v="62.522107969151669"/>
    <x v="3"/>
    <x v="32"/>
    <x v="3740"/>
    <d v="2013-08-07T20:49:47"/>
  </r>
  <r>
    <n v="3610"/>
    <s v="The Florence Company presents 'America'"/>
    <s v="The Florence Company premieres its first stage play at the Chelsea Theatre in London with an original piece of writing"/>
    <n v="1000"/>
    <n v="1623"/>
    <x v="3"/>
    <x v="1"/>
    <s v="GBP"/>
    <n v="1439806936"/>
    <n v="1437214936"/>
    <b v="0"/>
    <n v="31"/>
    <b v="1"/>
    <s v="theater/plays"/>
    <n v="1.623"/>
    <n v="52.354838709677416"/>
    <x v="8"/>
    <x v="23"/>
    <x v="3741"/>
    <d v="2015-08-17T10:22:1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3"/>
    <x v="7"/>
    <s v="CAD"/>
    <n v="1430693460"/>
    <n v="1428087153"/>
    <b v="0"/>
    <n v="17"/>
    <b v="1"/>
    <s v="theater/plays"/>
    <n v="1.625"/>
    <n v="95.588235294117652"/>
    <x v="8"/>
    <x v="23"/>
    <x v="3742"/>
    <d v="2015-05-03T22:51:00"/>
  </r>
  <r>
    <n v="2222"/>
    <s v="Passing Shot: Dice Tennis Game"/>
    <s v="Passing Shot is a tennis dice game for two players. Strategic use of the dice rolls allow you to score points to win game, set &amp; match."/>
    <n v="500"/>
    <n v="813"/>
    <x v="3"/>
    <x v="0"/>
    <s v="USD"/>
    <n v="1327776847"/>
    <n v="1325184847"/>
    <b v="0"/>
    <n v="30"/>
    <b v="1"/>
    <s v="games/tabletop games"/>
    <n v="1.6259999999999999"/>
    <n v="27.1"/>
    <x v="5"/>
    <x v="38"/>
    <x v="3743"/>
    <d v="2012-01-28T18:54:07"/>
  </r>
  <r>
    <n v="3165"/>
    <s v="THE MOON PLAY"/>
    <s v="THE MOON PLAY is a new play written by Carolyn Gilliam. The play follows an astronaut on the moon who has lost his reason to explore."/>
    <n v="750"/>
    <n v="1220"/>
    <x v="3"/>
    <x v="0"/>
    <s v="USD"/>
    <n v="1304395140"/>
    <n v="1302493760"/>
    <b v="1"/>
    <n v="21"/>
    <b v="1"/>
    <s v="theater/plays"/>
    <n v="1.6266666666666667"/>
    <n v="58.095238095238095"/>
    <x v="8"/>
    <x v="23"/>
    <x v="3744"/>
    <d v="2011-05-03T03:59:00"/>
  </r>
  <r>
    <n v="1464"/>
    <s v="Science Studio"/>
    <s v="The Best Science Media on the Web"/>
    <n v="5000"/>
    <n v="8160"/>
    <x v="3"/>
    <x v="0"/>
    <s v="USD"/>
    <n v="1361029958"/>
    <n v="1358437958"/>
    <b v="1"/>
    <n v="234"/>
    <b v="1"/>
    <s v="publishing/radio &amp; podcasts"/>
    <n v="1.6319999999999999"/>
    <n v="34.871794871794869"/>
    <x v="2"/>
    <x v="40"/>
    <x v="3745"/>
    <d v="2013-02-16T15:52:38"/>
  </r>
  <r>
    <n v="2639"/>
    <s v="Mission Space"/>
    <s v="Mission Space is run by me, a teenager who has a passion for space! I will fly a weather balloon to the edge of space with your help."/>
    <n v="300"/>
    <n v="492"/>
    <x v="3"/>
    <x v="1"/>
    <s v="GBP"/>
    <n v="1424378748"/>
    <n v="1421786748"/>
    <b v="0"/>
    <n v="49"/>
    <b v="1"/>
    <s v="technology/space exploration"/>
    <n v="1.64"/>
    <n v="10.040816326530612"/>
    <x v="1"/>
    <x v="21"/>
    <x v="3746"/>
    <d v="2015-02-19T20:45:48"/>
  </r>
  <r>
    <n v="3265"/>
    <s v="&quot;Where was I&quot; - an autobiographical play on Dementia"/>
    <s v="A theatrical play on Alzheimerâ€™s and the challenges of loving a person who keeps disappearing."/>
    <n v="2700"/>
    <n v="4428"/>
    <x v="3"/>
    <x v="16"/>
    <s v="EUR"/>
    <n v="1449162000"/>
    <n v="1446570315"/>
    <b v="1"/>
    <n v="63"/>
    <b v="1"/>
    <s v="theater/plays"/>
    <n v="1.64"/>
    <n v="70.285714285714292"/>
    <x v="8"/>
    <x v="23"/>
    <x v="3747"/>
    <d v="2015-12-03T17:00:00"/>
  </r>
  <r>
    <n v="12"/>
    <s v="Spinward Traveller (T.V. Pilot)"/>
    <s v="Spinward Traveller is based on the award winning role-playing game. Launch your imagination into the Traveller universe at Jump 6."/>
    <n v="30000"/>
    <n v="49588"/>
    <x v="3"/>
    <x v="0"/>
    <s v="USD"/>
    <n v="1405479600"/>
    <n v="1401642425"/>
    <b v="0"/>
    <n v="827"/>
    <b v="1"/>
    <s v="film &amp; video/television"/>
    <n v="1.6529333333333334"/>
    <n v="59.961305925030231"/>
    <x v="0"/>
    <x v="29"/>
    <x v="3748"/>
    <d v="2014-07-16T03:00:00"/>
  </r>
  <r>
    <n v="1760"/>
    <s v="Portraits by Aris Jerome"/>
    <s v="Thank you all so much for your pledges! We reached the goal! To continue supporting or for any questions email arisjerome@gmail.com"/>
    <n v="5000"/>
    <n v="8272"/>
    <x v="3"/>
    <x v="0"/>
    <s v="USD"/>
    <n v="1456416513"/>
    <n v="1454688513"/>
    <b v="0"/>
    <n v="102"/>
    <b v="1"/>
    <s v="photography/photobooks"/>
    <n v="1.6544000000000001"/>
    <n v="81.098039215686271"/>
    <x v="7"/>
    <x v="18"/>
    <x v="3749"/>
    <d v="2016-02-25T16:08:33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3"/>
    <x v="0"/>
    <s v="USD"/>
    <n v="1275368340"/>
    <n v="1272692732"/>
    <b v="0"/>
    <n v="89"/>
    <b v="1"/>
    <s v="music/indie rock"/>
    <n v="1.6608000000000001"/>
    <n v="46.651685393258425"/>
    <x v="3"/>
    <x v="7"/>
    <x v="3750"/>
    <d v="2010-06-01T04:59:00"/>
  </r>
  <r>
    <n v="2637"/>
    <s v="SPEED OF LIGHT: Biggest Mystery of the Universe"/>
    <s v="Help us collect the data to solve the mystery of the century: Is light slowing down?"/>
    <n v="500"/>
    <n v="831"/>
    <x v="3"/>
    <x v="0"/>
    <s v="USD"/>
    <n v="1476277875"/>
    <n v="1474895475"/>
    <b v="0"/>
    <n v="26"/>
    <b v="1"/>
    <s v="technology/space exploration"/>
    <n v="1.6619999999999999"/>
    <n v="31.96153846153846"/>
    <x v="1"/>
    <x v="21"/>
    <x v="3751"/>
    <d v="2016-10-12T13:11:15"/>
  </r>
  <r>
    <n v="1501"/>
    <s v="This is Nowhere"/>
    <s v="A hardcover book of surf, outdoor and nature photos from the British Columbia coast."/>
    <n v="52000"/>
    <n v="86492"/>
    <x v="3"/>
    <x v="7"/>
    <s v="CAD"/>
    <n v="1436364023"/>
    <n v="1433772023"/>
    <b v="1"/>
    <n v="885"/>
    <b v="1"/>
    <s v="photography/photobooks"/>
    <n v="1.6633076923076924"/>
    <n v="97.731073446327684"/>
    <x v="7"/>
    <x v="18"/>
    <x v="3752"/>
    <d v="2015-07-08T14:00:23"/>
  </r>
  <r>
    <n v="3048"/>
    <s v="December Match Campaign"/>
    <s v="By matching donations up to $5000, Jack Kesler and Maurice Richards have challenged YOU to help Urbanite outfit their brand new space."/>
    <n v="5000"/>
    <n v="8320"/>
    <x v="3"/>
    <x v="0"/>
    <s v="USD"/>
    <n v="1420060920"/>
    <n v="1417556262"/>
    <b v="0"/>
    <n v="47"/>
    <b v="1"/>
    <s v="theater/spaces"/>
    <n v="1.6639999999999999"/>
    <n v="177.02127659574469"/>
    <x v="8"/>
    <x v="24"/>
    <x v="3753"/>
    <d v="2014-12-31T21:22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3"/>
    <x v="0"/>
    <s v="USD"/>
    <n v="1383062083"/>
    <n v="1380556483"/>
    <b v="1"/>
    <n v="34"/>
    <b v="1"/>
    <s v="music/rock"/>
    <n v="1.6646153846153846"/>
    <n v="31.823529411764707"/>
    <x v="3"/>
    <x v="32"/>
    <x v="3754"/>
    <d v="2013-10-29T15:54:43"/>
  </r>
  <r>
    <n v="35"/>
    <s v="Why Adam? A TV show about the science behind everyday life!"/>
    <s v="Why Adam? is an independent TV show that explores concepts of basic science in everyday life."/>
    <n v="1000"/>
    <n v="1665"/>
    <x v="3"/>
    <x v="0"/>
    <s v="USD"/>
    <n v="1430179200"/>
    <n v="1428130814"/>
    <b v="0"/>
    <n v="28"/>
    <b v="1"/>
    <s v="film &amp; video/television"/>
    <n v="1.665"/>
    <n v="59.464285714285715"/>
    <x v="0"/>
    <x v="29"/>
    <x v="3755"/>
    <d v="2015-04-28T00:00:00"/>
  </r>
  <r>
    <n v="1829"/>
    <s v="Help JUICE (Boston) Record Their First Album"/>
    <s v="Everything is set to record are EP except for our finances. Please donate if you can! Any amount is appreciated. "/>
    <n v="1500"/>
    <n v="2500.25"/>
    <x v="3"/>
    <x v="0"/>
    <s v="USD"/>
    <n v="1295647200"/>
    <n v="1291428371"/>
    <b v="0"/>
    <n v="33"/>
    <b v="1"/>
    <s v="music/rock"/>
    <n v="1.6668333333333334"/>
    <n v="75.765151515151516"/>
    <x v="3"/>
    <x v="32"/>
    <x v="3756"/>
    <d v="2011-01-21T22:00:00"/>
  </r>
  <r>
    <n v="2055"/>
    <s v="The I2C and SPI Education System"/>
    <s v="An Arduino compatible shield matched with a web based tutorial system to teach you how to talk with I2C and SPI components."/>
    <n v="6000"/>
    <n v="10045"/>
    <x v="3"/>
    <x v="0"/>
    <s v="USD"/>
    <n v="1417579200"/>
    <n v="1415031043"/>
    <b v="0"/>
    <n v="101"/>
    <b v="1"/>
    <s v="technology/hardware"/>
    <n v="1.6741666666666666"/>
    <n v="99.455445544554451"/>
    <x v="1"/>
    <x v="39"/>
    <x v="3757"/>
    <d v="2014-12-03T04:00:00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3"/>
    <x v="1"/>
    <s v="GBP"/>
    <n v="1465709400"/>
    <n v="1462695073"/>
    <b v="0"/>
    <n v="34"/>
    <b v="1"/>
    <s v="music/rock"/>
    <n v="1.6742857142857144"/>
    <n v="17.235294117647058"/>
    <x v="3"/>
    <x v="32"/>
    <x v="3758"/>
    <d v="2016-06-12T05:30:00"/>
  </r>
  <r>
    <n v="1957"/>
    <s v="freeSoC and freeSoC Mini"/>
    <s v="An open hardware platform for the best microcontroller in the world."/>
    <n v="30000"/>
    <n v="50251.41"/>
    <x v="3"/>
    <x v="0"/>
    <s v="USD"/>
    <n v="1351304513"/>
    <n v="1348712513"/>
    <b v="1"/>
    <n v="660"/>
    <b v="1"/>
    <s v="technology/hardware"/>
    <n v="1.6750470000000002"/>
    <n v="76.138500000000008"/>
    <x v="1"/>
    <x v="39"/>
    <x v="3759"/>
    <d v="2012-10-27T02:21:5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3"/>
    <x v="0"/>
    <s v="USD"/>
    <n v="1480174071"/>
    <n v="1477578471"/>
    <b v="0"/>
    <n v="111"/>
    <b v="1"/>
    <s v="food/small batch"/>
    <n v="1.6798"/>
    <n v="75.666666666666671"/>
    <x v="6"/>
    <x v="28"/>
    <x v="3760"/>
    <d v="2016-11-26T15:27:51"/>
  </r>
  <r>
    <n v="3028"/>
    <s v="A Home for Vegas Theatre Hub"/>
    <s v="We have a space! Help us fill it with a stage, chairs, gear and audiences' laughter!"/>
    <n v="5000"/>
    <n v="8401"/>
    <x v="3"/>
    <x v="0"/>
    <s v="USD"/>
    <n v="1471242025"/>
    <n v="1468650025"/>
    <b v="0"/>
    <n v="99"/>
    <b v="1"/>
    <s v="theater/spaces"/>
    <n v="1.6801999999999999"/>
    <n v="84.858585858585855"/>
    <x v="8"/>
    <x v="24"/>
    <x v="3761"/>
    <d v="2016-08-15T06:20:25"/>
  </r>
  <r>
    <n v="2058"/>
    <s v="Raspberry Pi Debug Clip"/>
    <s v="Making using the serial terminal on the Raspberry Pi as easy as Pi!"/>
    <n v="2560"/>
    <n v="4308"/>
    <x v="3"/>
    <x v="1"/>
    <s v="GBP"/>
    <n v="1425326400"/>
    <n v="1421916830"/>
    <b v="0"/>
    <n v="410"/>
    <b v="1"/>
    <s v="technology/hardware"/>
    <n v="1.6828125"/>
    <n v="10.507317073170732"/>
    <x v="1"/>
    <x v="39"/>
    <x v="3762"/>
    <d v="2015-03-02T20:00:00"/>
  </r>
  <r>
    <n v="2249"/>
    <s v="Centurion: Legionaries of Rome"/>
    <s v="March with the legions against the enemies of Rome in this role-playing game of military adventures."/>
    <n v="3500"/>
    <n v="5907"/>
    <x v="3"/>
    <x v="0"/>
    <s v="USD"/>
    <n v="1364917965"/>
    <n v="1362329565"/>
    <b v="0"/>
    <n v="180"/>
    <b v="1"/>
    <s v="games/tabletop games"/>
    <n v="1.6877142857142857"/>
    <n v="32.81666666666667"/>
    <x v="5"/>
    <x v="38"/>
    <x v="3763"/>
    <d v="2013-04-02T15:52:45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3"/>
    <x v="0"/>
    <s v="USD"/>
    <n v="1411980020"/>
    <n v="1409388020"/>
    <b v="0"/>
    <n v="13"/>
    <b v="1"/>
    <s v="theater/plays"/>
    <n v="1.6942857142857144"/>
    <n v="45.615384615384613"/>
    <x v="8"/>
    <x v="23"/>
    <x v="3764"/>
    <d v="2014-09-29T08:40:2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3"/>
    <x v="1"/>
    <s v="GBP"/>
    <n v="1462017600"/>
    <n v="1458820564"/>
    <b v="0"/>
    <n v="72"/>
    <b v="1"/>
    <s v="technology/space exploration"/>
    <n v="1.6976511744127936"/>
    <n v="47.180555555555557"/>
    <x v="1"/>
    <x v="21"/>
    <x v="3765"/>
    <d v="2016-04-30T12:00:00"/>
  </r>
  <r>
    <n v="1640"/>
    <s v="Lovers and Poets- music video"/>
    <s v="We are a friendly neighborhood electronic pop duo from Los Angeles. We want to shoot a music video for a song from our debut album."/>
    <n v="400"/>
    <n v="679.44"/>
    <x v="3"/>
    <x v="0"/>
    <s v="USD"/>
    <n v="1280800740"/>
    <n v="1279603955"/>
    <b v="0"/>
    <n v="17"/>
    <b v="1"/>
    <s v="music/rock"/>
    <n v="1.6986000000000001"/>
    <n v="39.967058823529413"/>
    <x v="3"/>
    <x v="32"/>
    <x v="3766"/>
    <d v="2010-08-03T01:59:00"/>
  </r>
  <r>
    <n v="2834"/>
    <s v="Thank You For Smoking"/>
    <s v="Thank You For Smoking. A play about love, 5 trillion cigarettes and how the Flintstones earned the tobacco industry millions."/>
    <n v="800"/>
    <n v="1360"/>
    <x v="3"/>
    <x v="1"/>
    <s v="GBP"/>
    <n v="1422658930"/>
    <n v="1421362930"/>
    <b v="0"/>
    <n v="21"/>
    <b v="1"/>
    <s v="theater/plays"/>
    <n v="1.7"/>
    <n v="64.761904761904759"/>
    <x v="8"/>
    <x v="23"/>
    <x v="3767"/>
    <d v="2015-01-30T23:02:10"/>
  </r>
  <r>
    <n v="346"/>
    <s v="THE ABILITY EXCHANGE - a documentary"/>
    <s v="Engineering students and adults with cerebral palsy learn to communicate, connect and cultivate their abilities by making movies."/>
    <n v="10000"/>
    <n v="17028.88"/>
    <x v="3"/>
    <x v="0"/>
    <s v="USD"/>
    <n v="1444824021"/>
    <n v="1442232021"/>
    <b v="1"/>
    <n v="188"/>
    <b v="1"/>
    <s v="film &amp; video/documentary"/>
    <n v="1.7028880000000002"/>
    <n v="90.579148936170213"/>
    <x v="0"/>
    <x v="31"/>
    <x v="3768"/>
    <d v="2015-10-14T12:00:21"/>
  </r>
  <r>
    <n v="2730"/>
    <s v="Yaba - Portable Speaker &amp; Guitar Amp"/>
    <s v="The world's most powerful portable speaker and guitar amplifier. Turns any surface into a speaker."/>
    <n v="27000"/>
    <n v="45979.01"/>
    <x v="3"/>
    <x v="0"/>
    <s v="USD"/>
    <n v="1366635575"/>
    <n v="1363611575"/>
    <b v="0"/>
    <n v="682"/>
    <b v="1"/>
    <s v="technology/hardware"/>
    <n v="1.7029262962962963"/>
    <n v="67.417903225806455"/>
    <x v="1"/>
    <x v="39"/>
    <x v="3769"/>
    <d v="2013-04-22T12:59:35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3"/>
    <x v="11"/>
    <s v="NZD"/>
    <n v="1488622352"/>
    <n v="1486030352"/>
    <b v="0"/>
    <n v="91"/>
    <b v="1"/>
    <s v="theater/plays"/>
    <n v="1.7044444444444444"/>
    <n v="84.285714285714292"/>
    <x v="8"/>
    <x v="23"/>
    <x v="3770"/>
    <d v="2017-03-04T10:12:32"/>
  </r>
  <r>
    <n v="3449"/>
    <s v="Love Letters To My Children, directed by Charles J. Ouda"/>
    <s v="Help us produce this original play! The play will be presented at the LSTFI July 12-14. Follow us on Facebook."/>
    <n v="800"/>
    <n v="1365"/>
    <x v="3"/>
    <x v="0"/>
    <s v="USD"/>
    <n v="1468036800"/>
    <n v="1465607738"/>
    <b v="0"/>
    <n v="20"/>
    <b v="1"/>
    <s v="theater/plays"/>
    <n v="1.70625"/>
    <n v="68.25"/>
    <x v="8"/>
    <x v="23"/>
    <x v="3771"/>
    <d v="2016-07-09T04:00:00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3"/>
    <x v="0"/>
    <s v="USD"/>
    <n v="1388473200"/>
    <n v="1385585434"/>
    <b v="1"/>
    <n v="85"/>
    <b v="1"/>
    <s v="music/indie rock"/>
    <n v="1.7065217391304348"/>
    <n v="46.176470588235297"/>
    <x v="3"/>
    <x v="7"/>
    <x v="3772"/>
    <d v="2013-12-31T07:00:00"/>
  </r>
  <r>
    <n v="3603"/>
    <s v="Thank You For Waiting"/>
    <s v="Help produce &quot;Thank You For Waiting,&quot; a new play that explores friendship, loss, and mental illness, at the 2016 Frigid Festival!"/>
    <n v="1500"/>
    <n v="2560"/>
    <x v="3"/>
    <x v="0"/>
    <s v="USD"/>
    <n v="1446759880"/>
    <n v="1444164280"/>
    <b v="0"/>
    <n v="57"/>
    <b v="1"/>
    <s v="theater/plays"/>
    <n v="1.7066666666666668"/>
    <n v="44.912280701754383"/>
    <x v="8"/>
    <x v="23"/>
    <x v="3773"/>
    <d v="2015-11-05T21:44:40"/>
  </r>
  <r>
    <n v="2668"/>
    <s v="UOttawa Makermobile"/>
    <s v="Creativity on the go! |_x000a_CrÃ©ativitÃ© en mouvement !"/>
    <n v="1000"/>
    <n v="1707"/>
    <x v="3"/>
    <x v="7"/>
    <s v="CAD"/>
    <n v="1447079520"/>
    <n v="1443449265"/>
    <b v="0"/>
    <n v="28"/>
    <b v="1"/>
    <s v="technology/makerspaces"/>
    <n v="1.7070000000000001"/>
    <n v="60.964285714285715"/>
    <x v="1"/>
    <x v="26"/>
    <x v="3774"/>
    <d v="2015-11-09T14:32:00"/>
  </r>
  <r>
    <n v="1940"/>
    <s v="History Grows: New K. Record"/>
    <s v="K. is about *this* close to finishing up our third record, History Grows.  Now we just need to master it and release it!"/>
    <n v="650"/>
    <n v="1111"/>
    <x v="3"/>
    <x v="0"/>
    <s v="USD"/>
    <n v="1308110340"/>
    <n v="1304770233"/>
    <b v="0"/>
    <n v="31"/>
    <b v="1"/>
    <s v="music/indie rock"/>
    <n v="1.7092307692307693"/>
    <n v="35.838709677419352"/>
    <x v="3"/>
    <x v="7"/>
    <x v="3775"/>
    <d v="2011-06-15T03:59:0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3"/>
    <x v="0"/>
    <s v="USD"/>
    <n v="1378180800"/>
    <n v="1375113391"/>
    <b v="0"/>
    <n v="539"/>
    <b v="1"/>
    <s v="games/tabletop games"/>
    <n v="1.7104755366949576"/>
    <n v="25.42547309833024"/>
    <x v="5"/>
    <x v="38"/>
    <x v="3776"/>
    <d v="2013-09-03T04:00:00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3"/>
    <x v="9"/>
    <s v="EUR"/>
    <n v="1484444119"/>
    <n v="1481852119"/>
    <b v="0"/>
    <n v="109"/>
    <b v="1"/>
    <s v="music/rock"/>
    <n v="1.7132499999999999"/>
    <n v="62.871559633027523"/>
    <x v="3"/>
    <x v="32"/>
    <x v="3777"/>
    <d v="2017-01-15T01:35:19"/>
  </r>
  <r>
    <n v="2477"/>
    <s v="Debut Album"/>
    <s v="Releasing my first album in August, and I need your help in order to get it done!"/>
    <n v="750"/>
    <n v="1285"/>
    <x v="3"/>
    <x v="0"/>
    <s v="USD"/>
    <n v="1344789345"/>
    <n v="1340901345"/>
    <b v="0"/>
    <n v="41"/>
    <b v="1"/>
    <s v="music/indie rock"/>
    <n v="1.7133333333333334"/>
    <n v="31.341463414634145"/>
    <x v="3"/>
    <x v="7"/>
    <x v="3778"/>
    <d v="2012-08-12T16:35:45"/>
  </r>
  <r>
    <n v="2976"/>
    <s v="Pizza Delique"/>
    <s v="A play that addresses an important social issue, brought to light by members of the UoM Drama Society."/>
    <n v="70"/>
    <n v="120"/>
    <x v="3"/>
    <x v="1"/>
    <s v="GBP"/>
    <n v="1457870400"/>
    <n v="1456421530"/>
    <b v="0"/>
    <n v="14"/>
    <b v="1"/>
    <s v="theater/plays"/>
    <n v="1.7142857142857142"/>
    <n v="8.5714285714285712"/>
    <x v="8"/>
    <x v="23"/>
    <x v="3779"/>
    <d v="2016-03-13T12:00:00"/>
  </r>
  <r>
    <n v="3343"/>
    <s v="The Girl Who Touched the Stars"/>
    <s v="Two sisters make a set of paper dolls which take them on a journey across lands, creating memories along the way."/>
    <n v="700"/>
    <n v="1200"/>
    <x v="3"/>
    <x v="1"/>
    <s v="GBP"/>
    <n v="1460553480"/>
    <n v="1458770384"/>
    <b v="0"/>
    <n v="23"/>
    <b v="1"/>
    <s v="theater/plays"/>
    <n v="1.7142857142857142"/>
    <n v="52.173913043478258"/>
    <x v="8"/>
    <x v="23"/>
    <x v="3780"/>
    <d v="2016-04-13T13:18:00"/>
  </r>
  <r>
    <n v="3178"/>
    <s v="Cutting Off Kate Bush"/>
    <s v="Cutting Off Kate Bush is a one-woman show written &amp; performed by Lucy Benson-Brown, premiering at the Edinburgh Fringe Festival 2014"/>
    <n v="1500"/>
    <n v="2576"/>
    <x v="3"/>
    <x v="1"/>
    <s v="GBP"/>
    <n v="1405521075"/>
    <n v="1402929075"/>
    <b v="1"/>
    <n v="78"/>
    <b v="1"/>
    <s v="theater/plays"/>
    <n v="1.7173333333333334"/>
    <n v="33.025641025641029"/>
    <x v="8"/>
    <x v="23"/>
    <x v="3781"/>
    <d v="2014-07-16T14:31:15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3"/>
    <x v="0"/>
    <s v="USD"/>
    <n v="1420773970"/>
    <n v="1418095570"/>
    <b v="1"/>
    <n v="294"/>
    <b v="1"/>
    <s v="technology/space exploration"/>
    <n v="1.7176130000000001"/>
    <n v="58.422210884353746"/>
    <x v="1"/>
    <x v="21"/>
    <x v="3782"/>
    <d v="2015-01-09T03:26:10"/>
  </r>
  <r>
    <n v="2996"/>
    <s v="Sea Tea Improv's Comedy Theater in Hartford, CT"/>
    <s v="A permanent home for comedy in Connecticut in the heart of downtown Hartford."/>
    <n v="35000"/>
    <n v="60180"/>
    <x v="3"/>
    <x v="0"/>
    <s v="USD"/>
    <n v="1432677240"/>
    <n v="1427493240"/>
    <b v="0"/>
    <n v="392"/>
    <b v="1"/>
    <s v="theater/spaces"/>
    <n v="1.7194285714285715"/>
    <n v="153.5204081632653"/>
    <x v="8"/>
    <x v="24"/>
    <x v="3783"/>
    <d v="2015-05-26T21:54:00"/>
  </r>
  <r>
    <n v="1218"/>
    <s v="The Alaska Range"/>
    <s v="The Mountaineers Books and I, Carl Battreall, have teamed up to create the first photography book of the legendary Alaska Range."/>
    <n v="9000"/>
    <n v="15505"/>
    <x v="3"/>
    <x v="0"/>
    <s v="USD"/>
    <n v="1446346800"/>
    <n v="1443714800"/>
    <b v="0"/>
    <n v="89"/>
    <b v="1"/>
    <s v="photography/photobooks"/>
    <n v="1.7227777777777777"/>
    <n v="174.2134831460674"/>
    <x v="7"/>
    <x v="18"/>
    <x v="3784"/>
    <d v="2015-11-01T03:00:00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3"/>
    <x v="0"/>
    <s v="USD"/>
    <n v="1411787307"/>
    <n v="1409195307"/>
    <b v="0"/>
    <n v="110"/>
    <b v="1"/>
    <s v="music/indie rock"/>
    <n v="1.7243333333333333"/>
    <n v="94.054545454545448"/>
    <x v="3"/>
    <x v="7"/>
    <x v="3785"/>
    <d v="2014-09-27T03:08:27"/>
  </r>
  <r>
    <n v="1881"/>
    <s v="Story Rock by The Jolly Llamas -- Our First Album!"/>
    <s v="We're now raising money to produce a music video. Those who donate get a vote in deciding which song!"/>
    <n v="2000"/>
    <n v="3453.69"/>
    <x v="3"/>
    <x v="0"/>
    <s v="USD"/>
    <n v="1425955189"/>
    <n v="1423366789"/>
    <b v="0"/>
    <n v="70"/>
    <b v="1"/>
    <s v="music/indie rock"/>
    <n v="1.726845"/>
    <n v="49.338428571428572"/>
    <x v="3"/>
    <x v="7"/>
    <x v="3786"/>
    <d v="2015-03-10T02:39:49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3"/>
    <x v="0"/>
    <s v="USD"/>
    <n v="1335153600"/>
    <n v="1332199618"/>
    <b v="0"/>
    <n v="43"/>
    <b v="1"/>
    <s v="music/rock"/>
    <n v="1.728"/>
    <n v="100.46511627906976"/>
    <x v="3"/>
    <x v="32"/>
    <x v="3787"/>
    <d v="2012-04-23T04:00:00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3"/>
    <x v="0"/>
    <s v="USD"/>
    <n v="1443242021"/>
    <n v="1440650021"/>
    <b v="0"/>
    <n v="115"/>
    <b v="1"/>
    <s v="food/small batch"/>
    <n v="1.728"/>
    <n v="75.130434782608702"/>
    <x v="6"/>
    <x v="28"/>
    <x v="3788"/>
    <d v="2015-09-26T04:33:41"/>
  </r>
  <r>
    <n v="1360"/>
    <s v="So Bad, It's Good! - A Book of Bad Movies"/>
    <s v="So Bad, It's Good! is a guide to finding the best films for your bad movie night."/>
    <n v="1500"/>
    <n v="2598"/>
    <x v="3"/>
    <x v="0"/>
    <s v="USD"/>
    <n v="1343943420"/>
    <n v="1341524220"/>
    <b v="0"/>
    <n v="81"/>
    <b v="1"/>
    <s v="publishing/nonfiction"/>
    <n v="1.732"/>
    <n v="32.074074074074076"/>
    <x v="2"/>
    <x v="34"/>
    <x v="3789"/>
    <d v="2012-08-02T21:37:00"/>
  </r>
  <r>
    <n v="64"/>
    <s v="Millennial, The Movie"/>
    <s v="At the dawn of the New Millennium, a group of teenagers battle the Y2K bug to save humanity from boredom. The 2nd film by and/or."/>
    <n v="1200"/>
    <n v="2080"/>
    <x v="3"/>
    <x v="0"/>
    <s v="USD"/>
    <n v="1373243181"/>
    <n v="1370651181"/>
    <b v="0"/>
    <n v="24"/>
    <b v="1"/>
    <s v="film &amp; video/shorts"/>
    <n v="1.7333333333333334"/>
    <n v="86.666666666666671"/>
    <x v="0"/>
    <x v="30"/>
    <x v="3790"/>
    <d v="2013-07-08T00:26:21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3"/>
    <x v="0"/>
    <s v="USD"/>
    <n v="1429852797"/>
    <n v="1426396797"/>
    <b v="1"/>
    <n v="303"/>
    <b v="1"/>
    <s v="film &amp; video/documentary"/>
    <n v="1.74"/>
    <n v="86.138613861386133"/>
    <x v="0"/>
    <x v="31"/>
    <x v="3791"/>
    <d v="2015-04-24T05:19:57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3"/>
    <x v="0"/>
    <s v="USD"/>
    <n v="1471539138"/>
    <n v="1468947138"/>
    <b v="1"/>
    <n v="140"/>
    <b v="1"/>
    <s v="photography/photobooks"/>
    <n v="1.7400576923076922"/>
    <n v="32.315357142857138"/>
    <x v="7"/>
    <x v="18"/>
    <x v="3792"/>
    <d v="2016-08-18T16:52:18"/>
  </r>
  <r>
    <n v="1653"/>
    <s v="The Narrative 2011 Spring Tour with Eisley"/>
    <s v="On 4/26, The Narrative will head out on their 1st full US tour with Eisley and aim to raise $7,500 to cover tour expenses. "/>
    <n v="5000"/>
    <n v="8711.52"/>
    <x v="3"/>
    <x v="0"/>
    <s v="USD"/>
    <n v="1303675296"/>
    <n v="1300996896"/>
    <b v="0"/>
    <n v="168"/>
    <b v="1"/>
    <s v="music/pop"/>
    <n v="1.7423040000000001"/>
    <n v="51.854285714285716"/>
    <x v="3"/>
    <x v="35"/>
    <x v="3793"/>
    <d v="2011-04-24T20:01:3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3"/>
    <x v="1"/>
    <s v="GBP"/>
    <n v="1459702800"/>
    <n v="1457690386"/>
    <b v="0"/>
    <n v="38"/>
    <b v="1"/>
    <s v="theater/plays"/>
    <n v="1.744"/>
    <n v="68.84210526315789"/>
    <x v="8"/>
    <x v="23"/>
    <x v="3794"/>
    <d v="2016-04-03T17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3"/>
    <x v="0"/>
    <s v="USD"/>
    <n v="1451620800"/>
    <n v="1449171508"/>
    <b v="0"/>
    <n v="33"/>
    <b v="1"/>
    <s v="theater/plays"/>
    <n v="1.748"/>
    <n v="264.84848484848487"/>
    <x v="8"/>
    <x v="23"/>
    <x v="3795"/>
    <d v="2016-01-01T04:00:00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3"/>
    <x v="0"/>
    <s v="USD"/>
    <n v="1311298745"/>
    <n v="1309311545"/>
    <b v="0"/>
    <n v="56"/>
    <b v="1"/>
    <s v="music/pop"/>
    <n v="1.75"/>
    <n v="62.5"/>
    <x v="3"/>
    <x v="35"/>
    <x v="3796"/>
    <d v="2011-07-22T01:39:05"/>
  </r>
  <r>
    <n v="3255"/>
    <s v="Henry V"/>
    <s v="5 Actors, 30 Characters, 90 Minutes._x000a_Let us transport you from London to the fields of Agincourt, using the power of your imagination."/>
    <n v="300"/>
    <n v="525"/>
    <x v="3"/>
    <x v="1"/>
    <s v="GBP"/>
    <n v="1412706375"/>
    <n v="1410114375"/>
    <b v="1"/>
    <n v="18"/>
    <b v="1"/>
    <s v="theater/plays"/>
    <n v="1.75"/>
    <n v="29.166666666666668"/>
    <x v="8"/>
    <x v="23"/>
    <x v="3797"/>
    <d v="2014-10-07T18:26:15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3"/>
    <x v="0"/>
    <s v="USD"/>
    <n v="1422075540"/>
    <n v="1419979544"/>
    <b v="0"/>
    <n v="18"/>
    <b v="1"/>
    <s v="theater/plays"/>
    <n v="1.75"/>
    <n v="68.055555555555557"/>
    <x v="8"/>
    <x v="23"/>
    <x v="3798"/>
    <d v="2015-01-24T04:59:0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3"/>
    <x v="0"/>
    <s v="USD"/>
    <n v="1465527600"/>
    <n v="1462252542"/>
    <b v="0"/>
    <n v="54"/>
    <b v="1"/>
    <s v="theater/plays"/>
    <n v="1.7533333333333334"/>
    <n v="48.703703703703702"/>
    <x v="8"/>
    <x v="23"/>
    <x v="3799"/>
    <d v="2016-06-10T03:00:00"/>
  </r>
  <r>
    <n v="2313"/>
    <s v="A SUNNY DAY IN GLASGOW"/>
    <s v="A Sunny Day in Glasgow are recording a new album and we need your help!"/>
    <n v="5000"/>
    <n v="8792.02"/>
    <x v="3"/>
    <x v="0"/>
    <s v="USD"/>
    <n v="1336086026"/>
    <n v="1333494026"/>
    <b v="1"/>
    <n v="157"/>
    <b v="1"/>
    <s v="music/indie rock"/>
    <n v="1.7584040000000001"/>
    <n v="56.000127388535034"/>
    <x v="3"/>
    <x v="7"/>
    <x v="3800"/>
    <d v="2012-05-03T23:00:26"/>
  </r>
  <r>
    <n v="1531"/>
    <s v="Smell the [City of] Roses"/>
    <s v="A street level, film, photographic representation of the character of the City of Roses, from a native Portlander's honest perspective."/>
    <n v="2350"/>
    <n v="4135"/>
    <x v="3"/>
    <x v="0"/>
    <s v="USD"/>
    <n v="1417402800"/>
    <n v="1414610126"/>
    <b v="1"/>
    <n v="73"/>
    <b v="1"/>
    <s v="photography/photobooks"/>
    <n v="1.7595744680851064"/>
    <n v="56.643835616438359"/>
    <x v="7"/>
    <x v="18"/>
    <x v="3801"/>
    <d v="2014-12-01T03:00:00"/>
  </r>
  <r>
    <n v="287"/>
    <s v="In Country: A Documentary Film (POSTPRODUCTION)"/>
    <s v="War is hell. Why would anyone want to spend their weekends there?"/>
    <n v="15000"/>
    <n v="26445"/>
    <x v="3"/>
    <x v="0"/>
    <s v="USD"/>
    <n v="1351828800"/>
    <n v="1349160018"/>
    <b v="1"/>
    <n v="290"/>
    <b v="1"/>
    <s v="film &amp; video/documentary"/>
    <n v="1.7629999999999999"/>
    <n v="91.189655172413794"/>
    <x v="0"/>
    <x v="31"/>
    <x v="3802"/>
    <d v="2012-11-02T04:00:00"/>
  </r>
  <r>
    <n v="2989"/>
    <s v="Let's Light Up The Gem!"/>
    <s v="Bring the movies back to Bethel, Maine."/>
    <n v="20000"/>
    <n v="35307"/>
    <x v="3"/>
    <x v="0"/>
    <s v="USD"/>
    <n v="1450673940"/>
    <n v="1448756962"/>
    <b v="0"/>
    <n v="364"/>
    <b v="1"/>
    <s v="theater/spaces"/>
    <n v="1.76535"/>
    <n v="96.997252747252745"/>
    <x v="8"/>
    <x v="24"/>
    <x v="3803"/>
    <d v="2015-12-21T04:59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3"/>
    <x v="0"/>
    <s v="USD"/>
    <n v="1272480540"/>
    <n v="1267220191"/>
    <b v="1"/>
    <n v="65"/>
    <b v="1"/>
    <s v="film &amp; video/documentary"/>
    <n v="1.7743366666666667"/>
    <n v="81.892461538461546"/>
    <x v="0"/>
    <x v="31"/>
    <x v="3804"/>
    <d v="2010-04-28T18:49:00"/>
  </r>
  <r>
    <n v="2033"/>
    <s v="BrewNanny Home Brew Monitor"/>
    <s v="BrewNannyâ„¢ accurately measures the health and progress of your home brew and alerts you to problems immediately, wherever you are."/>
    <n v="25000"/>
    <n v="44669"/>
    <x v="3"/>
    <x v="0"/>
    <s v="USD"/>
    <n v="1398477518"/>
    <n v="1395885518"/>
    <b v="1"/>
    <n v="158"/>
    <b v="1"/>
    <s v="technology/hardware"/>
    <n v="1.7867599999999999"/>
    <n v="282.71518987341773"/>
    <x v="1"/>
    <x v="39"/>
    <x v="3805"/>
    <d v="2014-04-26T01:58:38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3"/>
    <x v="0"/>
    <s v="USD"/>
    <n v="1289975060"/>
    <n v="1287379460"/>
    <b v="1"/>
    <n v="244"/>
    <b v="1"/>
    <s v="film &amp; video/documentary"/>
    <n v="1.789525"/>
    <n v="73.341188524590166"/>
    <x v="0"/>
    <x v="31"/>
    <x v="3806"/>
    <d v="2010-11-17T06:24:20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3"/>
    <x v="0"/>
    <s v="USD"/>
    <n v="1367588645"/>
    <n v="1364996645"/>
    <b v="0"/>
    <n v="74"/>
    <b v="1"/>
    <s v="publishing/nonfiction"/>
    <n v="1.7909909909909909"/>
    <n v="53.729729729729726"/>
    <x v="2"/>
    <x v="34"/>
    <x v="3807"/>
    <d v="2013-05-03T13:44:05"/>
  </r>
  <r>
    <n v="823"/>
    <s v="Debut Album"/>
    <s v="Eyes For Fire is finally ready to release their Debut Album but we need YOU to help us put the final touches on it."/>
    <n v="800"/>
    <n v="1436"/>
    <x v="3"/>
    <x v="0"/>
    <s v="USD"/>
    <n v="1427062852"/>
    <n v="1424474452"/>
    <b v="0"/>
    <n v="33"/>
    <b v="1"/>
    <s v="music/rock"/>
    <n v="1.7949999999999999"/>
    <n v="43.515151515151516"/>
    <x v="3"/>
    <x v="32"/>
    <x v="3808"/>
    <d v="2015-03-22T22:20:52"/>
  </r>
  <r>
    <n v="1537"/>
    <s v="FACE TO FAITH | MOUNT KAILASH | TIBET photobook"/>
    <s v="A Photobook about one of the most fascinating places on earth -     the sacred Mount Kailash in Tibet."/>
    <n v="12000"/>
    <n v="21588"/>
    <x v="3"/>
    <x v="6"/>
    <s v="EUR"/>
    <n v="1470506400"/>
    <n v="1467358427"/>
    <b v="1"/>
    <n v="224"/>
    <b v="1"/>
    <s v="photography/photobooks"/>
    <n v="1.7989999999999999"/>
    <n v="96.375"/>
    <x v="7"/>
    <x v="18"/>
    <x v="3809"/>
    <d v="2016-08-06T18:00:00"/>
  </r>
  <r>
    <n v="3007"/>
    <s v="Bethlem"/>
    <s v="Consuite for 2015 CoreCon.  An adventure into insanity."/>
    <n v="600"/>
    <n v="1080"/>
    <x v="3"/>
    <x v="0"/>
    <s v="USD"/>
    <n v="1429938683"/>
    <n v="1428124283"/>
    <b v="0"/>
    <n v="20"/>
    <b v="1"/>
    <s v="theater/spaces"/>
    <n v="1.8"/>
    <n v="54"/>
    <x v="8"/>
    <x v="24"/>
    <x v="3810"/>
    <d v="2015-04-25T05:11:23"/>
  </r>
  <r>
    <n v="3508"/>
    <s v="Roll The Dice Theatre Company"/>
    <s v="Roll The Dice Theatre Company revolves around taking risks in the game of life vicariously through beloved childhood games."/>
    <n v="100"/>
    <n v="180"/>
    <x v="3"/>
    <x v="1"/>
    <s v="GBP"/>
    <n v="1462914000"/>
    <n v="1460914253"/>
    <b v="0"/>
    <n v="15"/>
    <b v="1"/>
    <s v="theater/plays"/>
    <n v="1.8"/>
    <n v="12"/>
    <x v="8"/>
    <x v="23"/>
    <x v="3811"/>
    <d v="2016-05-10T21:00:0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3"/>
    <x v="0"/>
    <s v="USD"/>
    <n v="1463972400"/>
    <n v="1462543114"/>
    <b v="0"/>
    <n v="445"/>
    <b v="1"/>
    <s v="games/tabletop games"/>
    <n v="1.8003333333333333"/>
    <n v="24.274157303370785"/>
    <x v="5"/>
    <x v="38"/>
    <x v="3812"/>
    <d v="2016-05-23T03:00:00"/>
  </r>
  <r>
    <n v="2465"/>
    <s v="The Lion Oh My - Our first full length release"/>
    <s v="An indie band from Spokane, WA looking to master and package their first full length album."/>
    <n v="700"/>
    <n v="1261"/>
    <x v="3"/>
    <x v="0"/>
    <s v="USD"/>
    <n v="1348420548"/>
    <n v="1345828548"/>
    <b v="0"/>
    <n v="48"/>
    <b v="1"/>
    <s v="music/indie rock"/>
    <n v="1.8014285714285714"/>
    <n v="26.270833333333332"/>
    <x v="3"/>
    <x v="7"/>
    <x v="3813"/>
    <d v="2012-09-23T17:15:48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3"/>
    <x v="7"/>
    <s v="CAD"/>
    <n v="1416211140"/>
    <n v="1413016216"/>
    <b v="0"/>
    <n v="28"/>
    <b v="1"/>
    <s v="theater/plays"/>
    <n v="1.8044444444444445"/>
    <n v="43.5"/>
    <x v="8"/>
    <x v="23"/>
    <x v="3814"/>
    <d v="2014-11-17T07:59:00"/>
  </r>
  <r>
    <n v="785"/>
    <s v="Treedom's NEW album fund!"/>
    <s v="Treedom wants to record a second album! We have a lot of new material, and we wanted to capture our new sound in a record for our fans."/>
    <n v="500"/>
    <n v="903.14"/>
    <x v="3"/>
    <x v="0"/>
    <s v="USD"/>
    <n v="1362060915"/>
    <n v="1359468915"/>
    <b v="0"/>
    <n v="29"/>
    <b v="1"/>
    <s v="music/rock"/>
    <n v="1.8062799999999999"/>
    <n v="31.142758620689655"/>
    <x v="3"/>
    <x v="32"/>
    <x v="3815"/>
    <d v="2013-02-28T14:15:15"/>
  </r>
  <r>
    <n v="2170"/>
    <s v="STETSON'S NEW EP"/>
    <s v="We are a hard rock band from Northern California trying to raise $350 for our next EP. Be a part of our journey!"/>
    <n v="350"/>
    <n v="633"/>
    <x v="3"/>
    <x v="0"/>
    <s v="USD"/>
    <n v="1440266422"/>
    <n v="1436810422"/>
    <b v="0"/>
    <n v="19"/>
    <b v="1"/>
    <s v="music/rock"/>
    <n v="1.8085714285714285"/>
    <n v="33.315789473684212"/>
    <x v="3"/>
    <x v="32"/>
    <x v="3816"/>
    <d v="2015-08-22T18:00:22"/>
  </r>
  <r>
    <n v="2456"/>
    <s v="Beef Sticks to Chomp On!!"/>
    <s v="These beef sticks will make your taste buds dance with happiness. Plus they are healthier than most available today!"/>
    <n v="1500"/>
    <n v="2713"/>
    <x v="3"/>
    <x v="0"/>
    <s v="USD"/>
    <n v="1488063839"/>
    <n v="1485471839"/>
    <b v="0"/>
    <n v="67"/>
    <b v="1"/>
    <s v="food/small batch"/>
    <n v="1.8086666666666666"/>
    <n v="40.492537313432834"/>
    <x v="6"/>
    <x v="28"/>
    <x v="3817"/>
    <d v="2017-02-25T23:03:59"/>
  </r>
  <r>
    <n v="389"/>
    <s v="The Food Cure"/>
    <s v="What difference can food really make? A documentary film about six people who make the radical choice to face cancer with their plates."/>
    <n v="68000"/>
    <n v="123444.12"/>
    <x v="3"/>
    <x v="0"/>
    <s v="USD"/>
    <n v="1394233140"/>
    <n v="1391477450"/>
    <b v="0"/>
    <n v="1510"/>
    <b v="1"/>
    <s v="film &amp; video/documentary"/>
    <n v="1.8153547058823529"/>
    <n v="81.75107284768211"/>
    <x v="0"/>
    <x v="31"/>
    <x v="3818"/>
    <d v="2014-03-07T22:59:0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3"/>
    <x v="0"/>
    <s v="USD"/>
    <n v="1478785027"/>
    <n v="1476189427"/>
    <b v="0"/>
    <n v="120"/>
    <b v="1"/>
    <s v="technology/hardware"/>
    <n v="1.8186315789473684"/>
    <n v="143.97499999999999"/>
    <x v="1"/>
    <x v="39"/>
    <x v="3819"/>
    <d v="2016-11-10T13:37:07"/>
  </r>
  <r>
    <n v="2455"/>
    <s v="Yo Mama's Sauces &amp; Rubs"/>
    <s v="Mama wants everyone to try her secret recipes for sauces and rubs. She uses only the freshest ingredients for them."/>
    <n v="300"/>
    <n v="546"/>
    <x v="3"/>
    <x v="0"/>
    <s v="USD"/>
    <n v="1461177950"/>
    <n v="1458758750"/>
    <b v="0"/>
    <n v="16"/>
    <b v="1"/>
    <s v="food/small batch"/>
    <n v="1.82"/>
    <n v="34.125"/>
    <x v="6"/>
    <x v="28"/>
    <x v="3820"/>
    <d v="2016-04-20T18:45:5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3"/>
    <x v="0"/>
    <s v="USD"/>
    <n v="1372985760"/>
    <n v="1370393760"/>
    <b v="0"/>
    <n v="87"/>
    <b v="1"/>
    <s v="publishing/nonfiction"/>
    <n v="1.8281058823529412"/>
    <n v="71.443218390804603"/>
    <x v="2"/>
    <x v="34"/>
    <x v="3821"/>
    <d v="2013-07-05T00:56:00"/>
  </r>
  <r>
    <n v="37"/>
    <s v="The Journey"/>
    <s v="Take an unscripted, real-time journey with Greg Aiello to the planet's wildest and most iconic places on this adventure travel TV show."/>
    <n v="22000"/>
    <n v="40357"/>
    <x v="3"/>
    <x v="0"/>
    <s v="USD"/>
    <n v="1425055079"/>
    <n v="1422463079"/>
    <b v="0"/>
    <n v="253"/>
    <b v="1"/>
    <s v="film &amp; video/television"/>
    <n v="1.8344090909090909"/>
    <n v="159.51383399209487"/>
    <x v="0"/>
    <x v="29"/>
    <x v="3822"/>
    <d v="2015-02-27T16:37:59"/>
  </r>
  <r>
    <n v="3395"/>
    <s v="MIRAMAR"/>
    <s v="Miramar is a a darkly funny play exploring what it is we call â€˜homeâ€™."/>
    <n v="500"/>
    <n v="920"/>
    <x v="3"/>
    <x v="1"/>
    <s v="GBP"/>
    <n v="1433009400"/>
    <n v="1431795944"/>
    <b v="0"/>
    <n v="38"/>
    <b v="1"/>
    <s v="theater/plays"/>
    <n v="1.84"/>
    <n v="24.210526315789473"/>
    <x v="8"/>
    <x v="23"/>
    <x v="3823"/>
    <d v="2015-05-30T18:10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3"/>
    <x v="1"/>
    <s v="GBP"/>
    <n v="1455390126"/>
    <n v="1452798126"/>
    <b v="0"/>
    <n v="15"/>
    <b v="1"/>
    <s v="theater/plays"/>
    <n v="1.84"/>
    <n v="30.666666666666668"/>
    <x v="8"/>
    <x v="23"/>
    <x v="3824"/>
    <d v="2016-02-13T19:02:06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3"/>
    <x v="0"/>
    <s v="USD"/>
    <n v="1275364740"/>
    <n v="1269878058"/>
    <b v="1"/>
    <n v="108"/>
    <b v="1"/>
    <s v="film &amp; video/documentary"/>
    <n v="1.8455999999999999"/>
    <n v="85.444444444444443"/>
    <x v="0"/>
    <x v="31"/>
    <x v="3825"/>
    <d v="2010-06-01T03:59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3"/>
    <x v="0"/>
    <s v="USD"/>
    <n v="1458716340"/>
    <n v="1455721204"/>
    <b v="0"/>
    <n v="537"/>
    <b v="1"/>
    <s v="games/tabletop games"/>
    <n v="1.8461052631578947"/>
    <n v="65.318435754189949"/>
    <x v="5"/>
    <x v="38"/>
    <x v="3826"/>
    <d v="2016-03-23T06:59:00"/>
  </r>
  <r>
    <n v="2281"/>
    <s v="Lewis Robertson Band EP!"/>
    <s v="I am trying to get a new band off the ground, and in order to be taken seriously and get gigs, we need some killer recordings!"/>
    <n v="300"/>
    <n v="555"/>
    <x v="3"/>
    <x v="0"/>
    <s v="USD"/>
    <n v="1311576600"/>
    <n v="1306219897"/>
    <b v="0"/>
    <n v="11"/>
    <b v="1"/>
    <s v="music/rock"/>
    <n v="1.85"/>
    <n v="50.454545454545453"/>
    <x v="3"/>
    <x v="32"/>
    <x v="3827"/>
    <d v="2011-07-25T06:50:00"/>
  </r>
  <r>
    <n v="2282"/>
    <s v="Sage King's Debut Album"/>
    <s v="Sage King is recording his debut album and wants YOU to be a part of the creation process"/>
    <n v="750"/>
    <n v="1390"/>
    <x v="3"/>
    <x v="0"/>
    <s v="USD"/>
    <n v="1452744686"/>
    <n v="1447560686"/>
    <b v="0"/>
    <n v="12"/>
    <b v="1"/>
    <s v="music/rock"/>
    <n v="1.8533333333333333"/>
    <n v="115.83333333333333"/>
    <x v="3"/>
    <x v="32"/>
    <x v="3828"/>
    <d v="2016-01-14T04:11:26"/>
  </r>
  <r>
    <n v="3443"/>
    <s v="Reading of a New Play by Garrett Zuercher"/>
    <s v="A new play about dual-faced identities in the gay community, particularly among those who are deaf and those living with HIV."/>
    <n v="1000"/>
    <n v="1855"/>
    <x v="3"/>
    <x v="0"/>
    <s v="USD"/>
    <n v="1410266146"/>
    <n v="1407674146"/>
    <b v="0"/>
    <n v="45"/>
    <b v="1"/>
    <s v="theater/plays"/>
    <n v="1.855"/>
    <n v="41.222222222222221"/>
    <x v="8"/>
    <x v="23"/>
    <x v="3829"/>
    <d v="2014-09-09T12:35:46"/>
  </r>
  <r>
    <n v="3707"/>
    <s v="A KC Fringe World Premiere: DESPERATE ACTS"/>
    <s v="Support this collection of new plays by Kansas City writers and the artists who are bringing it to life!"/>
    <n v="1000"/>
    <n v="1860"/>
    <x v="3"/>
    <x v="0"/>
    <s v="USD"/>
    <n v="1469165160"/>
    <n v="1467335378"/>
    <b v="0"/>
    <n v="23"/>
    <b v="1"/>
    <s v="theater/plays"/>
    <n v="1.86"/>
    <n v="80.869565217391298"/>
    <x v="8"/>
    <x v="23"/>
    <x v="3830"/>
    <d v="2016-07-22T05:26:00"/>
  </r>
  <r>
    <n v="2835"/>
    <s v="Land of the Three Towers"/>
    <s v="A celebratory community theatre project about the Focus E15 Occupation of empty council homes on Carpenters Estate."/>
    <n v="1000"/>
    <n v="1870.99"/>
    <x v="3"/>
    <x v="1"/>
    <s v="GBP"/>
    <n v="1449273600"/>
    <n v="1446742417"/>
    <b v="0"/>
    <n v="93"/>
    <b v="1"/>
    <s v="theater/plays"/>
    <n v="1.8709899999999999"/>
    <n v="20.118172043010752"/>
    <x v="8"/>
    <x v="23"/>
    <x v="3831"/>
    <d v="2015-12-05T00:00:00"/>
  </r>
  <r>
    <n v="1937"/>
    <s v="GBS Detroit Presents My Pal Val"/>
    <s v="My Pal Val is headed to Groovebox Studios in Detroit, Michigan on June 15th to record and film a live GBS Detroit EP."/>
    <n v="600"/>
    <n v="1123.47"/>
    <x v="3"/>
    <x v="0"/>
    <s v="USD"/>
    <n v="1339732740"/>
    <n v="1338346281"/>
    <b v="0"/>
    <n v="29"/>
    <b v="1"/>
    <s v="music/indie rock"/>
    <n v="1.8724499999999999"/>
    <n v="38.740344827586206"/>
    <x v="3"/>
    <x v="7"/>
    <x v="3832"/>
    <d v="2012-06-15T03:59:0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3"/>
    <x v="0"/>
    <s v="USD"/>
    <n v="1476579600"/>
    <n v="1474641914"/>
    <b v="0"/>
    <n v="50"/>
    <b v="1"/>
    <s v="technology/space exploration"/>
    <n v="1.873"/>
    <n v="37.46"/>
    <x v="1"/>
    <x v="21"/>
    <x v="3833"/>
    <d v="2016-10-16T01:00:00"/>
  </r>
  <r>
    <n v="2619"/>
    <s v="Mars on Earth: An Art Residency"/>
    <s v="Help a fine art photographer continue her project about space exploration, Mars, and the scientists who are going to make it possible!"/>
    <n v="1000"/>
    <n v="1884"/>
    <x v="3"/>
    <x v="0"/>
    <s v="USD"/>
    <n v="1445598000"/>
    <n v="1443302004"/>
    <b v="1"/>
    <n v="53"/>
    <b v="1"/>
    <s v="technology/space exploration"/>
    <n v="1.8839999999999999"/>
    <n v="35.547169811320757"/>
    <x v="1"/>
    <x v="21"/>
    <x v="3834"/>
    <d v="2015-10-23T11:00:00"/>
  </r>
  <r>
    <n v="3155"/>
    <s v="Stage Adaptation of Studio Ghibli's Princess Mononoke"/>
    <s v="We want to take our stage adaptation of Studio Ghibli's 'Princess Mononoke' to more people.  Help us do it!"/>
    <n v="5000"/>
    <n v="9425.23"/>
    <x v="3"/>
    <x v="1"/>
    <s v="GBP"/>
    <n v="1356004725"/>
    <n v="1353412725"/>
    <b v="1"/>
    <n v="302"/>
    <b v="1"/>
    <s v="theater/plays"/>
    <n v="1.885046"/>
    <n v="31.209370860927152"/>
    <x v="8"/>
    <x v="23"/>
    <x v="3835"/>
    <d v="2012-12-20T11:58:45"/>
  </r>
  <r>
    <n v="1475"/>
    <s v="30-Hour Comedy Podcast Marathon and Tour"/>
    <s v="We're raising money to create a 30-hour comedy marathon and an upcoming tour to celebrate our 10-year podcast anniversary."/>
    <n v="15000"/>
    <n v="28300.45"/>
    <x v="3"/>
    <x v="0"/>
    <s v="USD"/>
    <n v="1419051540"/>
    <n v="1416244863"/>
    <b v="1"/>
    <n v="441"/>
    <b v="1"/>
    <s v="publishing/radio &amp; podcasts"/>
    <n v="1.8866966666666667"/>
    <n v="64.173356009070289"/>
    <x v="2"/>
    <x v="40"/>
    <x v="3836"/>
    <d v="2014-12-20T04:59:00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3"/>
    <x v="0"/>
    <s v="USD"/>
    <n v="1458874388"/>
    <n v="1456285988"/>
    <b v="0"/>
    <n v="66"/>
    <b v="1"/>
    <s v="music/rock"/>
    <n v="1.8946666666666667"/>
    <n v="43.060606060606062"/>
    <x v="3"/>
    <x v="32"/>
    <x v="3837"/>
    <d v="2016-03-25T02:53:08"/>
  </r>
  <r>
    <n v="3460"/>
    <s v="Pushers"/>
    <s v="'Pushers' is an exciting new play and the first project for brand new theatre company, Ain't Got No Home Productions."/>
    <n v="500"/>
    <n v="950"/>
    <x v="3"/>
    <x v="1"/>
    <s v="GBP"/>
    <n v="1408106352"/>
    <n v="1406896752"/>
    <b v="0"/>
    <n v="19"/>
    <b v="1"/>
    <s v="theater/plays"/>
    <n v="1.9"/>
    <n v="50"/>
    <x v="8"/>
    <x v="23"/>
    <x v="3838"/>
    <d v="2014-08-15T12:39:12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3"/>
    <x v="0"/>
    <s v="USD"/>
    <n v="1410324720"/>
    <n v="1407784586"/>
    <b v="0"/>
    <n v="58"/>
    <b v="1"/>
    <s v="theater/spaces"/>
    <n v="1.9084810126582279"/>
    <n v="259.94827586206895"/>
    <x v="8"/>
    <x v="24"/>
    <x v="3839"/>
    <d v="2014-09-10T04:52:00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3"/>
    <x v="0"/>
    <s v="USD"/>
    <n v="1308359666"/>
    <n v="1305767666"/>
    <b v="1"/>
    <n v="688"/>
    <b v="1"/>
    <s v="film &amp; video/documentary"/>
    <n v="1.9114"/>
    <n v="83.345930232558146"/>
    <x v="0"/>
    <x v="31"/>
    <x v="3840"/>
    <d v="2011-06-18T01:14:26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3"/>
    <x v="0"/>
    <s v="USD"/>
    <n v="1370001600"/>
    <n v="1366879523"/>
    <b v="0"/>
    <n v="5812"/>
    <b v="1"/>
    <s v="technology/hardware"/>
    <n v="1.9116676082790633"/>
    <n v="86.163845492085343"/>
    <x v="1"/>
    <x v="39"/>
    <x v="3841"/>
    <d v="2013-05-31T12:00:00"/>
  </r>
  <r>
    <n v="3456"/>
    <s v="THIEF"/>
    <s v="&quot;Thief,&quot; a one man touring show, a theatrical experience portraying a supernatural story about the 3 days Jesus spent in the grave."/>
    <n v="3000"/>
    <n v="5739"/>
    <x v="3"/>
    <x v="0"/>
    <s v="USD"/>
    <n v="1406876340"/>
    <n v="1404190567"/>
    <b v="0"/>
    <n v="16"/>
    <b v="1"/>
    <s v="theater/plays"/>
    <n v="1.913"/>
    <n v="358.6875"/>
    <x v="8"/>
    <x v="23"/>
    <x v="3842"/>
    <d v="2014-08-01T06:59:0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3"/>
    <x v="0"/>
    <s v="USD"/>
    <n v="1400108640"/>
    <n v="1396923624"/>
    <b v="1"/>
    <n v="122"/>
    <b v="1"/>
    <s v="technology/hardware"/>
    <n v="1.9233333333333333"/>
    <n v="23.647540983606557"/>
    <x v="1"/>
    <x v="39"/>
    <x v="3843"/>
    <d v="2014-05-14T23:04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3"/>
    <x v="0"/>
    <s v="USD"/>
    <n v="1400006636"/>
    <n v="1397414636"/>
    <b v="1"/>
    <n v="306"/>
    <b v="1"/>
    <s v="technology/hardware"/>
    <n v="1.9292499999999999"/>
    <n v="63.04738562091503"/>
    <x v="1"/>
    <x v="39"/>
    <x v="3844"/>
    <d v="2014-05-13T18:43:56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3"/>
    <x v="0"/>
    <s v="USD"/>
    <n v="1414817940"/>
    <n v="1411489552"/>
    <b v="1"/>
    <n v="159"/>
    <b v="1"/>
    <s v="music/metal"/>
    <n v="1.9413333333333334"/>
    <n v="36.628930817610062"/>
    <x v="3"/>
    <x v="33"/>
    <x v="3845"/>
    <d v="2014-11-01T04:59:00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3"/>
    <x v="0"/>
    <s v="USD"/>
    <n v="1424997000"/>
    <n v="1421983138"/>
    <b v="0"/>
    <n v="61"/>
    <b v="1"/>
    <s v="music/classical music"/>
    <n v="1.9530000000000001"/>
    <n v="64.032786885245898"/>
    <x v="3"/>
    <x v="37"/>
    <x v="3846"/>
    <d v="2015-02-27T00:3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3"/>
    <x v="0"/>
    <s v="USD"/>
    <n v="1288657560"/>
    <n v="1286319256"/>
    <b v="0"/>
    <n v="107"/>
    <b v="1"/>
    <s v="music/indie rock"/>
    <n v="1.9537933333333333"/>
    <n v="27.3896261682243"/>
    <x v="3"/>
    <x v="7"/>
    <x v="3847"/>
    <d v="2010-11-02T00:2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3"/>
    <x v="0"/>
    <s v="USD"/>
    <n v="1397113140"/>
    <n v="1395168625"/>
    <b v="0"/>
    <n v="120"/>
    <b v="1"/>
    <s v="music/electronic music"/>
    <n v="1.956"/>
    <n v="40.75"/>
    <x v="3"/>
    <x v="36"/>
    <x v="3848"/>
    <d v="2014-04-10T06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3"/>
    <x v="0"/>
    <s v="USD"/>
    <n v="1406129150"/>
    <n v="1400945150"/>
    <b v="0"/>
    <n v="1364"/>
    <b v="1"/>
    <s v="technology/hardware"/>
    <n v="1.964"/>
    <n v="35.997067448680355"/>
    <x v="1"/>
    <x v="39"/>
    <x v="3849"/>
    <d v="2014-07-23T15:25:50"/>
  </r>
  <r>
    <n v="81"/>
    <s v="Carrying Place: A film of Maine hauntings"/>
    <s v="An elderly woman in rural Maine is haunted by figures seeking a sacrifice, but there are more forces at work than mere ghosts."/>
    <n v="750"/>
    <n v="1485"/>
    <x v="3"/>
    <x v="0"/>
    <s v="USD"/>
    <n v="1342234920"/>
    <n v="1341892127"/>
    <b v="0"/>
    <n v="28"/>
    <b v="1"/>
    <s v="film &amp; video/shorts"/>
    <n v="1.98"/>
    <n v="53.035714285714285"/>
    <x v="0"/>
    <x v="30"/>
    <x v="3850"/>
    <d v="2012-07-14T03:02:00"/>
  </r>
  <r>
    <n v="1952"/>
    <s v="Nix Color Sensor"/>
    <s v="Nix is a breakthrough smartphone accessory. Just scan an object and instantly view the color on your iPhone, Android, PC, or Mac."/>
    <n v="35000"/>
    <n v="69465.33"/>
    <x v="3"/>
    <x v="7"/>
    <s v="CAD"/>
    <n v="1381934015"/>
    <n v="1378737215"/>
    <b v="1"/>
    <n v="682"/>
    <b v="1"/>
    <s v="technology/hardware"/>
    <n v="1.9847237142857144"/>
    <n v="101.85532258064516"/>
    <x v="1"/>
    <x v="39"/>
    <x v="3851"/>
    <d v="2013-10-16T14:33:35"/>
  </r>
  <r>
    <n v="1254"/>
    <s v="Album4"/>
    <s v="Fresh off the heels of, &quot;Let the Waves Come in Threes,&quot; (#6 National Folk Chart) we're making a new record. Huge thanks for your help!"/>
    <n v="6700"/>
    <n v="13323"/>
    <x v="3"/>
    <x v="0"/>
    <s v="USD"/>
    <n v="1293857940"/>
    <n v="1288968886"/>
    <b v="1"/>
    <n v="141"/>
    <b v="1"/>
    <s v="music/rock"/>
    <n v="1.9885074626865671"/>
    <n v="94.489361702127653"/>
    <x v="3"/>
    <x v="32"/>
    <x v="3852"/>
    <d v="2011-01-01T04:59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3"/>
    <x v="1"/>
    <s v="GBP"/>
    <n v="1387958429"/>
    <n v="1385366429"/>
    <b v="0"/>
    <n v="1556"/>
    <b v="1"/>
    <s v="technology/hardware"/>
    <n v="1.99215125"/>
    <n v="51.212114395886893"/>
    <x v="1"/>
    <x v="39"/>
    <x v="3853"/>
    <d v="2013-12-25T08:00:29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3"/>
    <x v="3"/>
    <s v="AUD"/>
    <n v="1435388154"/>
    <n v="1432796154"/>
    <b v="0"/>
    <n v="271"/>
    <b v="1"/>
    <s v="photography/photobooks"/>
    <n v="1.99244"/>
    <n v="183.80442804428046"/>
    <x v="7"/>
    <x v="18"/>
    <x v="3854"/>
    <d v="2015-06-27T06:55:5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3"/>
    <x v="0"/>
    <s v="USD"/>
    <n v="1431719379"/>
    <n v="1429127379"/>
    <b v="0"/>
    <n v="1"/>
    <b v="1"/>
    <s v="music/electronic music"/>
    <n v="2"/>
    <n v="10"/>
    <x v="3"/>
    <x v="36"/>
    <x v="3855"/>
    <d v="2015-05-15T19:49:39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3"/>
    <x v="0"/>
    <s v="USD"/>
    <n v="1410017131"/>
    <n v="1406129131"/>
    <b v="1"/>
    <n v="508"/>
    <b v="1"/>
    <s v="music/rock"/>
    <n v="2.0015333333333332"/>
    <n v="118.2007874015748"/>
    <x v="3"/>
    <x v="32"/>
    <x v="3856"/>
    <d v="2014-09-06T15:25:31"/>
  </r>
  <r>
    <n v="1836"/>
    <s v="KICKSTART OUR &lt;+3"/>
    <s v="Help fund our 2013 Sound &amp; Lighting Touring rig!"/>
    <n v="5000"/>
    <n v="10017"/>
    <x v="3"/>
    <x v="0"/>
    <s v="USD"/>
    <n v="1361129129"/>
    <n v="1359660329"/>
    <b v="0"/>
    <n v="55"/>
    <b v="1"/>
    <s v="music/rock"/>
    <n v="2.0034000000000001"/>
    <n v="182.12727272727273"/>
    <x v="3"/>
    <x v="32"/>
    <x v="3857"/>
    <d v="2013-02-17T19:25:29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3"/>
    <x v="0"/>
    <s v="USD"/>
    <n v="1303446073"/>
    <n v="1300767673"/>
    <b v="1"/>
    <n v="1876"/>
    <b v="1"/>
    <s v="technology/hardware"/>
    <n v="2.0051866666666669"/>
    <n v="51.3054157782516"/>
    <x v="1"/>
    <x v="39"/>
    <x v="3858"/>
    <d v="2011-04-22T04:21:13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3"/>
    <x v="6"/>
    <s v="EUR"/>
    <n v="1433996746"/>
    <n v="1431404746"/>
    <b v="1"/>
    <n v="729"/>
    <b v="1"/>
    <s v="technology/hardware"/>
    <n v="2.0114999999999998"/>
    <n v="220.74074074074073"/>
    <x v="1"/>
    <x v="39"/>
    <x v="3859"/>
    <d v="2015-06-11T04:25:46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3"/>
    <x v="0"/>
    <s v="USD"/>
    <n v="1461096304"/>
    <n v="1458936304"/>
    <b v="0"/>
    <n v="125"/>
    <b v="1"/>
    <s v="photography/photobooks"/>
    <n v="2.0162"/>
    <n v="80.647999999999996"/>
    <x v="7"/>
    <x v="18"/>
    <x v="3860"/>
    <d v="2016-04-19T20:05:04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3"/>
    <x v="0"/>
    <s v="USD"/>
    <n v="1471503540"/>
    <n v="1468852306"/>
    <b v="0"/>
    <n v="113"/>
    <b v="1"/>
    <s v="music/pop"/>
    <n v="2.0169999999999999"/>
    <n v="89.247787610619469"/>
    <x v="3"/>
    <x v="35"/>
    <x v="3861"/>
    <d v="2016-08-18T06:59:00"/>
  </r>
  <r>
    <n v="2728"/>
    <s v="Multi-Function SSD Shield for the Raspberry Pi 2"/>
    <s v="SSD, WiFi, RTC w/Battery and high power USB all in one shield."/>
    <n v="15000"/>
    <n v="30274"/>
    <x v="3"/>
    <x v="0"/>
    <s v="USD"/>
    <n v="1451485434"/>
    <n v="1448461434"/>
    <b v="0"/>
    <n v="392"/>
    <b v="1"/>
    <s v="technology/hardware"/>
    <n v="2.0182666666666669"/>
    <n v="77.229591836734699"/>
    <x v="1"/>
    <x v="39"/>
    <x v="3862"/>
    <d v="2015-12-30T14:23:54"/>
  </r>
  <r>
    <n v="3462"/>
    <s v="Upstart Crows of Santa Fe Stage Weapons"/>
    <s v="Help the Upstart Crows of Santa Fe bring Shakespeare's Julius Caesar to life with quality wooden stage swords!"/>
    <n v="250"/>
    <n v="505"/>
    <x v="3"/>
    <x v="0"/>
    <s v="USD"/>
    <n v="1436551200"/>
    <n v="1435181628"/>
    <b v="0"/>
    <n v="17"/>
    <b v="1"/>
    <s v="theater/plays"/>
    <n v="2.02"/>
    <n v="29.705882352941178"/>
    <x v="8"/>
    <x v="23"/>
    <x v="3863"/>
    <d v="2015-07-10T18:00:00"/>
  </r>
  <r>
    <n v="3599"/>
    <s v="Promised Land"/>
    <s v="Help Chrysalis get this production off the ground!  An original play, we only need $500 to get this production on its feet!"/>
    <n v="500"/>
    <n v="1010"/>
    <x v="3"/>
    <x v="0"/>
    <s v="USD"/>
    <n v="1440892800"/>
    <n v="1438715077"/>
    <b v="0"/>
    <n v="17"/>
    <b v="1"/>
    <s v="theater/plays"/>
    <n v="2.02"/>
    <n v="59.411764705882355"/>
    <x v="8"/>
    <x v="23"/>
    <x v="3864"/>
    <d v="2015-08-30T00:00:0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3"/>
    <x v="1"/>
    <s v="GBP"/>
    <n v="1456487532"/>
    <n v="1453895532"/>
    <b v="0"/>
    <n v="666"/>
    <b v="1"/>
    <s v="technology/hardware"/>
    <n v="2.022322"/>
    <n v="45.547792792792798"/>
    <x v="1"/>
    <x v="39"/>
    <x v="3865"/>
    <d v="2016-02-26T11:52:12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3"/>
    <x v="0"/>
    <s v="USD"/>
    <n v="1385932652"/>
    <n v="1383337052"/>
    <b v="1"/>
    <n v="109"/>
    <b v="1"/>
    <s v="music/rock"/>
    <n v="2.0236666666666667"/>
    <n v="55.697247706422019"/>
    <x v="3"/>
    <x v="32"/>
    <x v="3866"/>
    <d v="2013-12-01T21:17:32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3"/>
    <x v="0"/>
    <s v="USD"/>
    <n v="1408114822"/>
    <n v="1405522822"/>
    <b v="0"/>
    <n v="311"/>
    <b v="1"/>
    <s v="food/small batch"/>
    <n v="2.0251494999999999"/>
    <n v="130.23469453376205"/>
    <x v="6"/>
    <x v="28"/>
    <x v="3867"/>
    <d v="2014-08-15T15:00:22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3"/>
    <x v="0"/>
    <s v="USD"/>
    <n v="1356976800"/>
    <n v="1352820837"/>
    <b v="0"/>
    <n v="170"/>
    <b v="1"/>
    <s v="music/indie rock"/>
    <n v="2.0262500000000001"/>
    <n v="47.676470588235297"/>
    <x v="3"/>
    <x v="7"/>
    <x v="3868"/>
    <d v="2012-12-31T18:00:00"/>
  </r>
  <r>
    <n v="1378"/>
    <s v="SIX BY SEVEN"/>
    <s v="A psychedelic post rock masterpiece!"/>
    <n v="2000"/>
    <n v="4067"/>
    <x v="3"/>
    <x v="1"/>
    <s v="GBP"/>
    <n v="1470075210"/>
    <n v="1468779210"/>
    <b v="0"/>
    <n v="133"/>
    <b v="1"/>
    <s v="music/rock"/>
    <n v="2.0335000000000001"/>
    <n v="30.578947368421051"/>
    <x v="3"/>
    <x v="32"/>
    <x v="3869"/>
    <d v="2016-08-01T18:13:30"/>
  </r>
  <r>
    <n v="788"/>
    <s v="HELP UNRB GO ON TOUR!"/>
    <s v="With all of our money going towards our new full-length album and merch, we need your help so we don't end up stranded on tour."/>
    <n v="1000"/>
    <n v="2035.05"/>
    <x v="3"/>
    <x v="0"/>
    <s v="USD"/>
    <n v="1341633540"/>
    <n v="1338336588"/>
    <b v="0"/>
    <n v="34"/>
    <b v="1"/>
    <s v="music/rock"/>
    <n v="2.03505"/>
    <n v="59.85441176470588"/>
    <x v="3"/>
    <x v="32"/>
    <x v="3870"/>
    <d v="2012-07-07T03:59:00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3"/>
    <x v="7"/>
    <s v="CAD"/>
    <n v="1450249140"/>
    <n v="1447055935"/>
    <b v="0"/>
    <n v="172"/>
    <b v="1"/>
    <s v="publishing/nonfiction"/>
    <n v="2.0419999999999998"/>
    <n v="59.360465116279073"/>
    <x v="2"/>
    <x v="34"/>
    <x v="3871"/>
    <d v="2015-12-16T06:59:00"/>
  </r>
  <r>
    <n v="1839"/>
    <s v="Help The King of Mars Record Their First EP!"/>
    <s v="The King of Mars, a Chicago rock band, needs your help funding their first EP! Visit us at thekingofmars.com for more."/>
    <n v="1000"/>
    <n v="2053"/>
    <x v="3"/>
    <x v="0"/>
    <s v="USD"/>
    <n v="1475342382"/>
    <n v="1472750382"/>
    <b v="0"/>
    <n v="45"/>
    <b v="1"/>
    <s v="music/rock"/>
    <n v="2.0529999999999999"/>
    <n v="45.62222222222222"/>
    <x v="3"/>
    <x v="32"/>
    <x v="3872"/>
    <d v="2016-10-01T17:19:42"/>
  </r>
  <r>
    <n v="1518"/>
    <s v="Amelia and the Animals: Photographs by Robin Schwartz"/>
    <s v="A photobook of Robin Schwartz's ongoing series with her daughter Amelia."/>
    <n v="15000"/>
    <n v="30805"/>
    <x v="3"/>
    <x v="0"/>
    <s v="USD"/>
    <n v="1401565252"/>
    <n v="1398973252"/>
    <b v="1"/>
    <n v="236"/>
    <b v="1"/>
    <s v="photography/photobooks"/>
    <n v="2.0536666666666665"/>
    <n v="130.52966101694915"/>
    <x v="7"/>
    <x v="18"/>
    <x v="3873"/>
    <d v="2014-05-31T19:40:52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3"/>
    <x v="7"/>
    <s v="CAD"/>
    <n v="1433206020"/>
    <n v="1430617209"/>
    <b v="0"/>
    <n v="30"/>
    <b v="1"/>
    <s v="music/electronic music"/>
    <n v="2.0554838709677421"/>
    <n v="106.2"/>
    <x v="3"/>
    <x v="36"/>
    <x v="3874"/>
    <d v="2015-06-02T00:47:00"/>
  </r>
  <r>
    <n v="383"/>
    <s v="Tornado Pursuit: 2014 Storm Chasing Web Series"/>
    <s v="An independent documentary web series about storm chasing in tornado alley that features the chase team TornadoRaiders.com"/>
    <n v="999"/>
    <n v="2065"/>
    <x v="3"/>
    <x v="0"/>
    <s v="USD"/>
    <n v="1400467759"/>
    <n v="1398480559"/>
    <b v="0"/>
    <n v="48"/>
    <b v="1"/>
    <s v="film &amp; video/documentary"/>
    <n v="2.0670670670670672"/>
    <n v="43.020833333333336"/>
    <x v="0"/>
    <x v="31"/>
    <x v="3875"/>
    <d v="2014-05-19T02:49:19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3"/>
    <x v="0"/>
    <s v="USD"/>
    <n v="1408021098"/>
    <n v="1405429098"/>
    <b v="1"/>
    <n v="1513"/>
    <b v="1"/>
    <s v="technology/hardware"/>
    <n v="2.0674309000000002"/>
    <n v="136.6444745538665"/>
    <x v="1"/>
    <x v="39"/>
    <x v="3876"/>
    <d v="2014-08-14T12:58:18"/>
  </r>
  <r>
    <n v="1524"/>
    <s v="Heath - Limited Edition Split Zine - Make 100"/>
    <s v="Limited edition split zine by photographers AdeY and Kersti K. 100 signed and hand numbered copies!"/>
    <n v="3000"/>
    <n v="6210"/>
    <x v="3"/>
    <x v="8"/>
    <s v="SEK"/>
    <n v="1487592090"/>
    <n v="1485000090"/>
    <b v="1"/>
    <n v="28"/>
    <b v="1"/>
    <s v="photography/photobooks"/>
    <n v="2.0699999999999998"/>
    <n v="221.78571428571428"/>
    <x v="7"/>
    <x v="18"/>
    <x v="3877"/>
    <d v="2017-02-20T12:01:30"/>
  </r>
  <r>
    <n v="1975"/>
    <s v="Bugle2: A DIY Phono Preamp"/>
    <s v="The Bugle2 is a second generation DIY kit phono preamplifier for vinyl playback."/>
    <n v="16000"/>
    <n v="33393.339999999997"/>
    <x v="3"/>
    <x v="0"/>
    <s v="USD"/>
    <n v="1362938851"/>
    <n v="1360346851"/>
    <b v="1"/>
    <n v="253"/>
    <b v="1"/>
    <s v="technology/hardware"/>
    <n v="2.0870837499999997"/>
    <n v="131.98948616600788"/>
    <x v="1"/>
    <x v="39"/>
    <x v="3878"/>
    <d v="2013-03-10T18:07:31"/>
  </r>
  <r>
    <n v="3719"/>
    <s v="Corium"/>
    <s v="A new piece of physical theatre about love, regret and longing."/>
    <n v="200"/>
    <n v="420"/>
    <x v="3"/>
    <x v="1"/>
    <s v="GBP"/>
    <n v="1434994266"/>
    <n v="1432402266"/>
    <b v="0"/>
    <n v="4"/>
    <b v="1"/>
    <s v="theater/plays"/>
    <n v="2.1"/>
    <n v="105"/>
    <x v="8"/>
    <x v="23"/>
    <x v="3879"/>
    <d v="2015-06-22T17:31:06"/>
  </r>
  <r>
    <n v="3314"/>
    <s v="The White Bike"/>
    <s v="I want to add a new perspective to the cycling safety debate by taking my play THE WHITE BIKE to the Edinburgh Festival of Cycling"/>
    <n v="800"/>
    <n v="1686"/>
    <x v="3"/>
    <x v="1"/>
    <s v="GBP"/>
    <n v="1431115500"/>
    <n v="1428733511"/>
    <b v="0"/>
    <n v="58"/>
    <b v="1"/>
    <s v="theater/plays"/>
    <n v="2.1074999999999999"/>
    <n v="29.068965517241381"/>
    <x v="8"/>
    <x v="23"/>
    <x v="3880"/>
    <d v="2015-05-08T20:05:00"/>
  </r>
  <r>
    <n v="3408"/>
    <s v="&quot;She Has a Name&quot; on tour"/>
    <s v="Help us take &quot;She Has a Name&quot;, the human trafficking story of one victim, on tour to all over Northern and Central California."/>
    <n v="500"/>
    <n v="1055"/>
    <x v="3"/>
    <x v="0"/>
    <s v="USD"/>
    <n v="1405727304"/>
    <n v="1403135304"/>
    <b v="0"/>
    <n v="18"/>
    <b v="1"/>
    <s v="theater/plays"/>
    <n v="2.11"/>
    <n v="58.611111111111114"/>
    <x v="8"/>
    <x v="23"/>
    <x v="3881"/>
    <d v="2014-07-18T23:48:24"/>
  </r>
  <r>
    <n v="2035"/>
    <s v="OpenBCI: Biosensing for Everybody"/>
    <s v="Announcing the GANGLION and the ULTRACORTEXâ€”a $99 biodata acquisition device and a 3D-printed, brain-sensing headset."/>
    <n v="80000"/>
    <n v="168829.14"/>
    <x v="3"/>
    <x v="0"/>
    <s v="USD"/>
    <n v="1450486800"/>
    <n v="1446562807"/>
    <b v="1"/>
    <n v="644"/>
    <b v="1"/>
    <s v="technology/hardware"/>
    <n v="2.1103642500000004"/>
    <n v="262.15704968944101"/>
    <x v="1"/>
    <x v="39"/>
    <x v="3882"/>
    <d v="2015-12-19T01:00:00"/>
  </r>
  <r>
    <n v="1283"/>
    <s v="Sketching In Stereo 3rd Album!"/>
    <s v="Our 3rd album is halfway complete, but we need your help to record, mix and master the final product!"/>
    <n v="1000"/>
    <n v="2110.5"/>
    <x v="3"/>
    <x v="0"/>
    <s v="USD"/>
    <n v="1362974400"/>
    <n v="1360948389"/>
    <b v="1"/>
    <n v="22"/>
    <b v="1"/>
    <s v="music/rock"/>
    <n v="2.1105"/>
    <n v="95.931818181818187"/>
    <x v="3"/>
    <x v="32"/>
    <x v="3883"/>
    <d v="2013-03-11T04:00:00"/>
  </r>
  <r>
    <n v="2333"/>
    <s v="Two Hundred Chocolate Truffles"/>
    <s v="Homemade truffles for NYC chocolate fanatics. Truffle recipes for chocolate addicts from all over the world. Chocolate lovers unite."/>
    <n v="600"/>
    <n v="1273"/>
    <x v="3"/>
    <x v="0"/>
    <s v="USD"/>
    <n v="1401385800"/>
    <n v="1399563390"/>
    <b v="1"/>
    <n v="94"/>
    <b v="1"/>
    <s v="food/small batch"/>
    <n v="2.1216666666666666"/>
    <n v="13.542553191489361"/>
    <x v="6"/>
    <x v="28"/>
    <x v="3884"/>
    <d v="2014-05-29T17:50:00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3"/>
    <x v="7"/>
    <s v="CAD"/>
    <n v="1482457678"/>
    <n v="1480729678"/>
    <b v="0"/>
    <n v="93"/>
    <b v="1"/>
    <s v="music/rock"/>
    <n v="2.124090909090909"/>
    <n v="50.247311827956992"/>
    <x v="3"/>
    <x v="32"/>
    <x v="3885"/>
    <d v="2016-12-23T01:47:58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3"/>
    <x v="0"/>
    <s v="USD"/>
    <n v="1478516737"/>
    <n v="1475921137"/>
    <b v="1"/>
    <n v="834"/>
    <b v="1"/>
    <s v="technology/hardware"/>
    <n v="2.1244399999999999"/>
    <n v="127.36450839328538"/>
    <x v="1"/>
    <x v="39"/>
    <x v="3886"/>
    <d v="2016-11-07T11:05:37"/>
  </r>
  <r>
    <n v="1258"/>
    <s v="Mustard Plug New Record!"/>
    <s v="Mustard Plug needs help funding their new record.  Please help the Grand Rapids, MI band put out their 7th record!"/>
    <n v="12000"/>
    <n v="25577.56"/>
    <x v="3"/>
    <x v="0"/>
    <s v="USD"/>
    <n v="1377960012"/>
    <n v="1375368012"/>
    <b v="1"/>
    <n v="670"/>
    <b v="1"/>
    <s v="music/rock"/>
    <n v="2.1314633333333335"/>
    <n v="38.175462686567165"/>
    <x v="3"/>
    <x v="32"/>
    <x v="3887"/>
    <d v="2013-08-31T14:40:12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3"/>
    <x v="0"/>
    <s v="USD"/>
    <n v="1285995540"/>
    <n v="1279574773"/>
    <b v="0"/>
    <n v="32"/>
    <b v="1"/>
    <s v="theater/spaces"/>
    <n v="2.1320000000000001"/>
    <n v="33.3125"/>
    <x v="8"/>
    <x v="24"/>
    <x v="3888"/>
    <d v="2010-10-02T04:59:0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3"/>
    <x v="0"/>
    <s v="USD"/>
    <n v="1460917119"/>
    <n v="1455736719"/>
    <b v="0"/>
    <n v="87"/>
    <b v="1"/>
    <s v="technology/wearables"/>
    <n v="2.1356000000000002"/>
    <n v="122.73563218390805"/>
    <x v="1"/>
    <x v="4"/>
    <x v="3889"/>
    <d v="2016-04-17T18:18:39"/>
  </r>
  <r>
    <n v="387"/>
    <s v="On the Back of a Tiger"/>
    <s v="The workings of life revised: Pioneering scientists &amp; health-seekers challenge our understanding of disease, aging and consciousness."/>
    <n v="38000"/>
    <n v="81316"/>
    <x v="3"/>
    <x v="0"/>
    <s v="USD"/>
    <n v="1439618400"/>
    <n v="1436976858"/>
    <b v="0"/>
    <n v="562"/>
    <b v="1"/>
    <s v="film &amp; video/documentary"/>
    <n v="2.1398947368421051"/>
    <n v="144.69039145907473"/>
    <x v="0"/>
    <x v="31"/>
    <x v="3890"/>
    <d v="2015-08-15T06:00:00"/>
  </r>
  <r>
    <n v="3471"/>
    <s v="Different is Dangerous"/>
    <s v="Fast paced, two hander which uses headphone verbatim technique to give an insight into the everyday lives of Leeds city locals."/>
    <n v="500"/>
    <n v="1073"/>
    <x v="3"/>
    <x v="1"/>
    <s v="GBP"/>
    <n v="1409515200"/>
    <n v="1405971690"/>
    <b v="0"/>
    <n v="30"/>
    <b v="1"/>
    <s v="theater/plays"/>
    <n v="2.1459999999999999"/>
    <n v="35.766666666666666"/>
    <x v="8"/>
    <x v="23"/>
    <x v="3891"/>
    <d v="2014-08-31T20:00:0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3"/>
    <x v="0"/>
    <s v="USD"/>
    <n v="1273911000"/>
    <n v="1268822909"/>
    <b v="1"/>
    <n v="33"/>
    <b v="1"/>
    <s v="photography/photobooks"/>
    <n v="2.15"/>
    <n v="78.181818181818187"/>
    <x v="7"/>
    <x v="18"/>
    <x v="3892"/>
    <d v="2010-05-15T08:1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3"/>
    <x v="0"/>
    <s v="USD"/>
    <n v="1485191143"/>
    <n v="1482599143"/>
    <b v="1"/>
    <n v="1375"/>
    <b v="1"/>
    <s v="technology/hardware"/>
    <n v="2.1679422000000002"/>
    <n v="78.834261818181815"/>
    <x v="1"/>
    <x v="39"/>
    <x v="3893"/>
    <d v="2017-01-23T17:05:43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3"/>
    <x v="6"/>
    <s v="EUR"/>
    <n v="1477422000"/>
    <n v="1472282956"/>
    <b v="0"/>
    <n v="28"/>
    <b v="1"/>
    <s v="music/metal"/>
    <n v="2.1800000000000002"/>
    <n v="19.464285714285715"/>
    <x v="3"/>
    <x v="33"/>
    <x v="3894"/>
    <d v="2016-10-25T19:00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3"/>
    <x v="0"/>
    <s v="USD"/>
    <n v="1425704100"/>
    <n v="1424484717"/>
    <b v="0"/>
    <n v="20"/>
    <b v="1"/>
    <s v="theater/plays"/>
    <n v="2.1800000000000002"/>
    <n v="54.5"/>
    <x v="8"/>
    <x v="23"/>
    <x v="3895"/>
    <d v="2015-03-07T04:55:0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3"/>
    <x v="0"/>
    <s v="USD"/>
    <n v="1408818683"/>
    <n v="1406226683"/>
    <b v="0"/>
    <n v="65"/>
    <b v="1"/>
    <s v="technology/hardware"/>
    <n v="2.1859999999999999"/>
    <n v="67.261538461538464"/>
    <x v="1"/>
    <x v="39"/>
    <x v="3896"/>
    <d v="2014-08-23T18:31:23"/>
  </r>
  <r>
    <n v="1386"/>
    <s v="MALTESE CROSS: The First Album"/>
    <s v="We are a classic hard rock/heavy metal band just trying to keep rock alive!"/>
    <n v="400"/>
    <n v="875"/>
    <x v="3"/>
    <x v="0"/>
    <s v="USD"/>
    <n v="1438183889"/>
    <n v="1435591889"/>
    <b v="0"/>
    <n v="14"/>
    <b v="1"/>
    <s v="music/rock"/>
    <n v="2.1875"/>
    <n v="62.5"/>
    <x v="3"/>
    <x v="32"/>
    <x v="3897"/>
    <d v="2015-07-29T15:31:29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3"/>
    <x v="0"/>
    <s v="USD"/>
    <n v="1298680630"/>
    <n v="1296088630"/>
    <b v="0"/>
    <n v="47"/>
    <b v="1"/>
    <s v="film &amp; video/shorts"/>
    <n v="2.1949999999999998"/>
    <n v="46.702127659574465"/>
    <x v="0"/>
    <x v="30"/>
    <x v="3898"/>
    <d v="2011-02-26T00:37:10"/>
  </r>
  <r>
    <n v="2273"/>
    <s v="Get Adler! Premium Edition"/>
    <s v="London, 1937. Top-Secret docs are missing. So, too, is Agent Adler! Intelligence has 7 hrs to find him. Deduction, Deception &amp; Action!"/>
    <n v="2500"/>
    <n v="5509"/>
    <x v="3"/>
    <x v="7"/>
    <s v="CAD"/>
    <n v="1489320642"/>
    <n v="1487164242"/>
    <b v="0"/>
    <n v="147"/>
    <b v="1"/>
    <s v="games/tabletop games"/>
    <n v="2.2035999999999998"/>
    <n v="37.476190476190474"/>
    <x v="5"/>
    <x v="38"/>
    <x v="3899"/>
    <d v="2017-03-12T12:10:42"/>
  </r>
  <r>
    <n v="3366"/>
    <s v="Montclair Shakespeare Series"/>
    <s v="The Series will consist of free staged readings of Shakespeare's plays, brought to life by professional actors in Montclair, NJ."/>
    <n v="500"/>
    <n v="1105"/>
    <x v="3"/>
    <x v="0"/>
    <s v="USD"/>
    <n v="1431481037"/>
    <n v="1428889037"/>
    <b v="0"/>
    <n v="18"/>
    <b v="1"/>
    <s v="theater/plays"/>
    <n v="2.21"/>
    <n v="61.388888888888886"/>
    <x v="8"/>
    <x v="23"/>
    <x v="3900"/>
    <d v="2015-05-13T01:37:17"/>
  </r>
  <r>
    <n v="2256"/>
    <s v="Bitcoin Empire"/>
    <s v="Build your crypto-currency empire and sabotage your opponents. A deck building, card game. 2-4 players. 15 minutes."/>
    <n v="480"/>
    <n v="1069"/>
    <x v="3"/>
    <x v="1"/>
    <s v="GBP"/>
    <n v="1479811846"/>
    <n v="1478602246"/>
    <b v="0"/>
    <n v="50"/>
    <b v="1"/>
    <s v="games/tabletop games"/>
    <n v="2.2270833333333333"/>
    <n v="21.38"/>
    <x v="5"/>
    <x v="38"/>
    <x v="3901"/>
    <d v="2016-11-22T10:50:46"/>
  </r>
  <r>
    <n v="3391"/>
    <s v="TRAVELING needs a Reading"/>
    <s v="New play about the comfort and the danger of living with memories. Gay themes. Experienced team looking to present first reading"/>
    <n v="500"/>
    <n v="1115"/>
    <x v="3"/>
    <x v="0"/>
    <s v="USD"/>
    <n v="1407536880"/>
    <n v="1404997548"/>
    <b v="0"/>
    <n v="18"/>
    <b v="1"/>
    <s v="theater/plays"/>
    <n v="2.23"/>
    <n v="61.944444444444443"/>
    <x v="8"/>
    <x v="23"/>
    <x v="3902"/>
    <d v="2014-08-08T22:28:00"/>
  </r>
  <r>
    <n v="2608"/>
    <s v="Giant Leaps in Space Poster Series"/>
    <s v="Giant Leaps featuring the historic missions of human spaceflight is the third in our series of space exploration prints"/>
    <n v="8000"/>
    <n v="17914"/>
    <x v="3"/>
    <x v="0"/>
    <s v="USD"/>
    <n v="1489536000"/>
    <n v="1485976468"/>
    <b v="1"/>
    <n v="304"/>
    <b v="1"/>
    <s v="technology/space exploration"/>
    <n v="2.2392500000000002"/>
    <n v="58.92763157894737"/>
    <x v="1"/>
    <x v="21"/>
    <x v="3903"/>
    <d v="2017-03-15T00:00:00"/>
  </r>
  <r>
    <n v="3830"/>
    <s v="Run Away"/>
    <s v="The Aeon Theatre company is producing another original play by Parker Hale at the Manhattan Reportory Theatre"/>
    <n v="100"/>
    <n v="225"/>
    <x v="3"/>
    <x v="0"/>
    <s v="USD"/>
    <n v="1464371211"/>
    <n v="1463161611"/>
    <b v="0"/>
    <n v="3"/>
    <b v="1"/>
    <s v="theater/plays"/>
    <n v="2.25"/>
    <n v="75"/>
    <x v="8"/>
    <x v="23"/>
    <x v="3904"/>
    <d v="2016-05-27T17:46:51"/>
  </r>
  <r>
    <n v="2115"/>
    <s v="The Violet Tone and the City of Angels!"/>
    <s v="The Violet Tone is heading to California but we need your help!  We've been at this for years and finally have a shot!"/>
    <n v="1500"/>
    <n v="3385"/>
    <x v="3"/>
    <x v="0"/>
    <s v="USD"/>
    <n v="1298167001"/>
    <n v="1295575001"/>
    <b v="0"/>
    <n v="36"/>
    <b v="1"/>
    <s v="music/indie rock"/>
    <n v="2.2566666666666668"/>
    <n v="94.027777777777771"/>
    <x v="3"/>
    <x v="7"/>
    <x v="3905"/>
    <d v="2011-02-20T01:56:41"/>
  </r>
  <r>
    <n v="1953"/>
    <s v="NTH Music Synthesizer"/>
    <s v="The NTH is an open source music synthesizer featuring instant fun, awesome sound, and a hackable design."/>
    <n v="15000"/>
    <n v="33892"/>
    <x v="3"/>
    <x v="0"/>
    <s v="USD"/>
    <n v="1330657200"/>
    <n v="1328158065"/>
    <b v="1"/>
    <n v="147"/>
    <b v="1"/>
    <s v="technology/hardware"/>
    <n v="2.2594666666666665"/>
    <n v="230.55782312925169"/>
    <x v="1"/>
    <x v="39"/>
    <x v="3906"/>
    <d v="2012-03-02T03:00:0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3"/>
    <x v="1"/>
    <s v="GBP"/>
    <n v="1354233296"/>
    <n v="1351641296"/>
    <b v="1"/>
    <n v="625"/>
    <b v="1"/>
    <s v="technology/hardware"/>
    <n v="2.26239013671875"/>
    <n v="118.6144"/>
    <x v="1"/>
    <x v="39"/>
    <x v="3907"/>
    <d v="2012-11-29T23:54:56"/>
  </r>
  <r>
    <n v="3818"/>
    <s v="The AOA Presents: The Maiden of Orleans"/>
    <s v="The Arthurian Order of Avalon is attempting to raise funds to put on the annual Human Chessboard in March 2015!"/>
    <n v="250"/>
    <n v="570"/>
    <x v="3"/>
    <x v="0"/>
    <s v="USD"/>
    <n v="1426187582"/>
    <n v="1423599182"/>
    <b v="0"/>
    <n v="10"/>
    <b v="1"/>
    <s v="theater/plays"/>
    <n v="2.2799999999999998"/>
    <n v="57"/>
    <x v="8"/>
    <x v="23"/>
    <x v="3908"/>
    <d v="2015-03-12T19:13:02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3"/>
    <x v="0"/>
    <s v="USD"/>
    <n v="1379614128"/>
    <n v="1377022128"/>
    <b v="1"/>
    <n v="563"/>
    <b v="1"/>
    <s v="film &amp; video/documentary"/>
    <n v="2.2882507142857142"/>
    <n v="56.901438721136763"/>
    <x v="0"/>
    <x v="31"/>
    <x v="3909"/>
    <d v="2013-09-19T18:08:48"/>
  </r>
  <r>
    <n v="304"/>
    <s v="Beyond Iconic: Distribution for film on Dennis Stock"/>
    <s v="A portrait of a life fully realized and a look at what it takes to make great photography."/>
    <n v="3400"/>
    <n v="7876"/>
    <x v="3"/>
    <x v="0"/>
    <s v="USD"/>
    <n v="1346464800"/>
    <n v="1343096197"/>
    <b v="1"/>
    <n v="74"/>
    <b v="1"/>
    <s v="film &amp; video/documentary"/>
    <n v="2.3164705882352941"/>
    <n v="106.43243243243244"/>
    <x v="0"/>
    <x v="31"/>
    <x v="3910"/>
    <d v="2012-09-01T02:00:00"/>
  </r>
  <r>
    <n v="2708"/>
    <s v="Angel Comedy Club"/>
    <s v="Angel Comedy Club: A permanent home for Londonâ€™s loveliest comedy night - a community comedy club"/>
    <n v="20000"/>
    <n v="46643.07"/>
    <x v="3"/>
    <x v="1"/>
    <s v="GBP"/>
    <n v="1469119526"/>
    <n v="1463935526"/>
    <b v="1"/>
    <n v="1049"/>
    <b v="1"/>
    <s v="theater/spaces"/>
    <n v="2.3321535"/>
    <n v="44.464318398474738"/>
    <x v="8"/>
    <x v="24"/>
    <x v="3911"/>
    <d v="2016-07-21T16:45:26"/>
  </r>
  <r>
    <n v="831"/>
    <s v="Let The 7Horse Run!"/>
    <s v="7Horse is a new band with a self-funded album and a show they want to rock in your town!"/>
    <n v="1500"/>
    <n v="3500"/>
    <x v="3"/>
    <x v="0"/>
    <s v="USD"/>
    <n v="1335540694"/>
    <n v="1332948694"/>
    <b v="0"/>
    <n v="20"/>
    <b v="1"/>
    <s v="music/rock"/>
    <n v="2.3333333333333335"/>
    <n v="175"/>
    <x v="3"/>
    <x v="32"/>
    <x v="3912"/>
    <d v="2012-04-27T15:31:34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3"/>
    <x v="0"/>
    <s v="USD"/>
    <n v="1405002663"/>
    <n v="1402410663"/>
    <b v="1"/>
    <n v="354"/>
    <b v="1"/>
    <s v="technology/hardware"/>
    <n v="2.3442048"/>
    <n v="331.10237288135596"/>
    <x v="1"/>
    <x v="39"/>
    <x v="3913"/>
    <d v="2014-07-10T14:31:03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3"/>
    <x v="0"/>
    <s v="USD"/>
    <n v="1423165441"/>
    <n v="1420573441"/>
    <b v="1"/>
    <n v="183"/>
    <b v="1"/>
    <s v="technology/hardware"/>
    <n v="2.3490000000000002"/>
    <n v="64.180327868852459"/>
    <x v="1"/>
    <x v="39"/>
    <x v="3914"/>
    <d v="2015-02-05T19:44:01"/>
  </r>
  <r>
    <n v="1023"/>
    <s v="'Pathfinder' - a High Five Spaceship album"/>
    <s v="A collaborative, electronic journey helmed by producer Christopher Bingham and guitarist Carlos Montero."/>
    <n v="2000"/>
    <n v="4743"/>
    <x v="3"/>
    <x v="1"/>
    <s v="GBP"/>
    <n v="1434837861"/>
    <n v="1432245861"/>
    <b v="0"/>
    <n v="131"/>
    <b v="1"/>
    <s v="music/electronic music"/>
    <n v="2.3715000000000002"/>
    <n v="36.206106870229007"/>
    <x v="3"/>
    <x v="36"/>
    <x v="3915"/>
    <d v="2015-06-20T22:04:21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3"/>
    <x v="0"/>
    <s v="USD"/>
    <n v="1354756714"/>
    <n v="1353547114"/>
    <b v="0"/>
    <n v="18"/>
    <b v="1"/>
    <s v="publishing/nonfiction"/>
    <n v="2.38"/>
    <n v="33.055555555555557"/>
    <x v="2"/>
    <x v="34"/>
    <x v="3916"/>
    <d v="2012-12-06T01:18:34"/>
  </r>
  <r>
    <n v="3718"/>
    <s v="PUNK ROCK"/>
    <s v="William Carlisle has the world at his feet but its weight on his shoulders. He is intelligent, articulate and fucked."/>
    <n v="500"/>
    <n v="1197"/>
    <x v="3"/>
    <x v="1"/>
    <s v="GBP"/>
    <n v="1425057075"/>
    <n v="1422465075"/>
    <b v="0"/>
    <n v="46"/>
    <b v="1"/>
    <s v="theater/plays"/>
    <n v="2.3940000000000001"/>
    <n v="26.021739130434781"/>
    <x v="8"/>
    <x v="23"/>
    <x v="3917"/>
    <d v="2015-02-27T17:11:15"/>
  </r>
  <r>
    <n v="262"/>
    <s v="The Last Cosmonaut"/>
    <s v="He can never die. He will live forever. He is the last cosmonaut, and this is his story."/>
    <n v="2500"/>
    <n v="6000"/>
    <x v="3"/>
    <x v="0"/>
    <s v="USD"/>
    <n v="1298699828"/>
    <n v="1294811828"/>
    <b v="1"/>
    <n v="145"/>
    <b v="1"/>
    <s v="film &amp; video/documentary"/>
    <n v="2.4"/>
    <n v="41.379310344827587"/>
    <x v="0"/>
    <x v="31"/>
    <x v="3918"/>
    <d v="2011-02-26T05:57:08"/>
  </r>
  <r>
    <n v="1923"/>
    <s v="Help Lions&amp;Creators print their album!"/>
    <s v="We just finished recording our first album! All we need is a little extra help to be able to get it printed!"/>
    <n v="125"/>
    <n v="301"/>
    <x v="3"/>
    <x v="0"/>
    <s v="USD"/>
    <n v="1317099540"/>
    <n v="1313612532"/>
    <b v="0"/>
    <n v="13"/>
    <b v="1"/>
    <s v="music/indie rock"/>
    <n v="2.4079999999999999"/>
    <n v="23.153846153846153"/>
    <x v="3"/>
    <x v="7"/>
    <x v="3919"/>
    <d v="2011-09-27T04:59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3"/>
    <x v="1"/>
    <s v="GBP"/>
    <n v="1434120856"/>
    <n v="1428936856"/>
    <b v="0"/>
    <n v="25"/>
    <b v="1"/>
    <s v="theater/plays"/>
    <n v="2.42"/>
    <n v="24.2"/>
    <x v="8"/>
    <x v="23"/>
    <x v="3920"/>
    <d v="2015-06-12T14:54:16"/>
  </r>
  <r>
    <n v="2815"/>
    <s v="Widow's Wedding Dress"/>
    <s v="Set in 1950s Northern Ireland, this play tells the story of two sisters in a community of Travellers, or Irish Gypsies."/>
    <n v="250"/>
    <n v="605"/>
    <x v="3"/>
    <x v="7"/>
    <s v="CAD"/>
    <n v="1470595109"/>
    <n v="1468003109"/>
    <b v="0"/>
    <n v="14"/>
    <b v="1"/>
    <s v="theater/plays"/>
    <n v="2.42"/>
    <n v="43.214285714285715"/>
    <x v="8"/>
    <x v="23"/>
    <x v="3921"/>
    <d v="2016-08-07T18:38:29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3"/>
    <x v="0"/>
    <s v="USD"/>
    <n v="1477767600"/>
    <n v="1475337675"/>
    <b v="0"/>
    <n v="296"/>
    <b v="1"/>
    <s v="games/tabletop games"/>
    <n v="2.4315000000000002"/>
    <n v="82.145270270270274"/>
    <x v="5"/>
    <x v="38"/>
    <x v="3922"/>
    <d v="2016-10-29T19:00:0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3"/>
    <x v="0"/>
    <s v="USD"/>
    <n v="1389812400"/>
    <n v="1386108087"/>
    <b v="0"/>
    <n v="456"/>
    <b v="1"/>
    <s v="technology/hardware"/>
    <n v="2.4606080000000001"/>
    <n v="161.88210526315791"/>
    <x v="1"/>
    <x v="39"/>
    <x v="3923"/>
    <d v="2014-01-15T19:00:0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3"/>
    <x v="0"/>
    <s v="USD"/>
    <n v="1349567475"/>
    <n v="1346975475"/>
    <b v="0"/>
    <n v="182"/>
    <b v="1"/>
    <s v="theater/spaces"/>
    <n v="2.4641999999999999"/>
    <n v="67.697802197802204"/>
    <x v="8"/>
    <x v="24"/>
    <x v="3924"/>
    <d v="2012-10-06T23:51:15"/>
  </r>
  <r>
    <n v="108"/>
    <s v="GLASS: A Love Story"/>
    <s v="When a man can't find love, his Google GLASS does the searching for him. A short film shot with Google Glass."/>
    <n v="1500"/>
    <n v="3700"/>
    <x v="3"/>
    <x v="0"/>
    <s v="USD"/>
    <n v="1370011370"/>
    <n v="1364827370"/>
    <b v="0"/>
    <n v="47"/>
    <b v="1"/>
    <s v="film &amp; video/shorts"/>
    <n v="2.4666666666666668"/>
    <n v="78.723404255319153"/>
    <x v="0"/>
    <x v="30"/>
    <x v="3925"/>
    <d v="2013-05-31T14:42:5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3"/>
    <x v="0"/>
    <s v="USD"/>
    <n v="1417611645"/>
    <n v="1414584045"/>
    <b v="1"/>
    <n v="303"/>
    <b v="1"/>
    <s v="technology/hardware"/>
    <n v="2.4784000000000002"/>
    <n v="408.97689768976898"/>
    <x v="1"/>
    <x v="39"/>
    <x v="3926"/>
    <d v="2014-12-03T13:00:45"/>
  </r>
  <r>
    <n v="2040"/>
    <s v="Programmable Capacitor"/>
    <s v="4.29 Billion+ Capacitor Combinations._x000a_No Coding Required."/>
    <n v="3000"/>
    <n v="7445.14"/>
    <x v="3"/>
    <x v="0"/>
    <s v="USD"/>
    <n v="1384557303"/>
    <n v="1383257703"/>
    <b v="1"/>
    <n v="271"/>
    <b v="1"/>
    <s v="technology/hardware"/>
    <n v="2.4817133333333334"/>
    <n v="27.472841328413285"/>
    <x v="1"/>
    <x v="39"/>
    <x v="3927"/>
    <d v="2013-11-15T23:15:03"/>
  </r>
  <r>
    <n v="2175"/>
    <s v="Repulsur's First Record"/>
    <s v="Trying to get the last bit of money together to finish recording the first full length Repulsur album, &quot;The After School Special&quot;."/>
    <n v="700"/>
    <n v="1750"/>
    <x v="3"/>
    <x v="0"/>
    <s v="USD"/>
    <n v="1469059986"/>
    <n v="1468455186"/>
    <b v="0"/>
    <n v="26"/>
    <b v="1"/>
    <s v="music/rock"/>
    <n v="2.5"/>
    <n v="67.307692307692307"/>
    <x v="3"/>
    <x v="32"/>
    <x v="3928"/>
    <d v="2016-07-21T00:13:06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3"/>
    <x v="0"/>
    <s v="USD"/>
    <n v="1440702910"/>
    <n v="1438110910"/>
    <b v="1"/>
    <n v="455"/>
    <b v="1"/>
    <s v="photography/photobooks"/>
    <n v="2.5030841666666666"/>
    <n v="66.015406593406595"/>
    <x v="7"/>
    <x v="18"/>
    <x v="3929"/>
    <d v="2015-08-27T19:15:10"/>
  </r>
  <r>
    <n v="3652"/>
    <s v="A Midsummer Night's Dream"/>
    <s v="A new take on a classic. Under the direction of Rosanna Saracino, We are exploring the darker elements of A Midsummer Night's Dream."/>
    <n v="300"/>
    <n v="752"/>
    <x v="3"/>
    <x v="7"/>
    <s v="CAD"/>
    <n v="1472097540"/>
    <n v="1471188502"/>
    <b v="0"/>
    <n v="17"/>
    <b v="1"/>
    <s v="theater/plays"/>
    <n v="2.5066666666666668"/>
    <n v="44.235294117647058"/>
    <x v="8"/>
    <x v="23"/>
    <x v="3930"/>
    <d v="2016-08-25T03:59:00"/>
  </r>
  <r>
    <n v="1376"/>
    <s v="Dead Pirates / HIGHMARE LP 2nd pressing"/>
    <s v="Dead Pirates are planning a second pressing of HIGHMARE LP, who wants one ?"/>
    <n v="3700"/>
    <n v="9342"/>
    <x v="3"/>
    <x v="1"/>
    <s v="GBP"/>
    <n v="1480784606"/>
    <n v="1478189006"/>
    <b v="0"/>
    <n v="168"/>
    <b v="1"/>
    <s v="music/rock"/>
    <n v="2.5248648648648651"/>
    <n v="55.607142857142854"/>
    <x v="3"/>
    <x v="32"/>
    <x v="3931"/>
    <d v="2016-12-03T17:03:26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3"/>
    <x v="0"/>
    <s v="USD"/>
    <n v="1485722053"/>
    <n v="1480538053"/>
    <b v="0"/>
    <n v="185"/>
    <b v="1"/>
    <s v="technology/hardware"/>
    <n v="2.5253999999999999"/>
    <n v="68.254054054054052"/>
    <x v="1"/>
    <x v="39"/>
    <x v="3932"/>
    <d v="2017-01-29T20:34:13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3"/>
    <x v="0"/>
    <s v="USD"/>
    <n v="1465797540"/>
    <n v="1463155034"/>
    <b v="0"/>
    <n v="314"/>
    <b v="1"/>
    <s v="photography/photobooks"/>
    <n v="2.5329333333333333"/>
    <n v="121"/>
    <x v="7"/>
    <x v="18"/>
    <x v="3933"/>
    <d v="2016-06-13T05:59:00"/>
  </r>
  <r>
    <n v="2105"/>
    <s v="Layla The Wolf Debut E.P. &quot;Sugar&quot;"/>
    <s v="Help Layla the Wolf fund the printing and releasing of our first E.P. Release called &quot;Sugar&quot;."/>
    <n v="2000"/>
    <n v="5080"/>
    <x v="3"/>
    <x v="0"/>
    <s v="USD"/>
    <n v="1416542400"/>
    <n v="1415472953"/>
    <b v="0"/>
    <n v="99"/>
    <b v="1"/>
    <s v="music/indie rock"/>
    <n v="2.54"/>
    <n v="51.313131313131315"/>
    <x v="3"/>
    <x v="7"/>
    <x v="3934"/>
    <d v="2014-11-21T04:00:00"/>
  </r>
  <r>
    <n v="1210"/>
    <s v="Det Andra GÃ¶teborg"/>
    <s v="En fotobok om livet i det enda andra GÃ¶teborg i vÃ¤rlden"/>
    <n v="20000"/>
    <n v="50863"/>
    <x v="3"/>
    <x v="8"/>
    <s v="SEK"/>
    <n v="1433106000"/>
    <n v="1431124572"/>
    <b v="0"/>
    <n v="103"/>
    <b v="1"/>
    <s v="photography/photobooks"/>
    <n v="2.5431499999999998"/>
    <n v="493.81553398058253"/>
    <x v="7"/>
    <x v="18"/>
    <x v="3935"/>
    <d v="2015-05-31T21:00:0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3"/>
    <x v="0"/>
    <s v="USD"/>
    <n v="1434307537"/>
    <n v="1431715537"/>
    <b v="1"/>
    <n v="537"/>
    <b v="1"/>
    <s v="food/small batch"/>
    <n v="2.5445000000000002"/>
    <n v="47.383612662942269"/>
    <x v="6"/>
    <x v="28"/>
    <x v="3936"/>
    <d v="2015-06-14T18:45:37"/>
  </r>
  <r>
    <n v="382"/>
    <s v="99% Declaration Mini-Doc"/>
    <s v="I went to Philadelphia to find out if The 99% Declaration could take the ideas of OccupyWallSt. and make change from within the system."/>
    <n v="600"/>
    <n v="1535"/>
    <x v="3"/>
    <x v="0"/>
    <s v="USD"/>
    <n v="1346950900"/>
    <n v="1345741300"/>
    <b v="0"/>
    <n v="22"/>
    <b v="1"/>
    <s v="film &amp; video/documentary"/>
    <n v="2.5583333333333331"/>
    <n v="69.772727272727266"/>
    <x v="0"/>
    <x v="31"/>
    <x v="3937"/>
    <d v="2012-09-06T17:01:4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3"/>
    <x v="0"/>
    <s v="USD"/>
    <n v="1470466800"/>
    <n v="1467134464"/>
    <b v="1"/>
    <n v="2051"/>
    <b v="1"/>
    <s v="technology/hardware"/>
    <n v="2.5683081313131315"/>
    <n v="247.94003412969283"/>
    <x v="1"/>
    <x v="39"/>
    <x v="3938"/>
    <d v="2016-08-06T07:00:0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3"/>
    <x v="10"/>
    <s v="EUR"/>
    <n v="1461306772"/>
    <n v="1458714772"/>
    <b v="1"/>
    <n v="1281"/>
    <b v="1"/>
    <s v="technology/hardware"/>
    <n v="2.5957748878923765"/>
    <n v="180.75185011709601"/>
    <x v="1"/>
    <x v="39"/>
    <x v="3939"/>
    <d v="2016-04-22T06:32:52"/>
  </r>
  <r>
    <n v="1752"/>
    <s v="Adfectus Book"/>
    <s v="A little book of calm, in picture form, that will soothe the soul and un-furrow the brow."/>
    <n v="1200"/>
    <n v="3122"/>
    <x v="3"/>
    <x v="1"/>
    <s v="GBP"/>
    <n v="1476425082"/>
    <n v="1473833082"/>
    <b v="0"/>
    <n v="90"/>
    <b v="1"/>
    <s v="photography/photobooks"/>
    <n v="2.6016666666666666"/>
    <n v="34.68888888888889"/>
    <x v="7"/>
    <x v="18"/>
    <x v="3940"/>
    <d v="2016-10-14T06:04:4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3"/>
    <x v="0"/>
    <s v="USD"/>
    <n v="1451530800"/>
    <n v="1448463086"/>
    <b v="0"/>
    <n v="167"/>
    <b v="1"/>
    <s v="photography/photobooks"/>
    <n v="2.6059999999999999"/>
    <n v="54.616766467065865"/>
    <x v="7"/>
    <x v="18"/>
    <x v="3941"/>
    <d v="2015-12-31T03:00:0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3"/>
    <x v="0"/>
    <s v="USD"/>
    <n v="1326330000"/>
    <n v="1324433310"/>
    <b v="1"/>
    <n v="103"/>
    <b v="1"/>
    <s v="technology/hardware"/>
    <n v="2.6227999999999998"/>
    <n v="127.32038834951456"/>
    <x v="1"/>
    <x v="39"/>
    <x v="3942"/>
    <d v="2012-01-12T01:00:00"/>
  </r>
  <r>
    <n v="1833"/>
    <s v="HAIRcyclopedia Vol. 2 - The Vault"/>
    <s v="I am writing the second volume in a series of hair band encyclopedias, however I lack the means to afford the costs of the photos."/>
    <n v="400"/>
    <n v="1050"/>
    <x v="3"/>
    <x v="0"/>
    <s v="USD"/>
    <n v="1362211140"/>
    <n v="1359421403"/>
    <b v="0"/>
    <n v="25"/>
    <b v="1"/>
    <s v="music/rock"/>
    <n v="2.625"/>
    <n v="42"/>
    <x v="3"/>
    <x v="32"/>
    <x v="3943"/>
    <d v="2013-03-02T07:59:0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3"/>
    <x v="0"/>
    <s v="USD"/>
    <n v="1384488000"/>
    <n v="1381752061"/>
    <b v="1"/>
    <n v="3863"/>
    <b v="1"/>
    <s v="technology/hardware"/>
    <n v="2.6302771750000002"/>
    <n v="272.35590732591254"/>
    <x v="1"/>
    <x v="39"/>
    <x v="3944"/>
    <d v="2013-11-15T04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3"/>
    <x v="0"/>
    <s v="USD"/>
    <n v="1456047228"/>
    <n v="1453109628"/>
    <b v="1"/>
    <n v="551"/>
    <b v="1"/>
    <s v="theater/spaces"/>
    <n v="2.6462241666666664"/>
    <n v="57.631016333938291"/>
    <x v="8"/>
    <x v="24"/>
    <x v="3945"/>
    <d v="2016-02-21T09:33:48"/>
  </r>
  <r>
    <n v="1630"/>
    <s v="Golden Grenade Records Their Debut EP"/>
    <s v="Inspired by the legacy of Tex Tucker, Golden Grenade is setting out to record their first CD with heavy hearts and intense purpose."/>
    <n v="4000"/>
    <n v="10610"/>
    <x v="3"/>
    <x v="0"/>
    <s v="USD"/>
    <n v="1330671540"/>
    <n v="1328040375"/>
    <b v="0"/>
    <n v="126"/>
    <b v="1"/>
    <s v="music/rock"/>
    <n v="2.6524999999999999"/>
    <n v="84.206349206349202"/>
    <x v="3"/>
    <x v="32"/>
    <x v="3946"/>
    <d v="2012-03-02T06:59:00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3"/>
    <x v="0"/>
    <s v="USD"/>
    <n v="1335113976"/>
    <n v="1332521976"/>
    <b v="0"/>
    <n v="30"/>
    <b v="1"/>
    <s v="music/indie rock"/>
    <n v="2.6566666666666667"/>
    <n v="26.566666666666666"/>
    <x v="3"/>
    <x v="7"/>
    <x v="3947"/>
    <d v="2012-04-22T16:59:36"/>
  </r>
  <r>
    <n v="843"/>
    <s v="The New Album: Dig Deeper"/>
    <s v="Five metal heads dedicated to our passion for music. We believe music is Freedom, Unity &amp; Escape. Join us on our mission to Dig Deeper."/>
    <n v="3000"/>
    <n v="8014"/>
    <x v="3"/>
    <x v="0"/>
    <s v="USD"/>
    <n v="1481184000"/>
    <n v="1479708680"/>
    <b v="0"/>
    <n v="127"/>
    <b v="1"/>
    <s v="music/metal"/>
    <n v="2.6713333333333331"/>
    <n v="63.102362204724407"/>
    <x v="3"/>
    <x v="33"/>
    <x v="3948"/>
    <d v="2016-12-08T08:00:0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3"/>
    <x v="0"/>
    <s v="USD"/>
    <n v="1436396313"/>
    <n v="1433804313"/>
    <b v="0"/>
    <n v="1013"/>
    <b v="1"/>
    <s v="technology/wearables"/>
    <n v="2.6729166666666666"/>
    <n v="31.663376110562684"/>
    <x v="1"/>
    <x v="4"/>
    <x v="3949"/>
    <d v="2015-07-08T22:58:33"/>
  </r>
  <r>
    <n v="1196"/>
    <s v="NAKED IBIZA - A Large Scale Photography Book by Dylan Rosser"/>
    <s v="A book of male nudes photographed on location in Ibiza over the last 4 years."/>
    <n v="14500"/>
    <n v="39137"/>
    <x v="3"/>
    <x v="1"/>
    <s v="GBP"/>
    <n v="1450467539"/>
    <n v="1447875539"/>
    <b v="0"/>
    <n v="512"/>
    <b v="1"/>
    <s v="photography/photobooks"/>
    <n v="2.6991034482758622"/>
    <n v="76.439453125"/>
    <x v="7"/>
    <x v="18"/>
    <x v="3950"/>
    <d v="2015-12-18T19:38:59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3"/>
    <x v="0"/>
    <s v="USD"/>
    <n v="1461354544"/>
    <n v="1458762544"/>
    <b v="0"/>
    <n v="96"/>
    <b v="1"/>
    <s v="games/tabletop games"/>
    <n v="2.7067999999999999"/>
    <n v="140.97916666666666"/>
    <x v="5"/>
    <x v="38"/>
    <x v="3951"/>
    <d v="2016-04-22T19:49:04"/>
  </r>
  <r>
    <n v="2278"/>
    <s v="Eternity Dice - Regular and D6 Charms Edition"/>
    <s v="Dice forged from stone one by one entirely by hand for demanding Gamers and Collectors."/>
    <n v="2000"/>
    <n v="5414"/>
    <x v="3"/>
    <x v="10"/>
    <s v="EUR"/>
    <n v="1451861940"/>
    <n v="1448902867"/>
    <b v="0"/>
    <n v="102"/>
    <b v="1"/>
    <s v="games/tabletop games"/>
    <n v="2.7069999999999999"/>
    <n v="53.078431372549019"/>
    <x v="5"/>
    <x v="38"/>
    <x v="3952"/>
    <d v="2016-01-03T22:59:00"/>
  </r>
  <r>
    <n v="1610"/>
    <s v="So The Story Goes: The New Album by &quot;Just Joe&quot; Altier"/>
    <s v="So The Story Goes is the upcoming album from &quot;Just Joe&quot; Altier."/>
    <n v="2000"/>
    <n v="5437"/>
    <x v="3"/>
    <x v="0"/>
    <s v="USD"/>
    <n v="1355609510"/>
    <n v="1353017510"/>
    <b v="0"/>
    <n v="112"/>
    <b v="1"/>
    <s v="music/rock"/>
    <n v="2.7185000000000001"/>
    <n v="48.544642857142854"/>
    <x v="3"/>
    <x v="32"/>
    <x v="3953"/>
    <d v="2012-12-15T22:11:50"/>
  </r>
  <r>
    <n v="2252"/>
    <s v="Punkapocalyptic - Black Blood Children Band"/>
    <s v="A new faction for the 30 mm scale wargame, featuring skirmishes between gangs in a pimp and lethal post-apocalyptic world."/>
    <n v="9000"/>
    <n v="24505"/>
    <x v="3"/>
    <x v="5"/>
    <s v="EUR"/>
    <n v="1470469938"/>
    <n v="1469173938"/>
    <b v="0"/>
    <n v="249"/>
    <b v="1"/>
    <s v="games/tabletop games"/>
    <n v="2.722777777777778"/>
    <n v="98.413654618473899"/>
    <x v="5"/>
    <x v="38"/>
    <x v="3954"/>
    <d v="2016-08-06T07:52:18"/>
  </r>
  <r>
    <n v="1504"/>
    <s v="RYU X RIO"/>
    <s v="A football photography book like no other about the 2014 World Cup in Brazil, by Ryu Voelkel."/>
    <n v="6500"/>
    <n v="18066"/>
    <x v="3"/>
    <x v="1"/>
    <s v="GBP"/>
    <n v="1402389180"/>
    <n v="1399996024"/>
    <b v="1"/>
    <n v="269"/>
    <b v="1"/>
    <s v="photography/photobooks"/>
    <n v="2.7793846153846156"/>
    <n v="67.159851301115239"/>
    <x v="7"/>
    <x v="18"/>
    <x v="3955"/>
    <d v="2014-06-10T08:33:00"/>
  </r>
  <r>
    <n v="645"/>
    <s v="Carbon Fiber Collar Stays"/>
    <s v="Ever wanted to own something made out of carbon fiber? Now you can!"/>
    <n v="2000"/>
    <n v="5574"/>
    <x v="3"/>
    <x v="0"/>
    <s v="USD"/>
    <n v="1470962274"/>
    <n v="1468370274"/>
    <b v="0"/>
    <n v="237"/>
    <b v="1"/>
    <s v="technology/wearables"/>
    <n v="2.7869999999999999"/>
    <n v="23.518987341772153"/>
    <x v="1"/>
    <x v="4"/>
    <x v="3956"/>
    <d v="2016-08-12T00:37:54"/>
  </r>
  <r>
    <n v="1222"/>
    <s v="Project Pilgrim"/>
    <s v="Project Pilgrim is my effort to work towards normalizing mental health."/>
    <n v="4000"/>
    <n v="11215"/>
    <x v="3"/>
    <x v="7"/>
    <s v="CAD"/>
    <n v="1459483200"/>
    <n v="1456852647"/>
    <b v="0"/>
    <n v="138"/>
    <b v="1"/>
    <s v="photography/photobooks"/>
    <n v="2.80375"/>
    <n v="81.268115942028984"/>
    <x v="7"/>
    <x v="18"/>
    <x v="3957"/>
    <d v="2016-04-01T04:00:0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3"/>
    <x v="0"/>
    <s v="USD"/>
    <n v="1475390484"/>
    <n v="1471502484"/>
    <b v="0"/>
    <n v="278"/>
    <b v="1"/>
    <s v="technology/hardware"/>
    <n v="2.8073000000000001"/>
    <n v="201.96402877697841"/>
    <x v="1"/>
    <x v="39"/>
    <x v="3958"/>
    <d v="2016-10-02T06:41:24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3"/>
    <x v="0"/>
    <s v="USD"/>
    <n v="1411522897"/>
    <n v="1407634897"/>
    <b v="1"/>
    <n v="95"/>
    <b v="1"/>
    <s v="technology/hardware"/>
    <n v="2.8109999999999999"/>
    <n v="147.94736842105263"/>
    <x v="1"/>
    <x v="39"/>
    <x v="3959"/>
    <d v="2014-09-24T01:41:37"/>
  </r>
  <r>
    <n v="1528"/>
    <s v="Don't Go Outside: Tokyo Street Photos"/>
    <s v="A book of street photos from around Shibuya that I've made between 2011-2016."/>
    <n v="3000"/>
    <n v="8447"/>
    <x v="3"/>
    <x v="0"/>
    <s v="USD"/>
    <n v="1485907200"/>
    <n v="1483292122"/>
    <b v="1"/>
    <n v="160"/>
    <b v="1"/>
    <s v="photography/photobooks"/>
    <n v="2.8156666666666665"/>
    <n v="52.793750000000003"/>
    <x v="7"/>
    <x v="18"/>
    <x v="3960"/>
    <d v="2017-02-01T00:00:00"/>
  </r>
  <r>
    <n v="2271"/>
    <s v="Man vs Meeple Season One Kickstarter"/>
    <s v="Man vs Meeple is the show where we talk about all things board game related. Help us make the very most of our channel for you."/>
    <n v="20000"/>
    <n v="56618"/>
    <x v="3"/>
    <x v="0"/>
    <s v="USD"/>
    <n v="1481328004"/>
    <n v="1478736004"/>
    <b v="0"/>
    <n v="1328"/>
    <b v="1"/>
    <s v="games/tabletop games"/>
    <n v="2.8309000000000002"/>
    <n v="42.63403614457831"/>
    <x v="5"/>
    <x v="38"/>
    <x v="3961"/>
    <d v="2016-12-10T00:00:04"/>
  </r>
  <r>
    <n v="318"/>
    <s v="Friend Request: Accepted"/>
    <s v="Photographer, Ty Morin, pays a visit to every single one of his Facebook friends to take their portrait...all 788 of them."/>
    <n v="5000"/>
    <n v="14166"/>
    <x v="3"/>
    <x v="0"/>
    <s v="USD"/>
    <n v="1364342151"/>
    <n v="1361753751"/>
    <b v="1"/>
    <n v="284"/>
    <b v="1"/>
    <s v="film &amp; video/documentary"/>
    <n v="2.8332000000000002"/>
    <n v="49.880281690140848"/>
    <x v="0"/>
    <x v="31"/>
    <x v="3962"/>
    <d v="2013-03-26T23:55:51"/>
  </r>
  <r>
    <n v="2184"/>
    <s v="Liguria"/>
    <s v="Trading beautiful colors on behalf of the bishop! Become the best merchant of the Fresco World in this innovative game by Queen Games."/>
    <n v="10000"/>
    <n v="28474"/>
    <x v="3"/>
    <x v="0"/>
    <s v="USD"/>
    <n v="1453737600"/>
    <n v="1452530041"/>
    <b v="1"/>
    <n v="266"/>
    <b v="1"/>
    <s v="games/tabletop games"/>
    <n v="2.8473999999999999"/>
    <n v="107.04511278195488"/>
    <x v="5"/>
    <x v="38"/>
    <x v="3963"/>
    <d v="2016-01-25T16:00:00"/>
  </r>
  <r>
    <n v="1968"/>
    <s v="XSHIFTER: World's First Affordable Wireless Shifting System"/>
    <s v="Bringing the advantages of wireless smart shifting to every cyclist. FITS ANY BIKE"/>
    <n v="50000"/>
    <n v="142483"/>
    <x v="3"/>
    <x v="0"/>
    <s v="USD"/>
    <n v="1480777515"/>
    <n v="1478095515"/>
    <b v="1"/>
    <n v="510"/>
    <b v="1"/>
    <s v="technology/hardware"/>
    <n v="2.8496600000000001"/>
    <n v="279.37843137254902"/>
    <x v="1"/>
    <x v="39"/>
    <x v="3964"/>
    <d v="2016-12-03T15:05:15"/>
  </r>
  <r>
    <n v="3292"/>
    <s v="Dick Whittington - our 2016 community pantomime!"/>
    <s v="Iver Heath Drama Club is a not-for-profit community group and this year we are performing DICK WHITTINGTON."/>
    <n v="101"/>
    <n v="289"/>
    <x v="3"/>
    <x v="1"/>
    <s v="GBP"/>
    <n v="1449257348"/>
    <n v="1444069748"/>
    <b v="0"/>
    <n v="15"/>
    <b v="1"/>
    <s v="theater/plays"/>
    <n v="2.8613861386138613"/>
    <n v="19.266666666666666"/>
    <x v="8"/>
    <x v="23"/>
    <x v="3965"/>
    <d v="2015-12-04T19:29:08"/>
  </r>
  <r>
    <n v="2255"/>
    <s v="Jumbo Jets - Jet Set Expansion Set #2"/>
    <s v="This is the second set of 5 expansions for our route-building game, Jet Set!"/>
    <n v="3950"/>
    <n v="11323"/>
    <x v="3"/>
    <x v="0"/>
    <s v="USD"/>
    <n v="1462661451"/>
    <n v="1460069451"/>
    <b v="0"/>
    <n v="271"/>
    <b v="1"/>
    <s v="games/tabletop games"/>
    <n v="2.8665822784810127"/>
    <n v="41.782287822878232"/>
    <x v="5"/>
    <x v="38"/>
    <x v="3966"/>
    <d v="2016-05-07T22:50:51"/>
  </r>
  <r>
    <n v="3582"/>
    <s v="REALLY REALLY"/>
    <s v="A contemporary American play touching on the scorching realities of growing up in the Millennial generation."/>
    <n v="1000"/>
    <n v="2870"/>
    <x v="3"/>
    <x v="0"/>
    <s v="USD"/>
    <n v="1459822682"/>
    <n v="1458613082"/>
    <b v="0"/>
    <n v="49"/>
    <b v="1"/>
    <s v="theater/plays"/>
    <n v="2.87"/>
    <n v="58.571428571428569"/>
    <x v="8"/>
    <x v="23"/>
    <x v="3967"/>
    <d v="2016-04-05T02:18:0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3"/>
    <x v="1"/>
    <s v="GBP"/>
    <n v="1435258800"/>
    <n v="1432659793"/>
    <b v="0"/>
    <n v="607"/>
    <b v="1"/>
    <s v="technology/hardware"/>
    <n v="2.8816999999999999"/>
    <n v="47.474464579901152"/>
    <x v="1"/>
    <x v="39"/>
    <x v="3968"/>
    <d v="2015-06-25T19:00:00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3"/>
    <x v="3"/>
    <s v="AUD"/>
    <n v="1465394340"/>
    <n v="1464677986"/>
    <b v="0"/>
    <n v="20"/>
    <b v="1"/>
    <s v="theater/plays"/>
    <n v="2.89"/>
    <n v="43.35"/>
    <x v="8"/>
    <x v="23"/>
    <x v="3969"/>
    <d v="2016-06-08T13:59:00"/>
  </r>
  <r>
    <n v="1192"/>
    <s v="Other Worlds - A Make 100 Project"/>
    <s v="A macro landscape photography art book &amp; limited edition prints. A Make 100 project."/>
    <n v="100"/>
    <n v="290"/>
    <x v="3"/>
    <x v="1"/>
    <s v="GBP"/>
    <n v="1486814978"/>
    <n v="1484222978"/>
    <b v="0"/>
    <n v="15"/>
    <b v="1"/>
    <s v="photography/photobooks"/>
    <n v="2.9"/>
    <n v="19.333333333333332"/>
    <x v="7"/>
    <x v="18"/>
    <x v="3970"/>
    <d v="2017-02-11T12:09:38"/>
  </r>
  <r>
    <n v="2214"/>
    <s v="Spiff is ready to join the digital age!"/>
    <s v="Join this Kickstarter project today to assist Spiff in converting his analog recordings from the 80's to digital!"/>
    <n v="600"/>
    <n v="1755.01"/>
    <x v="3"/>
    <x v="0"/>
    <s v="USD"/>
    <n v="1391713248"/>
    <n v="1389121248"/>
    <b v="0"/>
    <n v="24"/>
    <b v="1"/>
    <s v="music/electronic music"/>
    <n v="2.9250166666666666"/>
    <n v="73.125416666666666"/>
    <x v="3"/>
    <x v="36"/>
    <x v="3971"/>
    <d v="2014-02-06T19:00:48"/>
  </r>
  <r>
    <n v="306"/>
    <s v="Escape/Artist: The Jason Escape Documentary"/>
    <s v="A feature-length documentary on the life of Boston escape artist Jason Escape."/>
    <n v="1000"/>
    <n v="2929"/>
    <x v="3"/>
    <x v="0"/>
    <s v="USD"/>
    <n v="1363806333"/>
    <n v="1362081933"/>
    <b v="1"/>
    <n v="80"/>
    <b v="1"/>
    <s v="film &amp; video/documentary"/>
    <n v="2.9289999999999998"/>
    <n v="36.612499999999997"/>
    <x v="0"/>
    <x v="31"/>
    <x v="3972"/>
    <d v="2013-03-20T19:05:33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3"/>
    <x v="0"/>
    <s v="USD"/>
    <n v="1429391405"/>
    <n v="1425507005"/>
    <b v="1"/>
    <n v="365"/>
    <b v="1"/>
    <s v="technology/hardware"/>
    <n v="2.9403333333333332"/>
    <n v="483.34246575342468"/>
    <x v="1"/>
    <x v="39"/>
    <x v="3973"/>
    <d v="2015-04-18T21:10:05"/>
  </r>
  <r>
    <n v="2339"/>
    <s v="CACOCO - The Drinking Chocolate Revival"/>
    <s v="The 'food of the gods' has returned in molten glory! CACOCO revives drinking chocolate with a revolutionary sustainable model."/>
    <n v="25000"/>
    <n v="73552"/>
    <x v="3"/>
    <x v="0"/>
    <s v="USD"/>
    <n v="1482134340"/>
    <n v="1479496309"/>
    <b v="1"/>
    <n v="1104"/>
    <b v="1"/>
    <s v="food/small batch"/>
    <n v="2.9420799999999998"/>
    <n v="66.623188405797094"/>
    <x v="6"/>
    <x v="28"/>
    <x v="3974"/>
    <d v="2016-12-19T07:59:00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3"/>
    <x v="0"/>
    <s v="USD"/>
    <n v="1301792590"/>
    <n v="1297562590"/>
    <b v="1"/>
    <n v="176"/>
    <b v="1"/>
    <s v="music/rock"/>
    <n v="2.9472727272727273"/>
    <n v="92.102272727272734"/>
    <x v="3"/>
    <x v="32"/>
    <x v="3975"/>
    <d v="2011-04-03T01:03:1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3"/>
    <x v="1"/>
    <s v="GBP"/>
    <n v="1439625059"/>
    <n v="1436860259"/>
    <b v="0"/>
    <n v="1019"/>
    <b v="1"/>
    <s v="technology/hardware"/>
    <n v="2.9687520259319289"/>
    <n v="7.1902649656526005"/>
    <x v="1"/>
    <x v="39"/>
    <x v="3976"/>
    <d v="2015-08-15T07:50:59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3"/>
    <x v="1"/>
    <s v="GBP"/>
    <n v="1479846507"/>
    <n v="1479241707"/>
    <b v="0"/>
    <n v="17"/>
    <b v="1"/>
    <s v="games/tabletop games"/>
    <n v="2.9849999999999999"/>
    <n v="35.117647058823529"/>
    <x v="5"/>
    <x v="38"/>
    <x v="3977"/>
    <d v="2016-11-22T20:28:27"/>
  </r>
  <r>
    <n v="3708"/>
    <s v="Much Ado About Nothing"/>
    <s v="Dear Stone Theater Company brings its inaugural production of Much Ado About Nothing to Logan Square, Chicago. Thanks for watching!"/>
    <n v="700"/>
    <n v="2100"/>
    <x v="3"/>
    <x v="0"/>
    <s v="USD"/>
    <n v="1404444286"/>
    <n v="1403234686"/>
    <b v="0"/>
    <n v="39"/>
    <b v="1"/>
    <s v="theater/plays"/>
    <n v="3"/>
    <n v="53.846153846153847"/>
    <x v="8"/>
    <x v="23"/>
    <x v="3978"/>
    <d v="2014-07-04T03:24:46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3"/>
    <x v="0"/>
    <s v="USD"/>
    <n v="1414544400"/>
    <n v="1410883139"/>
    <b v="0"/>
    <n v="1021"/>
    <b v="1"/>
    <s v="technology/wearables"/>
    <n v="3.0011791999999997"/>
    <n v="73.486268364348675"/>
    <x v="1"/>
    <x v="4"/>
    <x v="3979"/>
    <d v="2014-10-29T01:00:00"/>
  </r>
  <r>
    <n v="2037"/>
    <s v="Pedal Power -- Human Scale Energy For Everyday Tasks"/>
    <s v="With an efficiency of 97%, bicycle technology is nearly perfect. So why do we use it only for transportation?"/>
    <n v="10000"/>
    <n v="30047.64"/>
    <x v="3"/>
    <x v="0"/>
    <s v="USD"/>
    <n v="1388383353"/>
    <n v="1383195753"/>
    <b v="1"/>
    <n v="429"/>
    <b v="1"/>
    <s v="technology/hardware"/>
    <n v="3.0047639999999998"/>
    <n v="70.041118881118877"/>
    <x v="1"/>
    <x v="39"/>
    <x v="3980"/>
    <d v="2013-12-30T06:02:33"/>
  </r>
  <r>
    <n v="3025"/>
    <s v="The Other Room â€“ Cardiffâ€™s First Pub Theatre"/>
    <s v="Be part of building Cardiff's first pub theatre, located right in the city centre. Launching January 2015."/>
    <n v="2500"/>
    <n v="7555"/>
    <x v="3"/>
    <x v="1"/>
    <s v="GBP"/>
    <n v="1401465600"/>
    <n v="1399032813"/>
    <b v="0"/>
    <n v="145"/>
    <b v="1"/>
    <s v="theater/spaces"/>
    <n v="3.0219999999999998"/>
    <n v="52.103448275862071"/>
    <x v="8"/>
    <x v="24"/>
    <x v="3981"/>
    <d v="2014-05-30T16:00:0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3"/>
    <x v="0"/>
    <s v="USD"/>
    <n v="1463166263"/>
    <n v="1460574263"/>
    <b v="0"/>
    <n v="60"/>
    <b v="1"/>
    <s v="theater/plays"/>
    <n v="3.0242"/>
    <n v="252.01666666666668"/>
    <x v="8"/>
    <x v="23"/>
    <x v="3982"/>
    <d v="2016-05-13T19:04:23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3"/>
    <x v="0"/>
    <s v="USD"/>
    <n v="1342330951"/>
    <n v="1339738951"/>
    <b v="1"/>
    <n v="676"/>
    <b v="1"/>
    <s v="technology/space exploration"/>
    <n v="3.038011142857143"/>
    <n v="157.29347633136095"/>
    <x v="1"/>
    <x v="21"/>
    <x v="3983"/>
    <d v="2012-07-15T05:42:31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3"/>
    <x v="0"/>
    <s v="USD"/>
    <n v="1481778000"/>
    <n v="1479216874"/>
    <b v="1"/>
    <n v="531"/>
    <b v="1"/>
    <s v="technology/hardware"/>
    <n v="3.0418799999999999"/>
    <n v="143.21468926553672"/>
    <x v="1"/>
    <x v="39"/>
    <x v="3984"/>
    <d v="2016-12-15T05:00:0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3"/>
    <x v="6"/>
    <s v="EUR"/>
    <n v="1479890743"/>
    <n v="1476776743"/>
    <b v="1"/>
    <n v="398"/>
    <b v="1"/>
    <s v="technology/hardware"/>
    <n v="3.05158"/>
    <n v="383.3643216080402"/>
    <x v="1"/>
    <x v="39"/>
    <x v="3985"/>
    <d v="2016-11-23T08:45:43"/>
  </r>
  <r>
    <n v="246"/>
    <s v="LEAVING ATLANTA THE FILM"/>
    <s v="From 1979 to 1981 twenty-nine Black children in Atlanta were murdered and the others terrified. This is our story..."/>
    <n v="5000"/>
    <n v="15273"/>
    <x v="3"/>
    <x v="0"/>
    <s v="USD"/>
    <n v="1292665405"/>
    <n v="1288341805"/>
    <b v="1"/>
    <n v="223"/>
    <b v="1"/>
    <s v="film &amp; video/documentary"/>
    <n v="3.0546000000000002"/>
    <n v="68.488789237668158"/>
    <x v="0"/>
    <x v="31"/>
    <x v="3986"/>
    <d v="2010-12-18T09:43:25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3"/>
    <x v="0"/>
    <s v="USD"/>
    <n v="1332029335"/>
    <n v="1326848935"/>
    <b v="0"/>
    <n v="30"/>
    <b v="1"/>
    <s v="music/rock"/>
    <n v="3.0683333333333334"/>
    <n v="61.366666666666667"/>
    <x v="3"/>
    <x v="32"/>
    <x v="3987"/>
    <d v="2012-03-18T00:08:55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3"/>
    <x v="0"/>
    <s v="USD"/>
    <n v="1405209600"/>
    <n v="1402599486"/>
    <b v="0"/>
    <n v="263"/>
    <b v="1"/>
    <s v="film &amp; video/television"/>
    <n v="3.0865999999999998"/>
    <n v="117.36121673003802"/>
    <x v="0"/>
    <x v="29"/>
    <x v="3988"/>
    <d v="2014-07-13T00:00:00"/>
  </r>
  <r>
    <n v="2003"/>
    <s v="velosynth"/>
    <s v="velosynth is an open-source bicycle interaction synthesizer. it interprets the speed and acceleration of a bicycle into expressive audio feedback."/>
    <n v="500"/>
    <n v="1560"/>
    <x v="3"/>
    <x v="0"/>
    <s v="USD"/>
    <n v="1278111600"/>
    <n v="1276830052"/>
    <b v="1"/>
    <n v="17"/>
    <b v="1"/>
    <s v="technology/hardware"/>
    <n v="3.12"/>
    <n v="91.764705882352942"/>
    <x v="1"/>
    <x v="39"/>
    <x v="3989"/>
    <d v="2010-07-02T23:00:00"/>
  </r>
  <r>
    <n v="3353"/>
    <s v="Nude: A play by Paul Hewitt"/>
    <s v="A new spoken word play, written by Paul Hewitt, in 3 parts about love and fate, inspired by the Ruba'iyat of Omar Khayyam."/>
    <n v="500"/>
    <n v="1575"/>
    <x v="3"/>
    <x v="1"/>
    <s v="GBP"/>
    <n v="1462230000"/>
    <n v="1461061350"/>
    <b v="0"/>
    <n v="44"/>
    <b v="1"/>
    <s v="theater/plays"/>
    <n v="3.15"/>
    <n v="35.795454545454547"/>
    <x v="8"/>
    <x v="23"/>
    <x v="3990"/>
    <d v="2016-05-02T23:00:00"/>
  </r>
  <r>
    <n v="736"/>
    <s v="What Happens in Vegas Stays on YouTube"/>
    <s v="I'm writing a new book! Topic: Privacy is Dead. What does a world without privacy mean for humanity? Our reputations? Our kids?"/>
    <n v="3600"/>
    <n v="11345"/>
    <x v="3"/>
    <x v="0"/>
    <s v="USD"/>
    <n v="1385009940"/>
    <n v="1383327440"/>
    <b v="0"/>
    <n v="108"/>
    <b v="1"/>
    <s v="publishing/nonfiction"/>
    <n v="3.151388888888889"/>
    <n v="105.04629629629629"/>
    <x v="2"/>
    <x v="34"/>
    <x v="3991"/>
    <d v="2013-11-21T04:59:0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3"/>
    <x v="6"/>
    <s v="EUR"/>
    <n v="1467128723"/>
    <n v="1464536723"/>
    <b v="0"/>
    <n v="1530"/>
    <b v="1"/>
    <s v="technology/hardware"/>
    <n v="3.1732719999999999"/>
    <n v="259.25424836601309"/>
    <x v="1"/>
    <x v="39"/>
    <x v="3992"/>
    <d v="2016-06-28T15:45:23"/>
  </r>
  <r>
    <n v="3001"/>
    <s v="New Comedy Venue and Training Facility"/>
    <s v="Get Scene Studios and Highwire Comedy Co. creating an amazing training facility and theater for Atlanta comedy and film talent!"/>
    <n v="7214"/>
    <n v="22991.01"/>
    <x v="3"/>
    <x v="0"/>
    <s v="USD"/>
    <n v="1468445382"/>
    <n v="1465853382"/>
    <b v="0"/>
    <n v="175"/>
    <b v="1"/>
    <s v="theater/spaces"/>
    <n v="3.1869988910451896"/>
    <n v="131.37719999999999"/>
    <x v="8"/>
    <x v="24"/>
    <x v="3993"/>
    <d v="2016-07-13T21:29:42"/>
  </r>
  <r>
    <n v="2010"/>
    <s v="Weighitz: Weigh Smarter"/>
    <s v="Weighitz are miniature smart scales designed to weigh anything in the home."/>
    <n v="30000"/>
    <n v="96015.9"/>
    <x v="3"/>
    <x v="0"/>
    <s v="USD"/>
    <n v="1471564491"/>
    <n v="1468972491"/>
    <b v="1"/>
    <n v="1737"/>
    <b v="1"/>
    <s v="technology/hardware"/>
    <n v="3.2005299999999997"/>
    <n v="55.276856649395505"/>
    <x v="1"/>
    <x v="39"/>
    <x v="3994"/>
    <d v="2016-08-18T23:54:51"/>
  </r>
  <r>
    <n v="2266"/>
    <s v="GOAT LORDS."/>
    <s v="Want to be LORD OF THE GOATS? Start building your herd using thievery, magic, bombs and mostly goats."/>
    <n v="1500"/>
    <n v="4804"/>
    <x v="3"/>
    <x v="0"/>
    <s v="USD"/>
    <n v="1461722400"/>
    <n v="1460235592"/>
    <b v="0"/>
    <n v="194"/>
    <b v="1"/>
    <s v="games/tabletop games"/>
    <n v="3.2026666666666666"/>
    <n v="24.762886597938145"/>
    <x v="5"/>
    <x v="38"/>
    <x v="3995"/>
    <d v="2016-04-27T02:00:0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3"/>
    <x v="16"/>
    <s v="EUR"/>
    <n v="1428493379"/>
    <n v="1425901379"/>
    <b v="0"/>
    <n v="714"/>
    <b v="1"/>
    <s v="photography/photobooks"/>
    <n v="3.2223999999999999"/>
    <n v="56.414565826330531"/>
    <x v="7"/>
    <x v="18"/>
    <x v="3996"/>
    <d v="2015-04-08T11:42:59"/>
  </r>
  <r>
    <n v="2602"/>
    <s v="Historic Robotic Spacecraft Poster Series"/>
    <s v="Three screen-printed posters celebrating the most popular and most notable interplanetary robotic space missions."/>
    <n v="12000"/>
    <n v="39131"/>
    <x v="3"/>
    <x v="0"/>
    <s v="USD"/>
    <n v="1415827200"/>
    <n v="1412358968"/>
    <b v="1"/>
    <n v="489"/>
    <b v="1"/>
    <s v="technology/space exploration"/>
    <n v="3.2609166666666667"/>
    <n v="80.022494887525568"/>
    <x v="1"/>
    <x v="21"/>
    <x v="3997"/>
    <d v="2014-11-12T21:20:00"/>
  </r>
  <r>
    <n v="2260"/>
    <s v="Cryptex Dice Vault"/>
    <s v="A fine wood cryptex dice vault to store your favorite dice. Designed to hold a standard set of 7 polyhedrals for your favorite RPG."/>
    <n v="2500"/>
    <n v="8173"/>
    <x v="3"/>
    <x v="0"/>
    <s v="USD"/>
    <n v="1395876250"/>
    <n v="1393287850"/>
    <b v="0"/>
    <n v="84"/>
    <b v="1"/>
    <s v="games/tabletop games"/>
    <n v="3.2692000000000001"/>
    <n v="97.297619047619051"/>
    <x v="5"/>
    <x v="38"/>
    <x v="3998"/>
    <d v="2014-03-26T23:24:10"/>
  </r>
  <r>
    <n v="3811"/>
    <s v="The Merchant of Venice"/>
    <s v="The University of Exeter Shakespeare Society is touring its acclaimed show The Merchant of Venice to Stratford-upon-Avon!"/>
    <n v="250"/>
    <n v="825"/>
    <x v="3"/>
    <x v="1"/>
    <s v="GBP"/>
    <n v="1464692400"/>
    <n v="1461769373"/>
    <b v="0"/>
    <n v="19"/>
    <b v="1"/>
    <s v="theater/plays"/>
    <n v="3.3"/>
    <n v="43.421052631578945"/>
    <x v="8"/>
    <x v="23"/>
    <x v="3999"/>
    <d v="2016-05-31T11:00:00"/>
  </r>
  <r>
    <n v="2233"/>
    <s v="Cadaver - A Card Game For Aspiring Necromancers"/>
    <s v="Cadaver is a lighthearted game of friendly necromancy! Players compete to resurrect as many bodies as possible!"/>
    <n v="2500"/>
    <n v="8301"/>
    <x v="3"/>
    <x v="1"/>
    <s v="GBP"/>
    <n v="1450051200"/>
    <n v="1448269539"/>
    <b v="0"/>
    <n v="391"/>
    <b v="1"/>
    <s v="games/tabletop games"/>
    <n v="3.3203999999999998"/>
    <n v="21.230179028132991"/>
    <x v="5"/>
    <x v="38"/>
    <x v="4000"/>
    <d v="2015-12-14T00:00:00"/>
  </r>
  <r>
    <n v="3153"/>
    <s v="Terminator the Second"/>
    <s v="A stage production of Terminator 2: Judgment Day, composed entirely of the words of William Shakespeare"/>
    <n v="3000"/>
    <n v="10067.5"/>
    <x v="3"/>
    <x v="0"/>
    <s v="USD"/>
    <n v="1304225940"/>
    <n v="1301542937"/>
    <b v="1"/>
    <n v="241"/>
    <b v="1"/>
    <s v="theater/plays"/>
    <n v="3.3558333333333334"/>
    <n v="41.773858921161825"/>
    <x v="8"/>
    <x v="23"/>
    <x v="4001"/>
    <d v="2011-05-01T04:59:00"/>
  </r>
  <r>
    <n v="3726"/>
    <s v="Howard's End 3.0"/>
    <s v="A week of rehearsal culminating in a staged reading of our three-actor adaptation of &quot;Howards End,&quot; for potential producers."/>
    <n v="850"/>
    <n v="2879"/>
    <x v="3"/>
    <x v="0"/>
    <s v="USD"/>
    <n v="1461963600"/>
    <n v="1459567371"/>
    <b v="0"/>
    <n v="46"/>
    <b v="1"/>
    <s v="theater/plays"/>
    <n v="3.3870588235294119"/>
    <n v="62.586956521739133"/>
    <x v="8"/>
    <x v="23"/>
    <x v="4002"/>
    <d v="2016-04-29T21:00:00"/>
  </r>
  <r>
    <n v="1030"/>
    <s v="The Gothsicles - I FEEL SICLE"/>
    <s v="Help fund the latest Gothsicles mega-album, I FEEL SICLE!"/>
    <n v="2000"/>
    <n v="6842"/>
    <x v="3"/>
    <x v="0"/>
    <s v="USD"/>
    <n v="1473680149"/>
    <n v="1472470549"/>
    <b v="0"/>
    <n v="159"/>
    <b v="1"/>
    <s v="music/electronic music"/>
    <n v="3.4209999999999998"/>
    <n v="43.031446540880502"/>
    <x v="3"/>
    <x v="36"/>
    <x v="4003"/>
    <d v="2016-09-12T11:35:49"/>
  </r>
  <r>
    <n v="1976"/>
    <s v="Pi Lite white - Bright white LED display for Raspberry Pi"/>
    <s v="Can you help us make an ultra bright white one a reality?"/>
    <n v="4000"/>
    <n v="13864"/>
    <x v="3"/>
    <x v="1"/>
    <s v="GBP"/>
    <n v="1373751325"/>
    <n v="1371159325"/>
    <b v="1"/>
    <n v="473"/>
    <b v="1"/>
    <s v="technology/hardware"/>
    <n v="3.4660000000000002"/>
    <n v="29.310782241014799"/>
    <x v="1"/>
    <x v="39"/>
    <x v="4004"/>
    <d v="2013-07-13T21:35:25"/>
  </r>
  <r>
    <n v="1945"/>
    <s v="Oval - The First Digital HandPan"/>
    <s v="A new electronic musical instrument which allows you to play, learn and perform music using any sound you can imagine."/>
    <n v="100000"/>
    <n v="348018"/>
    <x v="3"/>
    <x v="5"/>
    <s v="EUR"/>
    <n v="1436680958"/>
    <n v="1433224958"/>
    <b v="1"/>
    <n v="680"/>
    <b v="1"/>
    <s v="technology/hardware"/>
    <n v="3.4801799999999998"/>
    <n v="511.79117647058825"/>
    <x v="1"/>
    <x v="39"/>
    <x v="4005"/>
    <d v="2015-07-12T06:02:38"/>
  </r>
  <r>
    <n v="2299"/>
    <s v="HELP FLY RADIO FINISH THEIR FULL LENGTH ALBUM!"/>
    <s v="Fly Radio has finished tracking their album now all that is left is the mixing/mastering and duplication!"/>
    <n v="300"/>
    <n v="1050.5"/>
    <x v="3"/>
    <x v="0"/>
    <s v="USD"/>
    <n v="1296953209"/>
    <n v="1295657209"/>
    <b v="0"/>
    <n v="14"/>
    <b v="1"/>
    <s v="music/rock"/>
    <n v="3.5016666666666665"/>
    <n v="75.035714285714292"/>
    <x v="3"/>
    <x v="32"/>
    <x v="4006"/>
    <d v="2011-02-06T00:46:49"/>
  </r>
  <r>
    <n v="2707"/>
    <s v="The Pocket Theater - No one should have to pay to perform!"/>
    <s v="A new performance space in Seattle. A place for artists, comedians, and audiences to meet and collaborate!"/>
    <n v="8000"/>
    <n v="28067.57"/>
    <x v="3"/>
    <x v="0"/>
    <s v="USD"/>
    <n v="1369637940"/>
    <n v="1367088443"/>
    <b v="1"/>
    <n v="394"/>
    <b v="1"/>
    <s v="theater/spaces"/>
    <n v="3.50844625"/>
    <n v="71.237487309644663"/>
    <x v="8"/>
    <x v="24"/>
    <x v="4007"/>
    <d v="2013-05-27T06:59:00"/>
  </r>
  <r>
    <n v="1021"/>
    <s v="Rick and Morty Album &amp; Music Video"/>
    <s v="Rick and Morty concept album written by Allie Goertz + music video directed by Paul B. Cummings!"/>
    <n v="3000"/>
    <n v="10554.11"/>
    <x v="3"/>
    <x v="0"/>
    <s v="USD"/>
    <n v="1445054400"/>
    <n v="1443074571"/>
    <b v="1"/>
    <n v="478"/>
    <b v="1"/>
    <s v="music/electronic music"/>
    <n v="3.5180366666666667"/>
    <n v="22.079728033472804"/>
    <x v="3"/>
    <x v="36"/>
    <x v="4008"/>
    <d v="2015-10-17T04:00:00"/>
  </r>
  <r>
    <n v="2237"/>
    <s v="Monster Mansion"/>
    <s v="A real-time cooperative adventure for 2-8 players. Defeat legendary monsters to earn gold and escape before the time RUNS OUT!"/>
    <n v="18000"/>
    <n v="63527"/>
    <x v="3"/>
    <x v="0"/>
    <s v="USD"/>
    <n v="1415779140"/>
    <n v="1412294683"/>
    <b v="0"/>
    <n v="983"/>
    <b v="1"/>
    <s v="games/tabletop games"/>
    <n v="3.5292777777777777"/>
    <n v="64.625635808748726"/>
    <x v="5"/>
    <x v="38"/>
    <x v="4009"/>
    <d v="2014-11-12T07:59:0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3"/>
    <x v="0"/>
    <s v="USD"/>
    <n v="1455933653"/>
    <n v="1452045653"/>
    <b v="0"/>
    <n v="541"/>
    <b v="1"/>
    <s v="technology/hardware"/>
    <n v="3.5304799999999998"/>
    <n v="326.29205175600737"/>
    <x v="1"/>
    <x v="39"/>
    <x v="4010"/>
    <d v="2016-02-20T02:00:53"/>
  </r>
  <r>
    <n v="2633"/>
    <s v="ISS-Above"/>
    <s v="A device that lights up whenever the International Space Station is nearby (that happens more often than you might expect)"/>
    <n v="5000"/>
    <n v="17731"/>
    <x v="3"/>
    <x v="0"/>
    <s v="USD"/>
    <n v="1393542000"/>
    <n v="1390938332"/>
    <b v="0"/>
    <n v="199"/>
    <b v="1"/>
    <s v="technology/space exploration"/>
    <n v="3.5461999999999998"/>
    <n v="89.100502512562812"/>
    <x v="1"/>
    <x v="21"/>
    <x v="4011"/>
    <d v="2014-02-27T23:00:00"/>
  </r>
  <r>
    <n v="1980"/>
    <s v="YOUMO - Your Smart Modular Power Strip"/>
    <s v="Multi-power charging that is smarter, stylish and designed for you."/>
    <n v="50000"/>
    <n v="177412.01"/>
    <x v="3"/>
    <x v="6"/>
    <s v="EUR"/>
    <n v="1459684862"/>
    <n v="1456232462"/>
    <b v="1"/>
    <n v="1945"/>
    <b v="1"/>
    <s v="technology/hardware"/>
    <n v="3.5482402000000004"/>
    <n v="91.214401028277635"/>
    <x v="1"/>
    <x v="39"/>
    <x v="4012"/>
    <d v="2016-04-03T12:01:02"/>
  </r>
  <r>
    <n v="2029"/>
    <s v="Lumin8 Pro"/>
    <s v="Lumin8 Pro is a fun and easy to use light controller that makes light dance to your favorite music."/>
    <n v="2500"/>
    <n v="9030"/>
    <x v="3"/>
    <x v="0"/>
    <s v="USD"/>
    <n v="1409099481"/>
    <n v="1406507481"/>
    <b v="1"/>
    <n v="94"/>
    <b v="1"/>
    <s v="technology/hardware"/>
    <n v="3.6120000000000001"/>
    <n v="96.063829787234042"/>
    <x v="1"/>
    <x v="39"/>
    <x v="4013"/>
    <d v="2014-08-27T00:31:21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3"/>
    <x v="0"/>
    <s v="USD"/>
    <n v="1398959729"/>
    <n v="1396367729"/>
    <b v="1"/>
    <n v="405"/>
    <b v="1"/>
    <s v="technology/hardware"/>
    <n v="3.7012999999999998"/>
    <n v="182.78024691358024"/>
    <x v="1"/>
    <x v="39"/>
    <x v="4014"/>
    <d v="2014-05-01T15:55:29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3"/>
    <x v="1"/>
    <s v="GBP"/>
    <n v="1376899269"/>
    <n v="1371715269"/>
    <b v="1"/>
    <n v="402"/>
    <b v="1"/>
    <s v="technology/hardware"/>
    <n v="3.7549600000000001"/>
    <n v="186.81393034825871"/>
    <x v="1"/>
    <x v="39"/>
    <x v="4015"/>
    <d v="2013-08-19T08:01:09"/>
  </r>
  <r>
    <n v="2244"/>
    <s v="Warbands of the Cold North III"/>
    <s v="Finely sculpted 28mm Classic Fantasy metal and resin miniatures perfectly themed for use as a warband or adventuring party."/>
    <n v="5000"/>
    <n v="18851"/>
    <x v="3"/>
    <x v="0"/>
    <s v="USD"/>
    <n v="1476649800"/>
    <n v="1475609946"/>
    <b v="0"/>
    <n v="290"/>
    <b v="1"/>
    <s v="games/tabletop games"/>
    <n v="3.7702"/>
    <n v="65.00344827586207"/>
    <x v="5"/>
    <x v="38"/>
    <x v="4016"/>
    <d v="2016-10-16T20:30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3"/>
    <x v="7"/>
    <s v="CAD"/>
    <n v="1467313039"/>
    <n v="1464807439"/>
    <b v="0"/>
    <n v="139"/>
    <b v="1"/>
    <s v="publishing/nonfiction"/>
    <n v="3.7773333333333334"/>
    <n v="40.762589928057551"/>
    <x v="2"/>
    <x v="34"/>
    <x v="4017"/>
    <d v="2016-06-30T18:57:19"/>
  </r>
  <r>
    <n v="2267"/>
    <s v="Stones Dungeon Tiles"/>
    <s v="Highly-detailed 2x2&quot; dungeon tiles made of a durable polymer-plastic &amp; VERY affordable cost. Perfect for tabletop &amp; role-playing games."/>
    <n v="20000"/>
    <n v="76105"/>
    <x v="3"/>
    <x v="0"/>
    <s v="USD"/>
    <n v="1419123600"/>
    <n v="1416945297"/>
    <b v="0"/>
    <n v="404"/>
    <b v="1"/>
    <s v="games/tabletop games"/>
    <n v="3.80525"/>
    <n v="188.37871287128712"/>
    <x v="5"/>
    <x v="38"/>
    <x v="4018"/>
    <d v="2014-12-21T01:00:00"/>
  </r>
  <r>
    <n v="2001"/>
    <s v="Nuimo: Seamless Smart Home Interface"/>
    <s v="Nuimo is a universal controller for the internet of things. Control your music, lights, locks and more."/>
    <n v="55000"/>
    <n v="210171"/>
    <x v="3"/>
    <x v="6"/>
    <s v="EUR"/>
    <n v="1434139200"/>
    <n v="1431406916"/>
    <b v="1"/>
    <n v="1637"/>
    <b v="1"/>
    <s v="technology/hardware"/>
    <n v="3.8212909090909091"/>
    <n v="128.38790470372632"/>
    <x v="1"/>
    <x v="39"/>
    <x v="4019"/>
    <d v="2015-06-12T20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3"/>
    <x v="1"/>
    <s v="GBP"/>
    <n v="1358367565"/>
    <n v="1357157965"/>
    <b v="0"/>
    <n v="28"/>
    <b v="1"/>
    <s v="music/electronic music"/>
    <n v="3.8271818181818182"/>
    <n v="15.035357142857142"/>
    <x v="3"/>
    <x v="36"/>
    <x v="4020"/>
    <d v="2013-01-16T20:19:25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3"/>
    <x v="1"/>
    <s v="GBP"/>
    <n v="1399324717"/>
    <n v="1395436717"/>
    <b v="0"/>
    <n v="191"/>
    <b v="1"/>
    <s v="technology/hardware"/>
    <n v="3.8409090909090908"/>
    <n v="22.120418848167539"/>
    <x v="1"/>
    <x v="39"/>
    <x v="4021"/>
    <d v="2014-05-05T21:18:37"/>
  </r>
  <r>
    <n v="314"/>
    <s v="Making Mail: A Documentary"/>
    <s v="A documentary about artists who embrace the antiquated postal service and use it to send beautiful pieces of mail art across the globe."/>
    <n v="1000"/>
    <n v="3851.5"/>
    <x v="3"/>
    <x v="0"/>
    <s v="USD"/>
    <n v="1362167988"/>
    <n v="1359575988"/>
    <b v="1"/>
    <n v="120"/>
    <b v="1"/>
    <s v="film &amp; video/documentary"/>
    <n v="3.8515000000000001"/>
    <n v="32.095833333333331"/>
    <x v="0"/>
    <x v="31"/>
    <x v="4022"/>
    <d v="2013-03-01T19:59:4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3"/>
    <x v="0"/>
    <s v="USD"/>
    <n v="1430981880"/>
    <n v="1426216033"/>
    <b v="1"/>
    <n v="508"/>
    <b v="1"/>
    <s v="technology/hardware"/>
    <n v="3.868199871794872"/>
    <n v="593.93620078740162"/>
    <x v="1"/>
    <x v="39"/>
    <x v="4023"/>
    <d v="2015-05-07T06:58:00"/>
  </r>
  <r>
    <n v="77"/>
    <s v="Jonah and the Crab"/>
    <s v="A short film about a boy searching for companionship in a hermit crab he finds on the beach."/>
    <n v="400"/>
    <n v="1570"/>
    <x v="3"/>
    <x v="0"/>
    <s v="USD"/>
    <n v="1337569140"/>
    <n v="1332991717"/>
    <b v="0"/>
    <n v="26"/>
    <b v="1"/>
    <s v="film &amp; video/shorts"/>
    <n v="3.9249999999999998"/>
    <n v="60.384615384615387"/>
    <x v="0"/>
    <x v="30"/>
    <x v="4024"/>
    <d v="2012-05-21T02:59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3"/>
    <x v="0"/>
    <s v="USD"/>
    <n v="1337799600"/>
    <n v="1334989881"/>
    <b v="1"/>
    <n v="290"/>
    <b v="1"/>
    <s v="technology/hardware"/>
    <n v="3.9859528571428569"/>
    <n v="577.27593103448271"/>
    <x v="1"/>
    <x v="39"/>
    <x v="4025"/>
    <d v="2012-05-23T19:00:00"/>
  </r>
  <r>
    <n v="1977"/>
    <s v="Ario: Smart Lighting. Better Health."/>
    <s v="Ario learns about you, syncs your body clock, and keeps you healthy through natural lighting patterns."/>
    <n v="50000"/>
    <n v="201165"/>
    <x v="3"/>
    <x v="0"/>
    <s v="USD"/>
    <n v="1450511940"/>
    <n v="1446527540"/>
    <b v="1"/>
    <n v="821"/>
    <b v="1"/>
    <s v="technology/hardware"/>
    <n v="4.0232999999999999"/>
    <n v="245.02436053593178"/>
    <x v="1"/>
    <x v="39"/>
    <x v="4026"/>
    <d v="2015-12-19T07:59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3"/>
    <x v="0"/>
    <s v="USD"/>
    <n v="1442501991"/>
    <n v="1439909991"/>
    <b v="0"/>
    <n v="480"/>
    <b v="1"/>
    <s v="games/tabletop games"/>
    <n v="4.0357653061224488"/>
    <n v="82.396874999999994"/>
    <x v="5"/>
    <x v="38"/>
    <x v="4027"/>
    <d v="2015-09-17T14:59:51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3"/>
    <x v="0"/>
    <s v="USD"/>
    <n v="1439344800"/>
    <n v="1435611572"/>
    <b v="1"/>
    <n v="398"/>
    <b v="1"/>
    <s v="technology/space exploration"/>
    <n v="4.077"/>
    <n v="81.949748743718587"/>
    <x v="1"/>
    <x v="21"/>
    <x v="4028"/>
    <d v="2015-08-12T02:00:00"/>
  </r>
  <r>
    <n v="2275"/>
    <s v="Samurai Dwarves (Korobokuru)"/>
    <s v="The aim of this project is to extend our existing Samurai Dwarf range from 6 to 9. The new sculpts will be done by Bob Olley."/>
    <n v="650"/>
    <n v="2650.5"/>
    <x v="3"/>
    <x v="1"/>
    <s v="GBP"/>
    <n v="1419259679"/>
    <n v="1416667679"/>
    <b v="0"/>
    <n v="79"/>
    <b v="1"/>
    <s v="games/tabletop games"/>
    <n v="4.0776923076923079"/>
    <n v="33.550632911392405"/>
    <x v="5"/>
    <x v="38"/>
    <x v="4029"/>
    <d v="2014-12-22T14:47:59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3"/>
    <x v="3"/>
    <s v="AUD"/>
    <n v="1477414800"/>
    <n v="1474380241"/>
    <b v="0"/>
    <n v="514"/>
    <b v="1"/>
    <s v="games/tabletop games"/>
    <n v="4.1217692027666546"/>
    <n v="44.056420233463037"/>
    <x v="5"/>
    <x v="38"/>
    <x v="4030"/>
    <d v="2016-10-25T17:00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3"/>
    <x v="0"/>
    <s v="USD"/>
    <n v="1441383062"/>
    <n v="1438791062"/>
    <b v="1"/>
    <n v="369"/>
    <b v="1"/>
    <s v="photography/photobooks"/>
    <n v="4.1773333333333333"/>
    <n v="84.905149051490511"/>
    <x v="7"/>
    <x v="18"/>
    <x v="4031"/>
    <d v="2015-09-04T16:11:02"/>
  </r>
  <r>
    <n v="2038"/>
    <s v="OWL Programmable Effects Pedal"/>
    <s v="The OWL is an open source, open hardware, reprogrammable effects pedal designed for musicians, coders, and hackers."/>
    <n v="8000"/>
    <n v="33641"/>
    <x v="3"/>
    <x v="1"/>
    <s v="GBP"/>
    <n v="1372701600"/>
    <n v="1369895421"/>
    <b v="1"/>
    <n v="204"/>
    <b v="1"/>
    <s v="technology/hardware"/>
    <n v="4.2051249999999998"/>
    <n v="164.90686274509804"/>
    <x v="1"/>
    <x v="39"/>
    <x v="4032"/>
    <d v="2013-07-01T18:00:00"/>
  </r>
  <r>
    <n v="1380"/>
    <s v="BARNFEST 2015"/>
    <s v="A DIY MUSIC FESTIVAL FROM ST. LOUIS MO! Bands make their own festival, help make it legit!"/>
    <n v="25"/>
    <n v="106"/>
    <x v="3"/>
    <x v="0"/>
    <s v="USD"/>
    <n v="1433815200"/>
    <n v="1431886706"/>
    <b v="0"/>
    <n v="5"/>
    <b v="1"/>
    <s v="music/rock"/>
    <n v="4.24"/>
    <n v="21.2"/>
    <x v="3"/>
    <x v="32"/>
    <x v="4033"/>
    <d v="2015-06-09T02:00:00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3"/>
    <x v="0"/>
    <s v="USD"/>
    <n v="1478923200"/>
    <n v="1476184593"/>
    <b v="0"/>
    <n v="337"/>
    <b v="1"/>
    <s v="food/small batch"/>
    <n v="4.2720000000000002"/>
    <n v="31.691394658753708"/>
    <x v="6"/>
    <x v="28"/>
    <x v="4034"/>
    <d v="2016-11-12T04:00:00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3"/>
    <x v="0"/>
    <s v="USD"/>
    <n v="1363889015"/>
    <n v="1361300615"/>
    <b v="1"/>
    <n v="1224"/>
    <b v="1"/>
    <s v="music/indie rock"/>
    <n v="4.288397837837838"/>
    <n v="64.816470588235291"/>
    <x v="3"/>
    <x v="7"/>
    <x v="4035"/>
    <d v="2013-03-21T18:03:35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3"/>
    <x v="0"/>
    <s v="USD"/>
    <n v="1479704340"/>
    <n v="1477043072"/>
    <b v="0"/>
    <n v="897"/>
    <b v="1"/>
    <s v="games/tabletop games"/>
    <n v="4.5237333333333334"/>
    <n v="75.647714604236342"/>
    <x v="5"/>
    <x v="38"/>
    <x v="4036"/>
    <d v="2016-11-21T04:59:00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3"/>
    <x v="0"/>
    <s v="USD"/>
    <n v="1332385200"/>
    <n v="1329759452"/>
    <b v="1"/>
    <n v="2602"/>
    <b v="1"/>
    <s v="publishing/radio &amp; podcasts"/>
    <n v="4.5641449999999999"/>
    <n v="52.622732513451197"/>
    <x v="2"/>
    <x v="40"/>
    <x v="4037"/>
    <d v="2012-03-22T03:00:00"/>
  </r>
  <r>
    <n v="2994"/>
    <s v="St. Michael Boat Parties - Halloween and Beyond!"/>
    <s v="Help the hosts of the infamous St. Michael sustain and create epic boat parties through Halloween and into 2015"/>
    <n v="300"/>
    <n v="1373.24"/>
    <x v="3"/>
    <x v="1"/>
    <s v="GBP"/>
    <n v="1412335772"/>
    <n v="1409743772"/>
    <b v="0"/>
    <n v="59"/>
    <b v="1"/>
    <s v="theater/spaces"/>
    <n v="4.577466666666667"/>
    <n v="23.275254237288134"/>
    <x v="8"/>
    <x v="24"/>
    <x v="4038"/>
    <d v="2014-10-03T11:29:32"/>
  </r>
  <r>
    <n v="2254"/>
    <s v="Green Couch Games Limited: FrogFlip!"/>
    <s v="A dexterity microgame by father/daughter team, Jason and Claire Kotarski. Make 100 project."/>
    <n v="500"/>
    <n v="2299"/>
    <x v="3"/>
    <x v="0"/>
    <s v="USD"/>
    <n v="1485271968"/>
    <n v="1484667168"/>
    <b v="0"/>
    <n v="197"/>
    <b v="1"/>
    <s v="games/tabletop games"/>
    <n v="4.5979999999999999"/>
    <n v="11.67005076142132"/>
    <x v="5"/>
    <x v="38"/>
    <x v="4039"/>
    <d v="2017-01-24T15:32:48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3"/>
    <x v="0"/>
    <s v="USD"/>
    <n v="1433036578"/>
    <n v="1429580578"/>
    <b v="0"/>
    <n v="170"/>
    <b v="1"/>
    <s v="technology/hardware"/>
    <n v="4.7327000000000004"/>
    <n v="278.39411764705881"/>
    <x v="1"/>
    <x v="39"/>
    <x v="4040"/>
    <d v="2015-05-31T01:42:58"/>
  </r>
  <r>
    <n v="1532"/>
    <s v="Geiko and Maiko of Kyoto"/>
    <s v="Award winning photography celebrating the artistry of geiko and maiko and the exquisite traditions of their Kyoto communities."/>
    <n v="5000"/>
    <n v="24201"/>
    <x v="3"/>
    <x v="3"/>
    <s v="AUD"/>
    <n v="1455548400"/>
    <n v="1453461865"/>
    <b v="1"/>
    <n v="294"/>
    <b v="1"/>
    <s v="photography/photobooks"/>
    <n v="4.8402000000000003"/>
    <n v="82.316326530612244"/>
    <x v="7"/>
    <x v="18"/>
    <x v="4041"/>
    <d v="2016-02-15T15:00:0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3"/>
    <x v="0"/>
    <s v="USD"/>
    <n v="1474563621"/>
    <n v="1471971621"/>
    <b v="1"/>
    <n v="1780"/>
    <b v="1"/>
    <s v="technology/hardware"/>
    <n v="4.8490975000000001"/>
    <n v="108.96848314606741"/>
    <x v="1"/>
    <x v="39"/>
    <x v="4042"/>
    <d v="2016-09-22T17:00:21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3"/>
    <x v="0"/>
    <s v="USD"/>
    <n v="1486616400"/>
    <n v="1484037977"/>
    <b v="0"/>
    <n v="279"/>
    <b v="1"/>
    <s v="games/tabletop games"/>
    <n v="4.8927777777777779"/>
    <n v="31.566308243727597"/>
    <x v="5"/>
    <x v="38"/>
    <x v="4043"/>
    <d v="2017-02-09T05:00:0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3"/>
    <x v="0"/>
    <s v="USD"/>
    <n v="1438964063"/>
    <n v="1436804063"/>
    <b v="0"/>
    <n v="707"/>
    <b v="1"/>
    <s v="technology/hardware"/>
    <n v="4.9321000000000002"/>
    <n v="69.760961810466767"/>
    <x v="1"/>
    <x v="39"/>
    <x v="4044"/>
    <d v="2015-08-07T16:14:23"/>
  </r>
  <r>
    <n v="2013"/>
    <s v="Portal: Turbocharged WiFi"/>
    <s v="Crowds can slow WiFi to a crawl, but not Portal. Stream ultraHD videos without buffering and play Internet games without lagging."/>
    <n v="160000"/>
    <n v="791862"/>
    <x v="3"/>
    <x v="0"/>
    <s v="USD"/>
    <n v="1468019014"/>
    <n v="1462835014"/>
    <b v="1"/>
    <n v="4562"/>
    <b v="1"/>
    <s v="technology/hardware"/>
    <n v="4.9491375"/>
    <n v="173.57781674704077"/>
    <x v="1"/>
    <x v="39"/>
    <x v="4045"/>
    <d v="2016-07-08T23:03:34"/>
  </r>
  <r>
    <n v="2232"/>
    <s v="Backstory Cards"/>
    <s v="Backstory Cards help you and your friends create vibrant backstories for roleplaying games, no matter the system or genre."/>
    <n v="5000"/>
    <n v="24790"/>
    <x v="3"/>
    <x v="0"/>
    <s v="USD"/>
    <n v="1405738800"/>
    <n v="1402945408"/>
    <b v="0"/>
    <n v="988"/>
    <b v="1"/>
    <s v="games/tabletop games"/>
    <n v="4.9580000000000002"/>
    <n v="25.091093117408906"/>
    <x v="5"/>
    <x v="38"/>
    <x v="4046"/>
    <d v="2014-07-19T03:0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3"/>
    <x v="0"/>
    <s v="USD"/>
    <n v="1369612474"/>
    <n v="1367798074"/>
    <b v="0"/>
    <n v="240"/>
    <b v="1"/>
    <s v="music/rock"/>
    <n v="4.9652000000000003"/>
    <n v="51.720833333333331"/>
    <x v="3"/>
    <x v="32"/>
    <x v="4047"/>
    <d v="2013-05-26T23:54:34"/>
  </r>
  <r>
    <n v="2189"/>
    <s v="Odyssey: ARGONAUTS"/>
    <s v="Help me fund the Argonauts! Sculpted by Dave Kidd, based on concept art from Roberto Cirillo, created by Fet Milner and myself!"/>
    <n v="1200"/>
    <n v="6039"/>
    <x v="3"/>
    <x v="1"/>
    <s v="GBP"/>
    <n v="1461276000"/>
    <n v="1460055300"/>
    <b v="0"/>
    <n v="88"/>
    <b v="1"/>
    <s v="games/tabletop games"/>
    <n v="5.0324999999999998"/>
    <n v="68.625"/>
    <x v="5"/>
    <x v="38"/>
    <x v="4048"/>
    <d v="2016-04-21T22:00:0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3"/>
    <x v="0"/>
    <s v="USD"/>
    <n v="1481432340"/>
    <n v="1476764077"/>
    <b v="0"/>
    <n v="193"/>
    <b v="1"/>
    <s v="technology/hardware"/>
    <n v="5.0620938628158845"/>
    <n v="36.326424870466319"/>
    <x v="1"/>
    <x v="39"/>
    <x v="4049"/>
    <d v="2016-12-11T04:59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3"/>
    <x v="0"/>
    <s v="USD"/>
    <n v="1447286300"/>
    <n v="1444690700"/>
    <b v="0"/>
    <n v="50"/>
    <b v="1"/>
    <s v="technology/hardware"/>
    <n v="5.0780000000000003"/>
    <n v="101.56"/>
    <x v="1"/>
    <x v="39"/>
    <x v="4050"/>
    <d v="2015-11-11T23:58:20"/>
  </r>
  <r>
    <n v="2336"/>
    <s v="SOSU Barrel-Aged Sriracha"/>
    <s v="Aged in whiskey barrels for a unique fruity, spicy, and smoky flavor. Youâ€™ve never tasted sriracha quite like this before."/>
    <n v="20000"/>
    <n v="104146.51"/>
    <x v="3"/>
    <x v="0"/>
    <s v="USD"/>
    <n v="1394316695"/>
    <n v="1390860695"/>
    <b v="1"/>
    <n v="2165"/>
    <b v="1"/>
    <s v="food/small batch"/>
    <n v="5.2073254999999996"/>
    <n v="48.104623556581984"/>
    <x v="6"/>
    <x v="28"/>
    <x v="4051"/>
    <d v="2014-03-08T22:11:35"/>
  </r>
  <r>
    <n v="2182"/>
    <s v="Broken World - A Post-Apocalypse Tabletop RPG"/>
    <s v="An incredibly comprehensive tabletop rpg book for the post apocalypse, inspired by Dungeon World."/>
    <n v="3000"/>
    <n v="15725"/>
    <x v="3"/>
    <x v="7"/>
    <s v="CAD"/>
    <n v="1412285825"/>
    <n v="1409261825"/>
    <b v="0"/>
    <n v="356"/>
    <b v="1"/>
    <s v="games/tabletop games"/>
    <n v="5.2416666666666663"/>
    <n v="44.171348314606739"/>
    <x v="5"/>
    <x v="38"/>
    <x v="4052"/>
    <d v="2014-10-02T21:37:05"/>
  </r>
  <r>
    <n v="2327"/>
    <s v="Kraut Source - Fermentation Made Simple"/>
    <s v="Gourmet Fermentation in a Mason Jar. Create delicious, nutritious fermented foods at home."/>
    <n v="35000"/>
    <n v="184133.01"/>
    <x v="3"/>
    <x v="0"/>
    <s v="USD"/>
    <n v="1409090440"/>
    <n v="1406066440"/>
    <b v="1"/>
    <n v="3355"/>
    <b v="1"/>
    <s v="food/small batch"/>
    <n v="5.2609431428571432"/>
    <n v="54.883162444113267"/>
    <x v="6"/>
    <x v="28"/>
    <x v="4053"/>
    <d v="2014-08-26T22:00:40"/>
  </r>
  <r>
    <n v="2236"/>
    <s v="Alienation - an intergalactic card drafting game"/>
    <s v="Assume the role of an intergalactic real-estate agent attempting to satisfy various creature clientele!"/>
    <n v="2800"/>
    <n v="15039"/>
    <x v="3"/>
    <x v="0"/>
    <s v="USD"/>
    <n v="1454338123"/>
    <n v="1451746123"/>
    <b v="0"/>
    <n v="680"/>
    <b v="1"/>
    <s v="games/tabletop games"/>
    <n v="5.3710714285714287"/>
    <n v="22.116176470588236"/>
    <x v="5"/>
    <x v="38"/>
    <x v="4054"/>
    <d v="2016-02-01T14:48:43"/>
  </r>
  <r>
    <n v="2194"/>
    <s v="Monster Lab"/>
    <s v="LAST CHANCE! A fast paced card game for people who like to play god, build hybrid cat monsters and add flamethrowers to space dragons."/>
    <n v="10000"/>
    <n v="53737"/>
    <x v="3"/>
    <x v="0"/>
    <s v="USD"/>
    <n v="1459012290"/>
    <n v="1456423890"/>
    <b v="0"/>
    <n v="878"/>
    <b v="1"/>
    <s v="games/tabletop games"/>
    <n v="5.3737000000000004"/>
    <n v="61.203872437357631"/>
    <x v="5"/>
    <x v="38"/>
    <x v="4055"/>
    <d v="2016-03-26T17:11:3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3"/>
    <x v="1"/>
    <s v="GBP"/>
    <n v="1436151600"/>
    <n v="1433775668"/>
    <b v="0"/>
    <n v="263"/>
    <b v="1"/>
    <s v="games/tabletop games"/>
    <n v="5.4215"/>
    <n v="41.228136882129277"/>
    <x v="5"/>
    <x v="38"/>
    <x v="4056"/>
    <d v="2015-07-06T03:00:00"/>
  </r>
  <r>
    <n v="2076"/>
    <s v="Earin - The Worlds Smallest Wireless Earbuds"/>
    <s v="Wireless earbuds filled with sound, yet so small they are almost invisible!"/>
    <n v="179000"/>
    <n v="972594.99"/>
    <x v="3"/>
    <x v="1"/>
    <s v="GBP"/>
    <n v="1406149689"/>
    <n v="1402693689"/>
    <b v="0"/>
    <n v="8359"/>
    <b v="1"/>
    <s v="technology/hardware"/>
    <n v="5.4334915642458101"/>
    <n v="116.35303146309367"/>
    <x v="1"/>
    <x v="39"/>
    <x v="4057"/>
    <d v="2014-07-23T21:08:09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3"/>
    <x v="0"/>
    <s v="USD"/>
    <n v="1486311939"/>
    <n v="1483719939"/>
    <b v="1"/>
    <n v="335"/>
    <b v="1"/>
    <s v="photography/photobooks"/>
    <n v="5.5877142857142861"/>
    <n v="58.379104477611939"/>
    <x v="7"/>
    <x v="18"/>
    <x v="4058"/>
    <d v="2017-02-05T16:25:39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3"/>
    <x v="1"/>
    <s v="GBP"/>
    <n v="1470423668"/>
    <n v="1467831668"/>
    <b v="1"/>
    <n v="1887"/>
    <b v="1"/>
    <s v="technology/hardware"/>
    <n v="5.7907999999999999"/>
    <n v="61.375728669846318"/>
    <x v="1"/>
    <x v="39"/>
    <x v="4059"/>
    <d v="2016-08-05T19:01:08"/>
  </r>
  <r>
    <n v="2024"/>
    <s v="RA 3D printer controller by Elefu"/>
    <s v="RA - 3D Printer board. This board can control 3 extruders, bed heaters, Elefu control panel, 4 temp monitors, lighting and more."/>
    <n v="4000"/>
    <n v="23414"/>
    <x v="3"/>
    <x v="0"/>
    <s v="USD"/>
    <n v="1344826800"/>
    <n v="1341875544"/>
    <b v="1"/>
    <n v="105"/>
    <b v="1"/>
    <s v="technology/hardware"/>
    <n v="5.8535000000000004"/>
    <n v="222.99047619047619"/>
    <x v="1"/>
    <x v="39"/>
    <x v="4060"/>
    <d v="2012-08-13T03:00:00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3"/>
    <x v="1"/>
    <s v="GBP"/>
    <n v="1466377200"/>
    <n v="1463351329"/>
    <b v="0"/>
    <n v="169"/>
    <b v="1"/>
    <s v="games/tabletop games"/>
    <n v="6.3613999999999997"/>
    <n v="94.103550295857985"/>
    <x v="5"/>
    <x v="38"/>
    <x v="4061"/>
    <d v="2016-06-19T23:00:0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3"/>
    <x v="0"/>
    <s v="USD"/>
    <n v="1448571261"/>
    <n v="1445975661"/>
    <b v="0"/>
    <n v="45"/>
    <b v="1"/>
    <s v="technology/space exploration"/>
    <n v="6.4666666666666668"/>
    <n v="21.555555555555557"/>
    <x v="1"/>
    <x v="21"/>
    <x v="4062"/>
    <d v="2015-11-26T20:54:21"/>
  </r>
  <r>
    <n v="2601"/>
    <s v="Launch a TARDIS into SPACE!"/>
    <s v="I'll be launching a small model TARDIS into (near) SPACE and filming the ascension and descension as a mini-documentary for YouTube."/>
    <n v="500"/>
    <n v="3307"/>
    <x v="3"/>
    <x v="0"/>
    <s v="USD"/>
    <n v="1347508740"/>
    <n v="1346276349"/>
    <b v="1"/>
    <n v="151"/>
    <b v="1"/>
    <s v="technology/space exploration"/>
    <n v="6.6139999999999999"/>
    <n v="21.900662251655628"/>
    <x v="1"/>
    <x v="21"/>
    <x v="4063"/>
    <d v="2012-09-13T03:59:00"/>
  </r>
  <r>
    <n v="1476"/>
    <s v="The Comedy Button Podcast"/>
    <s v="The Comedy Button is a brand new nerd pop culture podcast with weekly video sketches."/>
    <n v="6000"/>
    <n v="39693.279999999999"/>
    <x v="3"/>
    <x v="0"/>
    <s v="USD"/>
    <n v="1315616422"/>
    <n v="1313024422"/>
    <b v="1"/>
    <n v="916"/>
    <b v="1"/>
    <s v="publishing/radio &amp; podcasts"/>
    <n v="6.6155466666666669"/>
    <n v="43.333275109170302"/>
    <x v="2"/>
    <x v="40"/>
    <x v="4064"/>
    <d v="2011-09-10T01:00:22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3"/>
    <x v="0"/>
    <s v="USD"/>
    <n v="1353201444"/>
    <n v="1350605844"/>
    <b v="1"/>
    <n v="238"/>
    <b v="1"/>
    <s v="technology/hardware"/>
    <n v="6.7447999999999997"/>
    <n v="70.848739495798313"/>
    <x v="1"/>
    <x v="39"/>
    <x v="4065"/>
    <d v="2012-11-18T01:17:24"/>
  </r>
  <r>
    <n v="1954"/>
    <s v="Orison â€“ Rethink the Power of Energy"/>
    <s v="The First Home Battery System You Simply Plug in to Install"/>
    <n v="50000"/>
    <n v="349474"/>
    <x v="3"/>
    <x v="0"/>
    <s v="USD"/>
    <n v="1457758800"/>
    <n v="1453730176"/>
    <b v="1"/>
    <n v="415"/>
    <b v="1"/>
    <s v="technology/hardware"/>
    <n v="6.9894800000000004"/>
    <n v="842.10602409638557"/>
    <x v="1"/>
    <x v="39"/>
    <x v="4066"/>
    <d v="2016-03-12T05:00:00"/>
  </r>
  <r>
    <n v="2202"/>
    <s v="zircon - &quot;Identity Sequence&quot;: A cyberpunk-inspired journey"/>
    <s v="An electro-organic album of evolved dance music inspired by seminal cyberpunk works."/>
    <n v="4000"/>
    <n v="28167.25"/>
    <x v="3"/>
    <x v="0"/>
    <s v="USD"/>
    <n v="1351801368"/>
    <n v="1349209368"/>
    <b v="0"/>
    <n v="721"/>
    <b v="1"/>
    <s v="music/electronic music"/>
    <n v="7.0418124999999998"/>
    <n v="39.066920943134534"/>
    <x v="3"/>
    <x v="36"/>
    <x v="4067"/>
    <d v="2012-11-01T20:22:48"/>
  </r>
  <r>
    <n v="2270"/>
    <s v="MCG Premium Sleeves &amp; Accessories"/>
    <s v="MCG Premium Sleeves offer excellent protection for your cards. This line is about to be expanded with new sleeves sizes!"/>
    <n v="25000"/>
    <n v="180062"/>
    <x v="3"/>
    <x v="0"/>
    <s v="USD"/>
    <n v="1484085540"/>
    <n v="1482353513"/>
    <b v="0"/>
    <n v="1670"/>
    <b v="1"/>
    <s v="games/tabletop games"/>
    <n v="7.2024800000000004"/>
    <n v="107.82155688622754"/>
    <x v="5"/>
    <x v="38"/>
    <x v="4068"/>
    <d v="2017-01-10T21:59:0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3"/>
    <x v="3"/>
    <s v="AUD"/>
    <n v="1487093020"/>
    <n v="1485278620"/>
    <b v="0"/>
    <n v="210"/>
    <b v="1"/>
    <s v="games/tabletop games"/>
    <n v="7.7949999999999999"/>
    <n v="37.11904761904762"/>
    <x v="5"/>
    <x v="38"/>
    <x v="4069"/>
    <d v="2017-02-14T17:23:40"/>
  </r>
  <r>
    <n v="1215"/>
    <s v="ShootTokyo: The Book"/>
    <s v="A photography book that brings you on a journey through Tokyo and beyond.   This is a collection of my best images from ShootTokyo."/>
    <n v="5000"/>
    <n v="39304.01"/>
    <x v="3"/>
    <x v="0"/>
    <s v="USD"/>
    <n v="1401487756"/>
    <n v="1398895756"/>
    <b v="0"/>
    <n v="549"/>
    <b v="1"/>
    <s v="photography/photobooks"/>
    <n v="7.8608020000000005"/>
    <n v="71.592003642987251"/>
    <x v="7"/>
    <x v="18"/>
    <x v="4070"/>
    <d v="2014-05-30T22:09:1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3"/>
    <x v="0"/>
    <s v="USD"/>
    <n v="1398952890"/>
    <n v="1396360890"/>
    <b v="1"/>
    <n v="1789"/>
    <b v="1"/>
    <s v="technology/hardware"/>
    <n v="7.8805550000000002"/>
    <n v="176.200223588597"/>
    <x v="1"/>
    <x v="39"/>
    <x v="4071"/>
    <d v="2014-05-01T14:01:30"/>
  </r>
  <r>
    <n v="1948"/>
    <s v="UDOO X86: The Most Powerful Maker Board Ever"/>
    <s v="10 times more powerful than Raspberry Pi 3, x86 64-bit architecture"/>
    <n v="100000"/>
    <n v="800211"/>
    <x v="3"/>
    <x v="0"/>
    <s v="USD"/>
    <n v="1465232520"/>
    <n v="1460557809"/>
    <b v="1"/>
    <n v="4245"/>
    <b v="1"/>
    <s v="technology/hardware"/>
    <n v="8.0021100000000001"/>
    <n v="188.50671378091872"/>
    <x v="1"/>
    <x v="39"/>
    <x v="4072"/>
    <d v="2016-06-06T17:02:00"/>
  </r>
  <r>
    <n v="2241"/>
    <s v="Savage Worlds Zombie Squad"/>
    <s v="You are Ex- Military criminals sent on suicide missions on the edge of space. Science Fiction Tabletop RPG using Savage Worlds"/>
    <n v="1000"/>
    <n v="8064"/>
    <x v="3"/>
    <x v="1"/>
    <s v="GBP"/>
    <n v="1488484300"/>
    <n v="1485892300"/>
    <b v="0"/>
    <n v="163"/>
    <b v="1"/>
    <s v="games/tabletop games"/>
    <n v="8.0640000000000001"/>
    <n v="49.472392638036808"/>
    <x v="5"/>
    <x v="38"/>
    <x v="4073"/>
    <d v="2017-03-02T19:51:4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3"/>
    <x v="0"/>
    <s v="USD"/>
    <n v="1341799647"/>
    <n v="1339207647"/>
    <b v="0"/>
    <n v="263"/>
    <b v="1"/>
    <s v="technology/hardware"/>
    <n v="8.1918387755102042"/>
    <n v="152.62361216730039"/>
    <x v="1"/>
    <x v="39"/>
    <x v="4074"/>
    <d v="2012-07-09T02:07:27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3"/>
    <x v="18"/>
    <s v="EUR"/>
    <n v="1452553200"/>
    <n v="1449650173"/>
    <b v="1"/>
    <n v="971"/>
    <b v="1"/>
    <s v="technology/hardware"/>
    <n v="8.1956399999999991"/>
    <n v="422.02059732234807"/>
    <x v="1"/>
    <x v="39"/>
    <x v="4075"/>
    <d v="2016-01-11T23:00:0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3"/>
    <x v="0"/>
    <s v="USD"/>
    <n v="1413838751"/>
    <n v="1411246751"/>
    <b v="1"/>
    <n v="159"/>
    <b v="1"/>
    <s v="technology/space exploration"/>
    <n v="8.7759999999999998"/>
    <n v="27.59748427672956"/>
    <x v="1"/>
    <x v="21"/>
    <x v="4076"/>
    <d v="2014-10-20T20:59:11"/>
  </r>
  <r>
    <n v="1762"/>
    <s v="&quot;The Naked Pixel&quot; Ali Pakele"/>
    <s v="Project rewards $25 gets you 190+ digital images"/>
    <n v="100"/>
    <n v="885"/>
    <x v="3"/>
    <x v="0"/>
    <s v="USD"/>
    <n v="1457739245"/>
    <n v="1455147245"/>
    <b v="0"/>
    <n v="25"/>
    <b v="1"/>
    <s v="photography/photobooks"/>
    <n v="8.85"/>
    <n v="35.4"/>
    <x v="7"/>
    <x v="18"/>
    <x v="4077"/>
    <d v="2016-03-11T23:34:05"/>
  </r>
  <r>
    <n v="2016"/>
    <s v="Hydra: a triple-output power supply for electronics projects"/>
    <s v="A smart, compact power supply designed to power anything, anywhere"/>
    <n v="10000"/>
    <n v="92154.22"/>
    <x v="3"/>
    <x v="0"/>
    <s v="USD"/>
    <n v="1362863299"/>
    <n v="1360271299"/>
    <b v="1"/>
    <n v="479"/>
    <b v="1"/>
    <s v="technology/hardware"/>
    <n v="9.2154220000000002"/>
    <n v="192.38876826722338"/>
    <x v="1"/>
    <x v="39"/>
    <x v="4078"/>
    <d v="2013-03-09T21:08:19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3"/>
    <x v="1"/>
    <s v="GBP"/>
    <n v="1411326015"/>
    <n v="1408734015"/>
    <b v="0"/>
    <n v="1204"/>
    <b v="1"/>
    <s v="games/tabletop games"/>
    <n v="9.4483338095238096"/>
    <n v="164.79651993355483"/>
    <x v="5"/>
    <x v="38"/>
    <x v="4079"/>
    <d v="2014-09-21T19:00:15"/>
  </r>
  <r>
    <n v="2197"/>
    <s v="Trickerion - Legends of Illusion"/>
    <s v="A strategy game of magic and deception, where aspiring  Illusionists clash in a grand contest for fame and fortune."/>
    <n v="30000"/>
    <n v="285309.33"/>
    <x v="3"/>
    <x v="0"/>
    <s v="USD"/>
    <n v="1425132059"/>
    <n v="1422540059"/>
    <b v="0"/>
    <n v="4330"/>
    <b v="1"/>
    <s v="games/tabletop games"/>
    <n v="9.5103109999999997"/>
    <n v="65.891300230946882"/>
    <x v="5"/>
    <x v="38"/>
    <x v="4080"/>
    <d v="2015-02-28T14:00:59"/>
  </r>
  <r>
    <n v="2625"/>
    <s v="Caelum - Photos from stratosphere"/>
    <s v="We are two upper sixth-form students specialized in physics who wanna take some majestic pictures from stratosphere - about 35km high"/>
    <n v="150"/>
    <n v="1434"/>
    <x v="3"/>
    <x v="6"/>
    <s v="EUR"/>
    <n v="1478723208"/>
    <n v="1476559608"/>
    <b v="0"/>
    <n v="52"/>
    <b v="1"/>
    <s v="technology/space exploration"/>
    <n v="9.56"/>
    <n v="27.576923076923077"/>
    <x v="1"/>
    <x v="21"/>
    <x v="4081"/>
    <d v="2016-11-09T20:26:48"/>
  </r>
  <r>
    <n v="2250"/>
    <s v="The Game Anywhere Table"/>
    <s v="A customizable gaming table, for the best gaming experience, portable, storable and lightweight, that can be taken anywhere"/>
    <n v="25000"/>
    <n v="243778"/>
    <x v="3"/>
    <x v="0"/>
    <s v="USD"/>
    <n v="1480727273"/>
    <n v="1478131673"/>
    <b v="0"/>
    <n v="571"/>
    <b v="1"/>
    <s v="games/tabletop games"/>
    <n v="9.7511200000000002"/>
    <n v="426.93169877408059"/>
    <x v="5"/>
    <x v="38"/>
    <x v="4082"/>
    <d v="2016-12-03T01:07:53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3"/>
    <x v="1"/>
    <s v="GBP"/>
    <n v="1363204800"/>
    <n v="1360551250"/>
    <b v="0"/>
    <n v="339"/>
    <b v="1"/>
    <s v="technology/hardware"/>
    <n v="9.7813466666666677"/>
    <n v="21.640147492625371"/>
    <x v="1"/>
    <x v="39"/>
    <x v="4083"/>
    <d v="2013-03-13T20:00:00"/>
  </r>
  <r>
    <n v="2187"/>
    <s v="Tesla vs. Edison"/>
    <s v="The War of Currents! 2-5 electricity innovators build routes, grow tech trees, and play the stock market in 20 minutes per player."/>
    <n v="20000"/>
    <n v="202928.5"/>
    <x v="3"/>
    <x v="0"/>
    <s v="USD"/>
    <n v="1428033540"/>
    <n v="1425531666"/>
    <b v="1"/>
    <n v="3562"/>
    <b v="1"/>
    <s v="games/tabletop games"/>
    <n v="10.146425000000001"/>
    <n v="56.970381807973048"/>
    <x v="5"/>
    <x v="38"/>
    <x v="4084"/>
    <d v="2015-04-03T03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3"/>
    <x v="0"/>
    <s v="USD"/>
    <n v="1339484400"/>
    <n v="1336627492"/>
    <b v="1"/>
    <n v="388"/>
    <b v="1"/>
    <s v="technology/hardware"/>
    <n v="10.2684514"/>
    <n v="1323.2540463917526"/>
    <x v="1"/>
    <x v="39"/>
    <x v="4085"/>
    <d v="2012-06-12T07:00:0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3"/>
    <x v="1"/>
    <s v="GBP"/>
    <n v="1481842800"/>
    <n v="1479414344"/>
    <b v="0"/>
    <n v="3238"/>
    <b v="1"/>
    <s v="games/tabletop games"/>
    <n v="10.812401666666668"/>
    <n v="40.070667078443485"/>
    <x v="5"/>
    <x v="38"/>
    <x v="4086"/>
    <d v="2016-12-15T23:00:00"/>
  </r>
  <r>
    <n v="1961"/>
    <s v="Public Lab DIY Spectrometry Kit"/>
    <s v="This DIY kit helps analyze materials and contaminants. We need your help to build a library of open-source spectral data."/>
    <n v="10000"/>
    <n v="110538.12"/>
    <x v="3"/>
    <x v="0"/>
    <s v="USD"/>
    <n v="1349495940"/>
    <n v="1346042417"/>
    <b v="1"/>
    <n v="1633"/>
    <b v="1"/>
    <s v="technology/hardware"/>
    <n v="11.053811999999999"/>
    <n v="67.690214329454989"/>
    <x v="1"/>
    <x v="39"/>
    <x v="4087"/>
    <d v="2012-10-06T03:59:00"/>
  </r>
  <r>
    <n v="1970"/>
    <s v="APOC: Mini Radiation Detector"/>
    <s v="The APOC is a gamma particle detector that will help you learn about radiation and find radioactive things!"/>
    <n v="5000"/>
    <n v="56590"/>
    <x v="3"/>
    <x v="0"/>
    <s v="USD"/>
    <n v="1366429101"/>
    <n v="1361248701"/>
    <b v="1"/>
    <n v="701"/>
    <b v="1"/>
    <s v="technology/hardware"/>
    <n v="11.318"/>
    <n v="80.727532097004286"/>
    <x v="1"/>
    <x v="39"/>
    <x v="4088"/>
    <d v="2013-04-20T03:38:21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3"/>
    <x v="0"/>
    <s v="USD"/>
    <n v="1483645647"/>
    <n v="1481053647"/>
    <b v="0"/>
    <n v="28"/>
    <b v="1"/>
    <s v="games/tabletop games"/>
    <n v="11.65"/>
    <n v="41.607142857142854"/>
    <x v="5"/>
    <x v="38"/>
    <x v="4089"/>
    <d v="2017-01-05T19:47:27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3"/>
    <x v="6"/>
    <s v="EUR"/>
    <n v="1439707236"/>
    <n v="1437115236"/>
    <b v="0"/>
    <n v="144"/>
    <b v="1"/>
    <s v="games/tabletop games"/>
    <n v="11.744899999999999"/>
    <n v="81.561805555555551"/>
    <x v="5"/>
    <x v="38"/>
    <x v="4090"/>
    <d v="2015-08-16T06:40:36"/>
  </r>
  <r>
    <n v="1478"/>
    <s v="Planet Money T-shirt"/>
    <s v="We are a team of multimedia reporters covering the global economy. We are going to make a t-shirt and tell the story of its creation."/>
    <n v="50000"/>
    <n v="590807.11"/>
    <x v="3"/>
    <x v="0"/>
    <s v="USD"/>
    <n v="1368564913"/>
    <n v="1367355313"/>
    <b v="1"/>
    <n v="20242"/>
    <b v="1"/>
    <s v="publishing/radio &amp; podcasts"/>
    <n v="11.8161422"/>
    <n v="29.187190495010373"/>
    <x v="2"/>
    <x v="40"/>
    <x v="4091"/>
    <d v="2013-05-14T20:55:13"/>
  </r>
  <r>
    <n v="2231"/>
    <s v="Kingdom"/>
    <s v="A game about communities by Ben Robbins, creator of Microscope. Do you change the Kingdom or does the Kingdom change you?"/>
    <n v="2500"/>
    <n v="30303.24"/>
    <x v="3"/>
    <x v="0"/>
    <s v="USD"/>
    <n v="1372136400"/>
    <n v="1369864301"/>
    <b v="0"/>
    <n v="1113"/>
    <b v="1"/>
    <s v="games/tabletop games"/>
    <n v="12.121296000000001"/>
    <n v="27.226630727762803"/>
    <x v="5"/>
    <x v="38"/>
    <x v="4092"/>
    <d v="2013-06-25T05:00:00"/>
  </r>
  <r>
    <n v="1660"/>
    <s v="Risotto fragole e champagne"/>
    <s v="Vogliamo realizzare un risotto fragole e champagne e condividerlo con i nostri fan. Faremo il risotto durante un concerto casalingo."/>
    <n v="80"/>
    <n v="1003"/>
    <x v="3"/>
    <x v="10"/>
    <s v="EUR"/>
    <n v="1462053540"/>
    <n v="1459355950"/>
    <b v="0"/>
    <n v="36"/>
    <b v="1"/>
    <s v="music/pop"/>
    <n v="12.5375"/>
    <n v="27.861111111111111"/>
    <x v="3"/>
    <x v="35"/>
    <x v="4093"/>
    <d v="2016-04-30T21:59:00"/>
  </r>
  <r>
    <n v="2272"/>
    <s v="Pick the Lock"/>
    <s v="Pick the Lock is a game of chance and strategy. Attempt to obtain priceless treasures and outwit the other players."/>
    <n v="1000"/>
    <n v="13566"/>
    <x v="3"/>
    <x v="0"/>
    <s v="USD"/>
    <n v="1449506836"/>
    <n v="1446914836"/>
    <b v="0"/>
    <n v="944"/>
    <b v="1"/>
    <s v="games/tabletop games"/>
    <n v="13.566000000000001"/>
    <n v="14.370762711864407"/>
    <x v="5"/>
    <x v="38"/>
    <x v="4094"/>
    <d v="2015-12-07T16:47:16"/>
  </r>
  <r>
    <n v="2242"/>
    <s v="The Princess Bride Playing Cards from USPCC"/>
    <s v="Inconceivable! An amazing new illustrative deck based on The Princess Bride movie."/>
    <n v="10000"/>
    <n v="136009.76"/>
    <x v="3"/>
    <x v="0"/>
    <s v="USD"/>
    <n v="1385521320"/>
    <n v="1382449733"/>
    <b v="0"/>
    <n v="2525"/>
    <b v="1"/>
    <s v="games/tabletop games"/>
    <n v="13.600976000000001"/>
    <n v="53.865251485148519"/>
    <x v="5"/>
    <x v="38"/>
    <x v="4095"/>
    <d v="2013-11-27T03:02:00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3"/>
    <x v="0"/>
    <s v="USD"/>
    <n v="1347530822"/>
    <n v="1345716422"/>
    <b v="0"/>
    <n v="3468"/>
    <b v="1"/>
    <s v="technology/space exploration"/>
    <n v="13.794206249999998"/>
    <n v="31.820544982698959"/>
    <x v="1"/>
    <x v="21"/>
    <x v="4096"/>
    <d v="2012-09-13T10:07:02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3"/>
    <x v="0"/>
    <s v="USD"/>
    <n v="1364078561"/>
    <n v="1361490161"/>
    <b v="1"/>
    <n v="1356"/>
    <b v="1"/>
    <s v="technology/hardware"/>
    <n v="14.355717142857143"/>
    <n v="74.107684365781708"/>
    <x v="1"/>
    <x v="39"/>
    <x v="4097"/>
    <d v="2013-03-23T22:42:41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3"/>
    <x v="6"/>
    <s v="EUR"/>
    <n v="1439998674"/>
    <n v="1436888274"/>
    <b v="0"/>
    <n v="2174"/>
    <b v="1"/>
    <s v="technology/wearables"/>
    <n v="14.604850000000001"/>
    <n v="134.3592456301748"/>
    <x v="1"/>
    <x v="4"/>
    <x v="4098"/>
    <d v="2015-08-19T15:37:54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3"/>
    <x v="1"/>
    <s v="GBP"/>
    <n v="1378494000"/>
    <n v="1375880598"/>
    <b v="0"/>
    <n v="269"/>
    <b v="1"/>
    <s v="technology/hardware"/>
    <n v="14.62"/>
    <n v="40.762081784386616"/>
    <x v="1"/>
    <x v="39"/>
    <x v="4099"/>
    <d v="2013-09-06T19:00:00"/>
  </r>
  <r>
    <n v="2075"/>
    <s v="The Practical Meter: Know your power!"/>
    <s v="The Practical Meter helps you charge your phone faster by solving a problem millions of people experience."/>
    <n v="9999"/>
    <n v="167820.6"/>
    <x v="3"/>
    <x v="0"/>
    <s v="USD"/>
    <n v="1374769288"/>
    <n v="1372177288"/>
    <b v="0"/>
    <n v="8200"/>
    <b v="1"/>
    <s v="technology/hardware"/>
    <n v="16.783738373837384"/>
    <n v="20.465926829268295"/>
    <x v="1"/>
    <x v="39"/>
    <x v="4100"/>
    <d v="2013-07-25T16:21:28"/>
  </r>
  <r>
    <n v="1943"/>
    <s v="RuuviTag - Open-Source Bluetooth Sensor Beacon"/>
    <s v="Next-gen 100% open-source sensor beacon platform designed especially for makers, developers and IoT companies."/>
    <n v="10000"/>
    <n v="170525"/>
    <x v="3"/>
    <x v="0"/>
    <s v="USD"/>
    <n v="1470896916"/>
    <n v="1467008916"/>
    <b v="1"/>
    <n v="2478"/>
    <b v="1"/>
    <s v="technology/hardware"/>
    <n v="17.052499999999998"/>
    <n v="68.815577078288939"/>
    <x v="1"/>
    <x v="39"/>
    <x v="4101"/>
    <d v="2016-08-11T06:28:36"/>
  </r>
  <r>
    <n v="2269"/>
    <s v="Treasure Decks for 5th Edition - Only $12!"/>
    <s v="Add exciting loot drops to your CR 1-4, 5-8, 9-12, 13-16, and 17-20 encounters! Each deck has over 200 possible outcomes!"/>
    <n v="2500"/>
    <n v="45041"/>
    <x v="3"/>
    <x v="0"/>
    <s v="USD"/>
    <n v="1488862800"/>
    <n v="1486745663"/>
    <b v="0"/>
    <n v="902"/>
    <b v="1"/>
    <s v="games/tabletop games"/>
    <n v="18.016400000000001"/>
    <n v="49.934589800443462"/>
    <x v="5"/>
    <x v="38"/>
    <x v="4102"/>
    <d v="2017-03-07T05:00:00"/>
  </r>
  <r>
    <n v="2185"/>
    <s v="Empire of the Dead: REQUIEM"/>
    <s v="Empire of the Dead-Requiem is a miniatures expansion to our 28mm tabletop game set in a Dark and Gothic, Steampunk Victorian Empire."/>
    <n v="5000"/>
    <n v="92848.5"/>
    <x v="3"/>
    <x v="1"/>
    <s v="GBP"/>
    <n v="1364286239"/>
    <n v="1360830239"/>
    <b v="0"/>
    <n v="623"/>
    <b v="1"/>
    <s v="games/tabletop games"/>
    <n v="18.569700000000001"/>
    <n v="149.03451043338683"/>
    <x v="5"/>
    <x v="38"/>
    <x v="4103"/>
    <d v="2013-03-26T08:23:59"/>
  </r>
  <r>
    <n v="2259"/>
    <s v="The Second Breakfast"/>
    <s v="More Halfmen, more goats, more guns, and most of all some neat buildings and structures for the little fellas to hang out in!"/>
    <n v="1000"/>
    <n v="18671"/>
    <x v="3"/>
    <x v="1"/>
    <s v="GBP"/>
    <n v="1481224736"/>
    <n v="1480360736"/>
    <b v="0"/>
    <n v="206"/>
    <b v="1"/>
    <s v="games/tabletop games"/>
    <n v="18.670999999999999"/>
    <n v="90.635922330097088"/>
    <x v="5"/>
    <x v="38"/>
    <x v="4104"/>
    <d v="2016-12-08T19:18:56"/>
  </r>
  <r>
    <n v="2245"/>
    <s v="TimeWatch: GUMSHOE Investigative Time Travel RPG"/>
    <s v="You've got a time machine, high-powered weapons and a whole lot of history to save. Welcome to TimeWatch!"/>
    <n v="4000"/>
    <n v="105881"/>
    <x v="3"/>
    <x v="0"/>
    <s v="USD"/>
    <n v="1393005600"/>
    <n v="1390323617"/>
    <b v="0"/>
    <n v="1980"/>
    <b v="1"/>
    <s v="games/tabletop games"/>
    <n v="26.47025"/>
    <n v="53.475252525252522"/>
    <x v="5"/>
    <x v="38"/>
    <x v="4105"/>
    <d v="2014-02-21T18:00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3"/>
    <x v="9"/>
    <s v="EUR"/>
    <n v="1472751121"/>
    <n v="1471887121"/>
    <b v="0"/>
    <n v="35"/>
    <b v="1"/>
    <s v="film &amp; video/shorts"/>
    <n v="27.02"/>
    <n v="38.6"/>
    <x v="0"/>
    <x v="30"/>
    <x v="4106"/>
    <d v="2016-09-01T17:32:01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3"/>
    <x v="6"/>
    <s v="EUR"/>
    <n v="1483397940"/>
    <n v="1480493014"/>
    <b v="1"/>
    <n v="3663"/>
    <b v="1"/>
    <s v="technology/space exploration"/>
    <n v="27.906363636363636"/>
    <n v="83.802893802893806"/>
    <x v="1"/>
    <x v="21"/>
    <x v="4107"/>
    <d v="2017-01-02T22:59:00"/>
  </r>
  <r>
    <n v="3840"/>
    <s v="Tonight I'll be April"/>
    <s v="A gritty play looking at a modern day relationship, highlighting issues of mental health and abuse suffered by men."/>
    <n v="1"/>
    <n v="65"/>
    <x v="3"/>
    <x v="1"/>
    <s v="GBP"/>
    <n v="1459180229"/>
    <n v="1457023829"/>
    <b v="0"/>
    <n v="3"/>
    <b v="1"/>
    <s v="theater/plays"/>
    <n v="65"/>
    <n v="21.666666666666668"/>
    <x v="8"/>
    <x v="23"/>
    <x v="4108"/>
    <d v="2016-03-28T15:50:29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3"/>
    <x v="0"/>
    <s v="USD"/>
    <n v="1364184539"/>
    <n v="1361250539"/>
    <b v="1"/>
    <n v="26457"/>
    <b v="1"/>
    <s v="technology/hardware"/>
    <n v="78.137822333333332"/>
    <n v="88.601680840609291"/>
    <x v="1"/>
    <x v="39"/>
    <x v="4109"/>
    <d v="2013-03-25T04:08:59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0"/>
    <x v="0"/>
    <s v="USD"/>
    <n v="1485254052"/>
    <n v="1481366052"/>
    <b v="0"/>
    <n v="775"/>
    <b v="0"/>
    <s v="technology/wearables"/>
    <n v="215.35021"/>
    <n v="1389.3561935483872"/>
    <x v="1"/>
    <x v="4"/>
    <x v="4110"/>
    <d v="2017-01-24T10:34:12"/>
  </r>
  <r>
    <n v="1253"/>
    <s v="Suburban Legends: New Album"/>
    <s v="Suburban Legends are working on the most important album EVER, but they are in need of your help and about 10 bucks... probably more!"/>
    <n v="10"/>
    <n v="30383.32"/>
    <x v="3"/>
    <x v="0"/>
    <s v="USD"/>
    <n v="1409770107"/>
    <n v="1407178107"/>
    <b v="1"/>
    <n v="711"/>
    <b v="1"/>
    <s v="music/rock"/>
    <n v="3038.3319999999999"/>
    <n v="42.73322081575246"/>
    <x v="3"/>
    <x v="32"/>
    <x v="4111"/>
    <d v="2014-09-03T18:48:27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3"/>
    <x v="0"/>
    <s v="USD"/>
    <n v="1489374000"/>
    <n v="1488823290"/>
    <b v="0"/>
    <n v="2035"/>
    <b v="1"/>
    <s v="games/tabletop games"/>
    <n v="9302.5"/>
    <n v="4.5712530712530715"/>
    <x v="5"/>
    <x v="38"/>
    <x v="4112"/>
    <d v="2017-03-13T03:00:0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3"/>
    <x v="0"/>
    <s v="USD"/>
    <n v="1476395940"/>
    <n v="1473782592"/>
    <b v="0"/>
    <n v="163"/>
    <b v="1"/>
    <s v="technology/hardware"/>
    <n v="22603"/>
    <n v="138.66871165644173"/>
    <x v="1"/>
    <x v="39"/>
    <x v="4113"/>
    <d v="2016-10-13T21:59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E52045-089A-45B2-A0C9-B5A4573968F1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22">
    <pivotField dataField="1" showAll="0"/>
    <pivotField showAll="0"/>
    <pivotField showAll="0"/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  <pivotField axis="axisPage" showAll="0">
      <items count="22">
        <item x="18"/>
        <item x="3"/>
        <item x="17"/>
        <item x="7"/>
        <item x="14"/>
        <item x="6"/>
        <item x="2"/>
        <item x="5"/>
        <item x="9"/>
        <item x="1"/>
        <item x="15"/>
        <item x="16"/>
        <item x="10"/>
        <item x="20"/>
        <item x="12"/>
        <item x="4"/>
        <item x="13"/>
        <item x="11"/>
        <item x="8"/>
        <item x="19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0"/>
        <item x="6"/>
        <item x="5"/>
        <item x="4"/>
        <item x="3"/>
        <item x="7"/>
        <item x="2"/>
        <item x="1"/>
        <item x="8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id" fld="0" subtotal="count" baseField="16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9EF33A-DC49-47B3-BD4B-7A49374A2E46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22">
    <pivotField dataField="1" showAll="0"/>
    <pivotField showAll="0"/>
    <pivotField showAll="0"/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  <pivotField axis="axisPage" showAll="0">
      <items count="22">
        <item x="18"/>
        <item x="3"/>
        <item x="17"/>
        <item x="7"/>
        <item x="14"/>
        <item x="6"/>
        <item x="2"/>
        <item x="5"/>
        <item x="9"/>
        <item x="1"/>
        <item x="15"/>
        <item x="16"/>
        <item x="10"/>
        <item x="20"/>
        <item x="12"/>
        <item x="4"/>
        <item x="13"/>
        <item x="11"/>
        <item x="8"/>
        <item x="19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0"/>
        <item x="6"/>
        <item x="5"/>
        <item x="4"/>
        <item x="3"/>
        <item x="7"/>
        <item x="2"/>
        <item x="1"/>
        <item x="8"/>
        <item t="default"/>
      </items>
    </pivotField>
    <pivotField axis="axisRow" showAll="0">
      <items count="42">
        <item x="2"/>
        <item x="15"/>
        <item x="8"/>
        <item x="22"/>
        <item x="37"/>
        <item x="31"/>
        <item x="1"/>
        <item x="36"/>
        <item x="17"/>
        <item x="5"/>
        <item x="11"/>
        <item x="27"/>
        <item x="39"/>
        <item x="7"/>
        <item x="6"/>
        <item x="26"/>
        <item x="33"/>
        <item x="10"/>
        <item x="25"/>
        <item x="14"/>
        <item x="34"/>
        <item x="19"/>
        <item x="18"/>
        <item x="16"/>
        <item x="23"/>
        <item x="35"/>
        <item x="40"/>
        <item x="20"/>
        <item x="32"/>
        <item x="0"/>
        <item x="30"/>
        <item x="28"/>
        <item x="21"/>
        <item x="24"/>
        <item x="38"/>
        <item x="29"/>
        <item x="13"/>
        <item x="9"/>
        <item x="4"/>
        <item x="3"/>
        <item x="12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id" fld="0" subtotal="count" baseField="17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A74BE0-96C0-40FE-A372-44A4D1F3814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0"/>
        <item x="6"/>
        <item x="5"/>
        <item x="4"/>
        <item x="3"/>
        <item x="7"/>
        <item x="2"/>
        <item x="1"/>
        <item x="8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state" fld="5" subtotal="count" baseField="0" baseItem="0"/>
  </dataFields>
  <chartFormats count="8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zoomScale="55" zoomScaleNormal="55" workbookViewId="0">
      <pane ySplit="1" topLeftCell="A2" activePane="bottomLeft" state="frozen"/>
      <selection activeCell="H1" sqref="H1"/>
      <selection pane="bottomLeft" activeCell="P2" sqref="P2"/>
    </sheetView>
  </sheetViews>
  <sheetFormatPr defaultRowHeight="14.4" x14ac:dyDescent="0.3"/>
  <cols>
    <col min="1" max="1" width="6.21875" bestFit="1" customWidth="1"/>
    <col min="2" max="2" width="44.77734375" style="3" bestFit="1" customWidth="1"/>
    <col min="3" max="3" width="40.33203125" style="3" customWidth="1"/>
    <col min="4" max="4" width="12.21875" bestFit="1" customWidth="1"/>
    <col min="5" max="5" width="13.44140625" bestFit="1" customWidth="1"/>
    <col min="6" max="6" width="11.44140625" customWidth="1"/>
    <col min="7" max="7" width="10.21875" bestFit="1" customWidth="1"/>
    <col min="8" max="8" width="11.6640625" bestFit="1" customWidth="1"/>
    <col min="9" max="9" width="13.44140625" bestFit="1" customWidth="1"/>
    <col min="10" max="10" width="15.88671875" bestFit="1" customWidth="1"/>
    <col min="11" max="11" width="12.88671875" bestFit="1" customWidth="1"/>
    <col min="12" max="12" width="18.6640625" bestFit="1" customWidth="1"/>
    <col min="13" max="13" width="11.44140625" bestFit="1" customWidth="1"/>
    <col min="14" max="14" width="33.88671875" bestFit="1" customWidth="1"/>
    <col min="15" max="15" width="19.88671875" style="5" customWidth="1"/>
    <col min="16" max="16" width="22.109375" customWidth="1"/>
    <col min="17" max="17" width="13.21875" bestFit="1" customWidth="1"/>
    <col min="18" max="18" width="17.109375" bestFit="1" customWidth="1"/>
    <col min="19" max="19" width="30.21875" style="10" bestFit="1" customWidth="1"/>
    <col min="20" max="20" width="28.44140625" bestFit="1" customWidth="1"/>
  </cols>
  <sheetData>
    <row r="1" spans="1:20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6" t="s">
        <v>8306</v>
      </c>
      <c r="P1" s="1" t="s">
        <v>8307</v>
      </c>
      <c r="Q1" s="1" t="s">
        <v>8308</v>
      </c>
      <c r="R1" s="1" t="s">
        <v>8309</v>
      </c>
      <c r="S1" s="1" t="s">
        <v>8365</v>
      </c>
      <c r="T1" s="1" t="s">
        <v>8366</v>
      </c>
    </row>
    <row r="2" spans="1:20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E2/D2</f>
        <v>1.3685882352941177</v>
      </c>
      <c r="P2">
        <f>E2/L2</f>
        <v>63.917582417582416</v>
      </c>
      <c r="Q2" t="str">
        <f>LEFT(N2,(FIND("/",N2)-1))</f>
        <v>film &amp; video</v>
      </c>
      <c r="R2" t="str">
        <f>MID(N2,FIND("/",N2)+1,4115)</f>
        <v>television</v>
      </c>
      <c r="S2" s="11">
        <f>(((J2/60)/60)/24)+DATE(1970,1,1)</f>
        <v>42177.007071759261</v>
      </c>
      <c r="T2" s="11">
        <f>(((I2/60)/60)/24)+DATE(1970,1,1)</f>
        <v>42208.125</v>
      </c>
    </row>
    <row r="3" spans="1:20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>E3/D3</f>
        <v>1.4260827250608272</v>
      </c>
      <c r="P3">
        <f>E3/L3</f>
        <v>185.48101265822785</v>
      </c>
      <c r="Q3" t="str">
        <f>LEFT(N3,(FIND("/",N3)-1))</f>
        <v>film &amp; video</v>
      </c>
      <c r="R3" t="str">
        <f>MID(N3,FIND("/",N3)+1,4115)</f>
        <v>television</v>
      </c>
      <c r="S3" s="11">
        <f>(((J3/60)/60)/24)+DATE(1970,1,1)</f>
        <v>42766.600497685184</v>
      </c>
      <c r="T3" s="11">
        <f>(((I3/60)/60)/24)+DATE(1970,1,1)</f>
        <v>42796.600497685184</v>
      </c>
    </row>
    <row r="4" spans="1:20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>E4/D4</f>
        <v>1.05</v>
      </c>
      <c r="P4">
        <f>E4/L4</f>
        <v>15</v>
      </c>
      <c r="Q4" t="str">
        <f>LEFT(N4,(FIND("/",N4)-1))</f>
        <v>film &amp; video</v>
      </c>
      <c r="R4" t="str">
        <f>MID(N4,FIND("/",N4)+1,4115)</f>
        <v>television</v>
      </c>
      <c r="S4" s="11">
        <f>(((J4/60)/60)/24)+DATE(1970,1,1)</f>
        <v>42405.702349537038</v>
      </c>
      <c r="T4" s="11">
        <f>(((I4/60)/60)/24)+DATE(1970,1,1)</f>
        <v>42415.702349537038</v>
      </c>
    </row>
    <row r="5" spans="1:20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>E5/D5</f>
        <v>1.0389999999999999</v>
      </c>
      <c r="P5">
        <f>E5/L5</f>
        <v>69.266666666666666</v>
      </c>
      <c r="Q5" t="str">
        <f>LEFT(N5,(FIND("/",N5)-1))</f>
        <v>film &amp; video</v>
      </c>
      <c r="R5" t="str">
        <f>MID(N5,FIND("/",N5)+1,4115)</f>
        <v>television</v>
      </c>
      <c r="S5" s="11">
        <f>(((J5/60)/60)/24)+DATE(1970,1,1)</f>
        <v>41828.515127314815</v>
      </c>
      <c r="T5" s="11">
        <f>(((I5/60)/60)/24)+DATE(1970,1,1)</f>
        <v>41858.515127314815</v>
      </c>
    </row>
    <row r="6" spans="1:20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>E6/D6</f>
        <v>1.2299154545454545</v>
      </c>
      <c r="P6">
        <f>E6/L6</f>
        <v>190.55028169014085</v>
      </c>
      <c r="Q6" t="str">
        <f>LEFT(N6,(FIND("/",N6)-1))</f>
        <v>film &amp; video</v>
      </c>
      <c r="R6" t="str">
        <f>MID(N6,FIND("/",N6)+1,4115)</f>
        <v>television</v>
      </c>
      <c r="S6" s="11">
        <f>(((J6/60)/60)/24)+DATE(1970,1,1)</f>
        <v>42327.834247685183</v>
      </c>
      <c r="T6" s="11">
        <f>(((I6/60)/60)/24)+DATE(1970,1,1)</f>
        <v>42357.834247685183</v>
      </c>
    </row>
    <row r="7" spans="1:20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>E7/D7</f>
        <v>1.0977744436109027</v>
      </c>
      <c r="P7">
        <f>E7/L7</f>
        <v>93.40425531914893</v>
      </c>
      <c r="Q7" t="str">
        <f>LEFT(N7,(FIND("/",N7)-1))</f>
        <v>film &amp; video</v>
      </c>
      <c r="R7" t="str">
        <f>MID(N7,FIND("/",N7)+1,4115)</f>
        <v>television</v>
      </c>
      <c r="S7" s="11">
        <f>(((J7/60)/60)/24)+DATE(1970,1,1)</f>
        <v>42563.932951388888</v>
      </c>
      <c r="T7" s="11">
        <f>(((I7/60)/60)/24)+DATE(1970,1,1)</f>
        <v>42580.232638888891</v>
      </c>
    </row>
    <row r="8" spans="1:20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>E8/D8</f>
        <v>1.064875</v>
      </c>
      <c r="P8">
        <f>E8/L8</f>
        <v>146.87931034482759</v>
      </c>
      <c r="Q8" t="str">
        <f>LEFT(N8,(FIND("/",N8)-1))</f>
        <v>film &amp; video</v>
      </c>
      <c r="R8" t="str">
        <f>MID(N8,FIND("/",N8)+1,4115)</f>
        <v>television</v>
      </c>
      <c r="S8" s="11">
        <f>(((J8/60)/60)/24)+DATE(1970,1,1)</f>
        <v>41794.072337962964</v>
      </c>
      <c r="T8" s="11">
        <f>(((I8/60)/60)/24)+DATE(1970,1,1)</f>
        <v>41804.072337962964</v>
      </c>
    </row>
    <row r="9" spans="1:20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>E9/D9</f>
        <v>1.0122222222222221</v>
      </c>
      <c r="P9">
        <f>E9/L9</f>
        <v>159.82456140350877</v>
      </c>
      <c r="Q9" t="str">
        <f>LEFT(N9,(FIND("/",N9)-1))</f>
        <v>film &amp; video</v>
      </c>
      <c r="R9" t="str">
        <f>MID(N9,FIND("/",N9)+1,4115)</f>
        <v>television</v>
      </c>
      <c r="S9" s="11">
        <f>(((J9/60)/60)/24)+DATE(1970,1,1)</f>
        <v>42516.047071759262</v>
      </c>
      <c r="T9" s="11">
        <f>(((I9/60)/60)/24)+DATE(1970,1,1)</f>
        <v>42556.047071759262</v>
      </c>
    </row>
    <row r="10" spans="1:20" ht="28.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>E10/D10</f>
        <v>1.0004342857142856</v>
      </c>
      <c r="P10">
        <f>E10/L10</f>
        <v>291.79333333333335</v>
      </c>
      <c r="Q10" t="str">
        <f>LEFT(N10,(FIND("/",N10)-1))</f>
        <v>film &amp; video</v>
      </c>
      <c r="R10" t="str">
        <f>MID(N10,FIND("/",N10)+1,4115)</f>
        <v>television</v>
      </c>
      <c r="S10" s="11">
        <f>(((J10/60)/60)/24)+DATE(1970,1,1)</f>
        <v>42468.94458333333</v>
      </c>
      <c r="T10" s="11">
        <f>(((I10/60)/60)/24)+DATE(1970,1,1)</f>
        <v>42475.875</v>
      </c>
    </row>
    <row r="11" spans="1:20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>E11/D11</f>
        <v>1.2599800000000001</v>
      </c>
      <c r="P11">
        <f>E11/L11</f>
        <v>31.499500000000001</v>
      </c>
      <c r="Q11" t="str">
        <f>LEFT(N11,(FIND("/",N11)-1))</f>
        <v>film &amp; video</v>
      </c>
      <c r="R11" t="str">
        <f>MID(N11,FIND("/",N11)+1,4115)</f>
        <v>television</v>
      </c>
      <c r="S11" s="11">
        <f>(((J11/60)/60)/24)+DATE(1970,1,1)</f>
        <v>42447.103518518517</v>
      </c>
      <c r="T11" s="11">
        <f>(((I11/60)/60)/24)+DATE(1970,1,1)</f>
        <v>42477.103518518517</v>
      </c>
    </row>
    <row r="12" spans="1:20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>E12/D12</f>
        <v>1.0049999999999999</v>
      </c>
      <c r="P12">
        <f>E12/L12</f>
        <v>158.68421052631578</v>
      </c>
      <c r="Q12" t="str">
        <f>LEFT(N12,(FIND("/",N12)-1))</f>
        <v>film &amp; video</v>
      </c>
      <c r="R12" t="str">
        <f>MID(N12,FIND("/",N12)+1,4115)</f>
        <v>television</v>
      </c>
      <c r="S12" s="11">
        <f>(((J12/60)/60)/24)+DATE(1970,1,1)</f>
        <v>41780.068043981482</v>
      </c>
      <c r="T12" s="11">
        <f>(((I12/60)/60)/24)+DATE(1970,1,1)</f>
        <v>41815.068043981482</v>
      </c>
    </row>
    <row r="13" spans="1:20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>E13/D13</f>
        <v>1.2050000000000001</v>
      </c>
      <c r="P13">
        <f>E13/L13</f>
        <v>80.333333333333329</v>
      </c>
      <c r="Q13" t="str">
        <f>LEFT(N13,(FIND("/",N13)-1))</f>
        <v>film &amp; video</v>
      </c>
      <c r="R13" t="str">
        <f>MID(N13,FIND("/",N13)+1,4115)</f>
        <v>television</v>
      </c>
      <c r="S13" s="11">
        <f>(((J13/60)/60)/24)+DATE(1970,1,1)</f>
        <v>42572.778495370367</v>
      </c>
      <c r="T13" s="11">
        <f>(((I13/60)/60)/24)+DATE(1970,1,1)</f>
        <v>42604.125</v>
      </c>
    </row>
    <row r="14" spans="1:20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>E14/D14</f>
        <v>1.6529333333333334</v>
      </c>
      <c r="P14">
        <f>E14/L14</f>
        <v>59.961305925030231</v>
      </c>
      <c r="Q14" t="str">
        <f>LEFT(N14,(FIND("/",N14)-1))</f>
        <v>film &amp; video</v>
      </c>
      <c r="R14" t="str">
        <f>MID(N14,FIND("/",N14)+1,4115)</f>
        <v>television</v>
      </c>
      <c r="S14" s="11">
        <f>(((J14/60)/60)/24)+DATE(1970,1,1)</f>
        <v>41791.713252314818</v>
      </c>
      <c r="T14" s="11">
        <f>(((I14/60)/60)/24)+DATE(1970,1,1)</f>
        <v>41836.125</v>
      </c>
    </row>
    <row r="15" spans="1:20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>E15/D15</f>
        <v>1.5997142857142856</v>
      </c>
      <c r="P15">
        <f>E15/L15</f>
        <v>109.78431372549019</v>
      </c>
      <c r="Q15" t="str">
        <f>LEFT(N15,(FIND("/",N15)-1))</f>
        <v>film &amp; video</v>
      </c>
      <c r="R15" t="str">
        <f>MID(N15,FIND("/",N15)+1,4115)</f>
        <v>television</v>
      </c>
      <c r="S15" s="11">
        <f>(((J15/60)/60)/24)+DATE(1970,1,1)</f>
        <v>42508.677187499998</v>
      </c>
      <c r="T15" s="11">
        <f>(((I15/60)/60)/24)+DATE(1970,1,1)</f>
        <v>42544.852083333331</v>
      </c>
    </row>
    <row r="16" spans="1:20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>E16/D16</f>
        <v>1.0093333333333334</v>
      </c>
      <c r="P16">
        <f>E16/L16</f>
        <v>147.70731707317074</v>
      </c>
      <c r="Q16" t="str">
        <f>LEFT(N16,(FIND("/",N16)-1))</f>
        <v>film &amp; video</v>
      </c>
      <c r="R16" t="str">
        <f>MID(N16,FIND("/",N16)+1,4115)</f>
        <v>television</v>
      </c>
      <c r="S16" s="11">
        <f>(((J16/60)/60)/24)+DATE(1970,1,1)</f>
        <v>41808.02648148148</v>
      </c>
      <c r="T16" s="11">
        <f>(((I16/60)/60)/24)+DATE(1970,1,1)</f>
        <v>41833.582638888889</v>
      </c>
    </row>
    <row r="17" spans="1:20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>E17/D17</f>
        <v>1.0660000000000001</v>
      </c>
      <c r="P17">
        <f>E17/L17</f>
        <v>21.755102040816325</v>
      </c>
      <c r="Q17" t="str">
        <f>LEFT(N17,(FIND("/",N17)-1))</f>
        <v>film &amp; video</v>
      </c>
      <c r="R17" t="str">
        <f>MID(N17,FIND("/",N17)+1,4115)</f>
        <v>television</v>
      </c>
      <c r="S17" s="11">
        <f>(((J17/60)/60)/24)+DATE(1970,1,1)</f>
        <v>42256.391875000001</v>
      </c>
      <c r="T17" s="11">
        <f>(((I17/60)/60)/24)+DATE(1970,1,1)</f>
        <v>42274.843055555553</v>
      </c>
    </row>
    <row r="18" spans="1:20" ht="43.2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>E18/D18</f>
        <v>1.0024166666666667</v>
      </c>
      <c r="P18">
        <f>E18/L18</f>
        <v>171.84285714285716</v>
      </c>
      <c r="Q18" t="str">
        <f>LEFT(N18,(FIND("/",N18)-1))</f>
        <v>film &amp; video</v>
      </c>
      <c r="R18" t="str">
        <f>MID(N18,FIND("/",N18)+1,4115)</f>
        <v>television</v>
      </c>
      <c r="S18" s="11">
        <f>(((J18/60)/60)/24)+DATE(1970,1,1)</f>
        <v>41760.796423611115</v>
      </c>
      <c r="T18" s="11">
        <f>(((I18/60)/60)/24)+DATE(1970,1,1)</f>
        <v>41806.229166666664</v>
      </c>
    </row>
    <row r="19" spans="1:20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>E19/D19</f>
        <v>1.0066666666666666</v>
      </c>
      <c r="P19">
        <f>E19/L19</f>
        <v>41.944444444444443</v>
      </c>
      <c r="Q19" t="str">
        <f>LEFT(N19,(FIND("/",N19)-1))</f>
        <v>film &amp; video</v>
      </c>
      <c r="R19" t="str">
        <f>MID(N19,FIND("/",N19)+1,4115)</f>
        <v>television</v>
      </c>
      <c r="S19" s="11">
        <f>(((J19/60)/60)/24)+DATE(1970,1,1)</f>
        <v>41917.731736111113</v>
      </c>
      <c r="T19" s="11">
        <f>(((I19/60)/60)/24)+DATE(1970,1,1)</f>
        <v>41947.773402777777</v>
      </c>
    </row>
    <row r="20" spans="1:20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>E20/D20</f>
        <v>1.0632110000000001</v>
      </c>
      <c r="P20">
        <f>E20/L20</f>
        <v>93.264122807017543</v>
      </c>
      <c r="Q20" t="str">
        <f>LEFT(N20,(FIND("/",N20)-1))</f>
        <v>film &amp; video</v>
      </c>
      <c r="R20" t="str">
        <f>MID(N20,FIND("/",N20)+1,4115)</f>
        <v>television</v>
      </c>
      <c r="S20" s="11">
        <f>(((J20/60)/60)/24)+DATE(1970,1,1)</f>
        <v>41869.542314814818</v>
      </c>
      <c r="T20" s="11">
        <f>(((I20/60)/60)/24)+DATE(1970,1,1)</f>
        <v>41899.542314814818</v>
      </c>
    </row>
    <row r="21" spans="1:20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>E21/D21</f>
        <v>1.4529411764705882</v>
      </c>
      <c r="P21">
        <f>E21/L21</f>
        <v>56.136363636363633</v>
      </c>
      <c r="Q21" t="str">
        <f>LEFT(N21,(FIND("/",N21)-1))</f>
        <v>film &amp; video</v>
      </c>
      <c r="R21" t="str">
        <f>MID(N21,FIND("/",N21)+1,4115)</f>
        <v>television</v>
      </c>
      <c r="S21" s="11">
        <f>(((J21/60)/60)/24)+DATE(1970,1,1)</f>
        <v>42175.816365740742</v>
      </c>
      <c r="T21" s="11">
        <f>(((I21/60)/60)/24)+DATE(1970,1,1)</f>
        <v>42205.816365740742</v>
      </c>
    </row>
    <row r="22" spans="1:20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>E22/D22</f>
        <v>1.002</v>
      </c>
      <c r="P22">
        <f>E22/L22</f>
        <v>80.16</v>
      </c>
      <c r="Q22" t="str">
        <f>LEFT(N22,(FIND("/",N22)-1))</f>
        <v>film &amp; video</v>
      </c>
      <c r="R22" t="str">
        <f>MID(N22,FIND("/",N22)+1,4115)</f>
        <v>television</v>
      </c>
      <c r="S22" s="11">
        <f>(((J22/60)/60)/24)+DATE(1970,1,1)</f>
        <v>42200.758240740746</v>
      </c>
      <c r="T22" s="11">
        <f>(((I22/60)/60)/24)+DATE(1970,1,1)</f>
        <v>42260.758240740746</v>
      </c>
    </row>
    <row r="23" spans="1:20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>E23/D23</f>
        <v>1.0913513513513513</v>
      </c>
      <c r="P23">
        <f>E23/L23</f>
        <v>199.9009900990099</v>
      </c>
      <c r="Q23" t="str">
        <f>LEFT(N23,(FIND("/",N23)-1))</f>
        <v>film &amp; video</v>
      </c>
      <c r="R23" t="str">
        <f>MID(N23,FIND("/",N23)+1,4115)</f>
        <v>television</v>
      </c>
      <c r="S23" s="11">
        <f>(((J23/60)/60)/24)+DATE(1970,1,1)</f>
        <v>41878.627187500002</v>
      </c>
      <c r="T23" s="11">
        <f>(((I23/60)/60)/24)+DATE(1970,1,1)</f>
        <v>41908.627187500002</v>
      </c>
    </row>
    <row r="24" spans="1:20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>E24/D24</f>
        <v>1.1714285714285715</v>
      </c>
      <c r="P24">
        <f>E24/L24</f>
        <v>51.25</v>
      </c>
      <c r="Q24" t="str">
        <f>LEFT(N24,(FIND("/",N24)-1))</f>
        <v>film &amp; video</v>
      </c>
      <c r="R24" t="str">
        <f>MID(N24,FIND("/",N24)+1,4115)</f>
        <v>television</v>
      </c>
      <c r="S24" s="11">
        <f>(((J24/60)/60)/24)+DATE(1970,1,1)</f>
        <v>41989.91134259259</v>
      </c>
      <c r="T24" s="11">
        <f>(((I24/60)/60)/24)+DATE(1970,1,1)</f>
        <v>42005.332638888889</v>
      </c>
    </row>
    <row r="25" spans="1:20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>E25/D25</f>
        <v>1.1850000000000001</v>
      </c>
      <c r="P25">
        <f>E25/L25</f>
        <v>103.04347826086956</v>
      </c>
      <c r="Q25" t="str">
        <f>LEFT(N25,(FIND("/",N25)-1))</f>
        <v>film &amp; video</v>
      </c>
      <c r="R25" t="str">
        <f>MID(N25,FIND("/",N25)+1,4115)</f>
        <v>television</v>
      </c>
      <c r="S25" s="11">
        <f>(((J25/60)/60)/24)+DATE(1970,1,1)</f>
        <v>42097.778946759259</v>
      </c>
      <c r="T25" s="11">
        <f>(((I25/60)/60)/24)+DATE(1970,1,1)</f>
        <v>42124.638888888891</v>
      </c>
    </row>
    <row r="26" spans="1:20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>E26/D26</f>
        <v>1.0880768571428572</v>
      </c>
      <c r="P26">
        <f>E26/L26</f>
        <v>66.346149825783982</v>
      </c>
      <c r="Q26" t="str">
        <f>LEFT(N26,(FIND("/",N26)-1))</f>
        <v>film &amp; video</v>
      </c>
      <c r="R26" t="str">
        <f>MID(N26,FIND("/",N26)+1,4115)</f>
        <v>television</v>
      </c>
      <c r="S26" s="11">
        <f>(((J26/60)/60)/24)+DATE(1970,1,1)</f>
        <v>42229.820173611108</v>
      </c>
      <c r="T26" s="11">
        <f>(((I26/60)/60)/24)+DATE(1970,1,1)</f>
        <v>42262.818750000006</v>
      </c>
    </row>
    <row r="27" spans="1:20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>E27/D27</f>
        <v>1.3333333333333333</v>
      </c>
      <c r="P27">
        <f>E27/L27</f>
        <v>57.142857142857146</v>
      </c>
      <c r="Q27" t="str">
        <f>LEFT(N27,(FIND("/",N27)-1))</f>
        <v>film &amp; video</v>
      </c>
      <c r="R27" t="str">
        <f>MID(N27,FIND("/",N27)+1,4115)</f>
        <v>television</v>
      </c>
      <c r="S27" s="11">
        <f>(((J27/60)/60)/24)+DATE(1970,1,1)</f>
        <v>42318.025011574078</v>
      </c>
      <c r="T27" s="11">
        <f>(((I27/60)/60)/24)+DATE(1970,1,1)</f>
        <v>42378.025011574078</v>
      </c>
    </row>
    <row r="28" spans="1:20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>E28/D28</f>
        <v>1.552</v>
      </c>
      <c r="P28">
        <f>E28/L28</f>
        <v>102.10526315789474</v>
      </c>
      <c r="Q28" t="str">
        <f>LEFT(N28,(FIND("/",N28)-1))</f>
        <v>film &amp; video</v>
      </c>
      <c r="R28" t="str">
        <f>MID(N28,FIND("/",N28)+1,4115)</f>
        <v>television</v>
      </c>
      <c r="S28" s="11">
        <f>(((J28/60)/60)/24)+DATE(1970,1,1)</f>
        <v>41828.515555555554</v>
      </c>
      <c r="T28" s="11">
        <f>(((I28/60)/60)/24)+DATE(1970,1,1)</f>
        <v>41868.515555555554</v>
      </c>
    </row>
    <row r="29" spans="1:20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>E29/D29</f>
        <v>1.1172500000000001</v>
      </c>
      <c r="P29">
        <f>E29/L29</f>
        <v>148.96666666666667</v>
      </c>
      <c r="Q29" t="str">
        <f>LEFT(N29,(FIND("/",N29)-1))</f>
        <v>film &amp; video</v>
      </c>
      <c r="R29" t="str">
        <f>MID(N29,FIND("/",N29)+1,4115)</f>
        <v>television</v>
      </c>
      <c r="S29" s="11">
        <f>(((J29/60)/60)/24)+DATE(1970,1,1)</f>
        <v>41929.164733796293</v>
      </c>
      <c r="T29" s="11">
        <f>(((I29/60)/60)/24)+DATE(1970,1,1)</f>
        <v>41959.206400462965</v>
      </c>
    </row>
    <row r="30" spans="1:20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>E30/D30</f>
        <v>1.0035000000000001</v>
      </c>
      <c r="P30">
        <f>E30/L30</f>
        <v>169.6056338028169</v>
      </c>
      <c r="Q30" t="str">
        <f>LEFT(N30,(FIND("/",N30)-1))</f>
        <v>film &amp; video</v>
      </c>
      <c r="R30" t="str">
        <f>MID(N30,FIND("/",N30)+1,4115)</f>
        <v>television</v>
      </c>
      <c r="S30" s="11">
        <f>(((J30/60)/60)/24)+DATE(1970,1,1)</f>
        <v>42324.96393518518</v>
      </c>
      <c r="T30" s="11">
        <f>(((I30/60)/60)/24)+DATE(1970,1,1)</f>
        <v>42354.96393518518</v>
      </c>
    </row>
    <row r="31" spans="1:20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>E31/D31</f>
        <v>1.2333333333333334</v>
      </c>
      <c r="P31">
        <f>E31/L31</f>
        <v>31.623931623931625</v>
      </c>
      <c r="Q31" t="str">
        <f>LEFT(N31,(FIND("/",N31)-1))</f>
        <v>film &amp; video</v>
      </c>
      <c r="R31" t="str">
        <f>MID(N31,FIND("/",N31)+1,4115)</f>
        <v>television</v>
      </c>
      <c r="S31" s="11">
        <f>(((J31/60)/60)/24)+DATE(1970,1,1)</f>
        <v>41812.67324074074</v>
      </c>
      <c r="T31" s="11">
        <f>(((I31/60)/60)/24)+DATE(1970,1,1)</f>
        <v>41842.67324074074</v>
      </c>
    </row>
    <row r="32" spans="1:20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>E32/D32</f>
        <v>1.0129975</v>
      </c>
      <c r="P32">
        <f>E32/L32</f>
        <v>76.45264150943396</v>
      </c>
      <c r="Q32" t="str">
        <f>LEFT(N32,(FIND("/",N32)-1))</f>
        <v>film &amp; video</v>
      </c>
      <c r="R32" t="str">
        <f>MID(N32,FIND("/",N32)+1,4115)</f>
        <v>television</v>
      </c>
      <c r="S32" s="11">
        <f>(((J32/60)/60)/24)+DATE(1970,1,1)</f>
        <v>41842.292997685188</v>
      </c>
      <c r="T32" s="11">
        <f>(((I32/60)/60)/24)+DATE(1970,1,1)</f>
        <v>41872.292997685188</v>
      </c>
    </row>
    <row r="33" spans="1:20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>E33/D33</f>
        <v>1</v>
      </c>
      <c r="P33">
        <f>E33/L33</f>
        <v>13</v>
      </c>
      <c r="Q33" t="str">
        <f>LEFT(N33,(FIND("/",N33)-1))</f>
        <v>film &amp; video</v>
      </c>
      <c r="R33" t="str">
        <f>MID(N33,FIND("/",N33)+1,4115)</f>
        <v>television</v>
      </c>
      <c r="S33" s="11">
        <f>(((J33/60)/60)/24)+DATE(1970,1,1)</f>
        <v>42376.79206018518</v>
      </c>
      <c r="T33" s="11">
        <f>(((I33/60)/60)/24)+DATE(1970,1,1)</f>
        <v>42394.79206018518</v>
      </c>
    </row>
    <row r="34" spans="1:20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>E34/D34</f>
        <v>1.0024604569420035</v>
      </c>
      <c r="P34">
        <f>E34/L34</f>
        <v>320.44943820224717</v>
      </c>
      <c r="Q34" t="str">
        <f>LEFT(N34,(FIND("/",N34)-1))</f>
        <v>film &amp; video</v>
      </c>
      <c r="R34" t="str">
        <f>MID(N34,FIND("/",N34)+1,4115)</f>
        <v>television</v>
      </c>
      <c r="S34" s="11">
        <f>(((J34/60)/60)/24)+DATE(1970,1,1)</f>
        <v>42461.627511574072</v>
      </c>
      <c r="T34" s="11">
        <f>(((I34/60)/60)/24)+DATE(1970,1,1)</f>
        <v>42503.165972222225</v>
      </c>
    </row>
    <row r="35" spans="1:20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>E35/D35</f>
        <v>1.0209523809523811</v>
      </c>
      <c r="P35">
        <f>E35/L35</f>
        <v>83.75</v>
      </c>
      <c r="Q35" t="str">
        <f>LEFT(N35,(FIND("/",N35)-1))</f>
        <v>film &amp; video</v>
      </c>
      <c r="R35" t="str">
        <f>MID(N35,FIND("/",N35)+1,4115)</f>
        <v>television</v>
      </c>
      <c r="S35" s="11">
        <f>(((J35/60)/60)/24)+DATE(1970,1,1)</f>
        <v>42286.660891203705</v>
      </c>
      <c r="T35" s="11">
        <f>(((I35/60)/60)/24)+DATE(1970,1,1)</f>
        <v>42316.702557870376</v>
      </c>
    </row>
    <row r="36" spans="1:20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>E36/D36</f>
        <v>1.3046153846153845</v>
      </c>
      <c r="P36">
        <f>E36/L36</f>
        <v>49.882352941176471</v>
      </c>
      <c r="Q36" t="str">
        <f>LEFT(N36,(FIND("/",N36)-1))</f>
        <v>film &amp; video</v>
      </c>
      <c r="R36" t="str">
        <f>MID(N36,FIND("/",N36)+1,4115)</f>
        <v>television</v>
      </c>
      <c r="S36" s="11">
        <f>(((J36/60)/60)/24)+DATE(1970,1,1)</f>
        <v>41841.321770833332</v>
      </c>
      <c r="T36" s="11">
        <f>(((I36/60)/60)/24)+DATE(1970,1,1)</f>
        <v>41856.321770833332</v>
      </c>
    </row>
    <row r="37" spans="1:20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>E37/D37</f>
        <v>1.665</v>
      </c>
      <c r="P37">
        <f>E37/L37</f>
        <v>59.464285714285715</v>
      </c>
      <c r="Q37" t="str">
        <f>LEFT(N37,(FIND("/",N37)-1))</f>
        <v>film &amp; video</v>
      </c>
      <c r="R37" t="str">
        <f>MID(N37,FIND("/",N37)+1,4115)</f>
        <v>television</v>
      </c>
      <c r="S37" s="11">
        <f>(((J37/60)/60)/24)+DATE(1970,1,1)</f>
        <v>42098.291828703703</v>
      </c>
      <c r="T37" s="11">
        <f>(((I37/60)/60)/24)+DATE(1970,1,1)</f>
        <v>42122</v>
      </c>
    </row>
    <row r="38" spans="1:20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>E38/D38</f>
        <v>1.4215</v>
      </c>
      <c r="P38">
        <f>E38/L38</f>
        <v>193.84090909090909</v>
      </c>
      <c r="Q38" t="str">
        <f>LEFT(N38,(FIND("/",N38)-1))</f>
        <v>film &amp; video</v>
      </c>
      <c r="R38" t="str">
        <f>MID(N38,FIND("/",N38)+1,4115)</f>
        <v>television</v>
      </c>
      <c r="S38" s="11">
        <f>(((J38/60)/60)/24)+DATE(1970,1,1)</f>
        <v>42068.307002314818</v>
      </c>
      <c r="T38" s="11">
        <f>(((I38/60)/60)/24)+DATE(1970,1,1)</f>
        <v>42098.265335648146</v>
      </c>
    </row>
    <row r="39" spans="1:20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>E39/D39</f>
        <v>1.8344090909090909</v>
      </c>
      <c r="P39">
        <f>E39/L39</f>
        <v>159.51383399209487</v>
      </c>
      <c r="Q39" t="str">
        <f>LEFT(N39,(FIND("/",N39)-1))</f>
        <v>film &amp; video</v>
      </c>
      <c r="R39" t="str">
        <f>MID(N39,FIND("/",N39)+1,4115)</f>
        <v>television</v>
      </c>
      <c r="S39" s="11">
        <f>(((J39/60)/60)/24)+DATE(1970,1,1)</f>
        <v>42032.693043981482</v>
      </c>
      <c r="T39" s="11">
        <f>(((I39/60)/60)/24)+DATE(1970,1,1)</f>
        <v>42062.693043981482</v>
      </c>
    </row>
    <row r="40" spans="1:20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>E40/D40</f>
        <v>1.1004</v>
      </c>
      <c r="P40">
        <f>E40/L40</f>
        <v>41.68181818181818</v>
      </c>
      <c r="Q40" t="str">
        <f>LEFT(N40,(FIND("/",N40)-1))</f>
        <v>film &amp; video</v>
      </c>
      <c r="R40" t="str">
        <f>MID(N40,FIND("/",N40)+1,4115)</f>
        <v>television</v>
      </c>
      <c r="S40" s="11">
        <f>(((J40/60)/60)/24)+DATE(1970,1,1)</f>
        <v>41375.057222222218</v>
      </c>
      <c r="T40" s="11">
        <f>(((I40/60)/60)/24)+DATE(1970,1,1)</f>
        <v>41405.057222222218</v>
      </c>
    </row>
    <row r="41" spans="1:20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>E41/D41</f>
        <v>1.3098000000000001</v>
      </c>
      <c r="P41">
        <f>E41/L41</f>
        <v>150.89861751152074</v>
      </c>
      <c r="Q41" t="str">
        <f>LEFT(N41,(FIND("/",N41)-1))</f>
        <v>film &amp; video</v>
      </c>
      <c r="R41" t="str">
        <f>MID(N41,FIND("/",N41)+1,4115)</f>
        <v>television</v>
      </c>
      <c r="S41" s="11">
        <f>(((J41/60)/60)/24)+DATE(1970,1,1)</f>
        <v>41754.047083333331</v>
      </c>
      <c r="T41" s="11">
        <f>(((I41/60)/60)/24)+DATE(1970,1,1)</f>
        <v>41784.957638888889</v>
      </c>
    </row>
    <row r="42" spans="1:20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>E42/D42</f>
        <v>1.0135000000000001</v>
      </c>
      <c r="P42">
        <f>E42/L42</f>
        <v>126.6875</v>
      </c>
      <c r="Q42" t="str">
        <f>LEFT(N42,(FIND("/",N42)-1))</f>
        <v>film &amp; video</v>
      </c>
      <c r="R42" t="str">
        <f>MID(N42,FIND("/",N42)+1,4115)</f>
        <v>television</v>
      </c>
      <c r="S42" s="11">
        <f>(((J42/60)/60)/24)+DATE(1970,1,1)</f>
        <v>41789.21398148148</v>
      </c>
      <c r="T42" s="11">
        <f>(((I42/60)/60)/24)+DATE(1970,1,1)</f>
        <v>41809.166666666664</v>
      </c>
    </row>
    <row r="43" spans="1:20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>E43/D43</f>
        <v>1</v>
      </c>
      <c r="P43">
        <f>E43/L43</f>
        <v>105.26315789473684</v>
      </c>
      <c r="Q43" t="str">
        <f>LEFT(N43,(FIND("/",N43)-1))</f>
        <v>film &amp; video</v>
      </c>
      <c r="R43" t="str">
        <f>MID(N43,FIND("/",N43)+1,4115)</f>
        <v>television</v>
      </c>
      <c r="S43" s="11">
        <f>(((J43/60)/60)/24)+DATE(1970,1,1)</f>
        <v>41887.568912037037</v>
      </c>
      <c r="T43" s="11">
        <f>(((I43/60)/60)/24)+DATE(1970,1,1)</f>
        <v>41917.568912037037</v>
      </c>
    </row>
    <row r="44" spans="1:20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>E44/D44</f>
        <v>1.4185714285714286</v>
      </c>
      <c r="P44">
        <f>E44/L44</f>
        <v>117.51479289940828</v>
      </c>
      <c r="Q44" t="str">
        <f>LEFT(N44,(FIND("/",N44)-1))</f>
        <v>film &amp; video</v>
      </c>
      <c r="R44" t="str">
        <f>MID(N44,FIND("/",N44)+1,4115)</f>
        <v>television</v>
      </c>
      <c r="S44" s="11">
        <f>(((J44/60)/60)/24)+DATE(1970,1,1)</f>
        <v>41971.639189814814</v>
      </c>
      <c r="T44" s="11">
        <f>(((I44/60)/60)/24)+DATE(1970,1,1)</f>
        <v>42001.639189814814</v>
      </c>
    </row>
    <row r="45" spans="1:20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>E45/D45</f>
        <v>3.0865999999999998</v>
      </c>
      <c r="P45">
        <f>E45/L45</f>
        <v>117.36121673003802</v>
      </c>
      <c r="Q45" t="str">
        <f>LEFT(N45,(FIND("/",N45)-1))</f>
        <v>film &amp; video</v>
      </c>
      <c r="R45" t="str">
        <f>MID(N45,FIND("/",N45)+1,4115)</f>
        <v>television</v>
      </c>
      <c r="S45" s="11">
        <f>(((J45/60)/60)/24)+DATE(1970,1,1)</f>
        <v>41802.790347222224</v>
      </c>
      <c r="T45" s="11">
        <f>(((I45/60)/60)/24)+DATE(1970,1,1)</f>
        <v>41833</v>
      </c>
    </row>
    <row r="46" spans="1:20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>E46/D46</f>
        <v>1</v>
      </c>
      <c r="P46">
        <f>E46/L46</f>
        <v>133.33333333333334</v>
      </c>
      <c r="Q46" t="str">
        <f>LEFT(N46,(FIND("/",N46)-1))</f>
        <v>film &amp; video</v>
      </c>
      <c r="R46" t="str">
        <f>MID(N46,FIND("/",N46)+1,4115)</f>
        <v>television</v>
      </c>
      <c r="S46" s="11">
        <f>(((J46/60)/60)/24)+DATE(1970,1,1)</f>
        <v>41874.098807870374</v>
      </c>
      <c r="T46" s="11">
        <f>(((I46/60)/60)/24)+DATE(1970,1,1)</f>
        <v>41919.098807870374</v>
      </c>
    </row>
    <row r="47" spans="1:20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>E47/D47</f>
        <v>1.2</v>
      </c>
      <c r="P47">
        <f>E47/L47</f>
        <v>98.360655737704917</v>
      </c>
      <c r="Q47" t="str">
        <f>LEFT(N47,(FIND("/",N47)-1))</f>
        <v>film &amp; video</v>
      </c>
      <c r="R47" t="str">
        <f>MID(N47,FIND("/",N47)+1,4115)</f>
        <v>television</v>
      </c>
      <c r="S47" s="11">
        <f>(((J47/60)/60)/24)+DATE(1970,1,1)</f>
        <v>42457.623923611114</v>
      </c>
      <c r="T47" s="11">
        <f>(((I47/60)/60)/24)+DATE(1970,1,1)</f>
        <v>42487.623923611114</v>
      </c>
    </row>
    <row r="48" spans="1:20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>E48/D48</f>
        <v>1.0416666666666667</v>
      </c>
      <c r="P48">
        <f>E48/L48</f>
        <v>194.44444444444446</v>
      </c>
      <c r="Q48" t="str">
        <f>LEFT(N48,(FIND("/",N48)-1))</f>
        <v>film &amp; video</v>
      </c>
      <c r="R48" t="str">
        <f>MID(N48,FIND("/",N48)+1,4115)</f>
        <v>television</v>
      </c>
      <c r="S48" s="11">
        <f>(((J48/60)/60)/24)+DATE(1970,1,1)</f>
        <v>42323.964976851858</v>
      </c>
      <c r="T48" s="11">
        <f>(((I48/60)/60)/24)+DATE(1970,1,1)</f>
        <v>42353.964976851858</v>
      </c>
    </row>
    <row r="49" spans="1:20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>E49/D49</f>
        <v>1.0761100000000001</v>
      </c>
      <c r="P49">
        <f>E49/L49</f>
        <v>76.865000000000009</v>
      </c>
      <c r="Q49" t="str">
        <f>LEFT(N49,(FIND("/",N49)-1))</f>
        <v>film &amp; video</v>
      </c>
      <c r="R49" t="str">
        <f>MID(N49,FIND("/",N49)+1,4115)</f>
        <v>television</v>
      </c>
      <c r="S49" s="11">
        <f>(((J49/60)/60)/24)+DATE(1970,1,1)</f>
        <v>41932.819525462961</v>
      </c>
      <c r="T49" s="11">
        <f>(((I49/60)/60)/24)+DATE(1970,1,1)</f>
        <v>41992.861192129625</v>
      </c>
    </row>
    <row r="50" spans="1:20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>E50/D50</f>
        <v>1.0794999999999999</v>
      </c>
      <c r="P50">
        <f>E50/L50</f>
        <v>56.815789473684212</v>
      </c>
      <c r="Q50" t="str">
        <f>LEFT(N50,(FIND("/",N50)-1))</f>
        <v>film &amp; video</v>
      </c>
      <c r="R50" t="str">
        <f>MID(N50,FIND("/",N50)+1,4115)</f>
        <v>television</v>
      </c>
      <c r="S50" s="11">
        <f>(((J50/60)/60)/24)+DATE(1970,1,1)</f>
        <v>42033.516898148147</v>
      </c>
      <c r="T50" s="11">
        <f>(((I50/60)/60)/24)+DATE(1970,1,1)</f>
        <v>42064.5</v>
      </c>
    </row>
    <row r="51" spans="1:20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>E51/D51</f>
        <v>1</v>
      </c>
      <c r="P51">
        <f>E51/L51</f>
        <v>137.93103448275863</v>
      </c>
      <c r="Q51" t="str">
        <f>LEFT(N51,(FIND("/",N51)-1))</f>
        <v>film &amp; video</v>
      </c>
      <c r="R51" t="str">
        <f>MID(N51,FIND("/",N51)+1,4115)</f>
        <v>television</v>
      </c>
      <c r="S51" s="11">
        <f>(((J51/60)/60)/24)+DATE(1970,1,1)</f>
        <v>42271.176446759258</v>
      </c>
      <c r="T51" s="11">
        <f>(((I51/60)/60)/24)+DATE(1970,1,1)</f>
        <v>42301.176446759258</v>
      </c>
    </row>
    <row r="52" spans="1:20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>E52/D52</f>
        <v>1</v>
      </c>
      <c r="P52">
        <f>E52/L52</f>
        <v>27.272727272727273</v>
      </c>
      <c r="Q52" t="str">
        <f>LEFT(N52,(FIND("/",N52)-1))</f>
        <v>film &amp; video</v>
      </c>
      <c r="R52" t="str">
        <f>MID(N52,FIND("/",N52)+1,4115)</f>
        <v>television</v>
      </c>
      <c r="S52" s="11">
        <f>(((J52/60)/60)/24)+DATE(1970,1,1)</f>
        <v>41995.752986111111</v>
      </c>
      <c r="T52" s="11">
        <f>(((I52/60)/60)/24)+DATE(1970,1,1)</f>
        <v>42034.708333333328</v>
      </c>
    </row>
    <row r="53" spans="1:20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>E53/D53</f>
        <v>1.2801818181818181</v>
      </c>
      <c r="P53">
        <f>E53/L53</f>
        <v>118.33613445378151</v>
      </c>
      <c r="Q53" t="str">
        <f>LEFT(N53,(FIND("/",N53)-1))</f>
        <v>film &amp; video</v>
      </c>
      <c r="R53" t="str">
        <f>MID(N53,FIND("/",N53)+1,4115)</f>
        <v>television</v>
      </c>
      <c r="S53" s="11">
        <f>(((J53/60)/60)/24)+DATE(1970,1,1)</f>
        <v>42196.928668981483</v>
      </c>
      <c r="T53" s="11">
        <f>(((I53/60)/60)/24)+DATE(1970,1,1)</f>
        <v>42226.928668981483</v>
      </c>
    </row>
    <row r="54" spans="1:20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>E54/D54</f>
        <v>1.1620999999999999</v>
      </c>
      <c r="P54">
        <f>E54/L54</f>
        <v>223.48076923076923</v>
      </c>
      <c r="Q54" t="str">
        <f>LEFT(N54,(FIND("/",N54)-1))</f>
        <v>film &amp; video</v>
      </c>
      <c r="R54" t="str">
        <f>MID(N54,FIND("/",N54)+1,4115)</f>
        <v>television</v>
      </c>
      <c r="S54" s="11">
        <f>(((J54/60)/60)/24)+DATE(1970,1,1)</f>
        <v>41807.701921296299</v>
      </c>
      <c r="T54" s="11">
        <f>(((I54/60)/60)/24)+DATE(1970,1,1)</f>
        <v>41837.701921296299</v>
      </c>
    </row>
    <row r="55" spans="1:20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>E55/D55</f>
        <v>1.0963333333333334</v>
      </c>
      <c r="P55">
        <f>E55/L55</f>
        <v>28.111111111111111</v>
      </c>
      <c r="Q55" t="str">
        <f>LEFT(N55,(FIND("/",N55)-1))</f>
        <v>film &amp; video</v>
      </c>
      <c r="R55" t="str">
        <f>MID(N55,FIND("/",N55)+1,4115)</f>
        <v>television</v>
      </c>
      <c r="S55" s="11">
        <f>(((J55/60)/60)/24)+DATE(1970,1,1)</f>
        <v>41719.549131944441</v>
      </c>
      <c r="T55" s="11">
        <f>(((I55/60)/60)/24)+DATE(1970,1,1)</f>
        <v>41733.916666666664</v>
      </c>
    </row>
    <row r="56" spans="1:20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>E56/D56</f>
        <v>1.01</v>
      </c>
      <c r="P56">
        <f>E56/L56</f>
        <v>194.23076923076923</v>
      </c>
      <c r="Q56" t="str">
        <f>LEFT(N56,(FIND("/",N56)-1))</f>
        <v>film &amp; video</v>
      </c>
      <c r="R56" t="str">
        <f>MID(N56,FIND("/",N56)+1,4115)</f>
        <v>television</v>
      </c>
      <c r="S56" s="11">
        <f>(((J56/60)/60)/24)+DATE(1970,1,1)</f>
        <v>42333.713206018518</v>
      </c>
      <c r="T56" s="11">
        <f>(((I56/60)/60)/24)+DATE(1970,1,1)</f>
        <v>42363.713206018518</v>
      </c>
    </row>
    <row r="57" spans="1:20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>E57/D57</f>
        <v>1.2895348837209302</v>
      </c>
      <c r="P57">
        <f>E57/L57</f>
        <v>128.95348837209303</v>
      </c>
      <c r="Q57" t="str">
        <f>LEFT(N57,(FIND("/",N57)-1))</f>
        <v>film &amp; video</v>
      </c>
      <c r="R57" t="str">
        <f>MID(N57,FIND("/",N57)+1,4115)</f>
        <v>television</v>
      </c>
      <c r="S57" s="11">
        <f>(((J57/60)/60)/24)+DATE(1970,1,1)</f>
        <v>42496.968935185185</v>
      </c>
      <c r="T57" s="11">
        <f>(((I57/60)/60)/24)+DATE(1970,1,1)</f>
        <v>42517.968935185185</v>
      </c>
    </row>
    <row r="58" spans="1:20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>E58/D58</f>
        <v>1.0726249999999999</v>
      </c>
      <c r="P58">
        <f>E58/L58</f>
        <v>49.316091954022987</v>
      </c>
      <c r="Q58" t="str">
        <f>LEFT(N58,(FIND("/",N58)-1))</f>
        <v>film &amp; video</v>
      </c>
      <c r="R58" t="str">
        <f>MID(N58,FIND("/",N58)+1,4115)</f>
        <v>television</v>
      </c>
      <c r="S58" s="11">
        <f>(((J58/60)/60)/24)+DATE(1970,1,1)</f>
        <v>42149.548888888887</v>
      </c>
      <c r="T58" s="11">
        <f>(((I58/60)/60)/24)+DATE(1970,1,1)</f>
        <v>42163.666666666672</v>
      </c>
    </row>
    <row r="59" spans="1:20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>E59/D59</f>
        <v>1.0189999999999999</v>
      </c>
      <c r="P59">
        <f>E59/L59</f>
        <v>221.52173913043478</v>
      </c>
      <c r="Q59" t="str">
        <f>LEFT(N59,(FIND("/",N59)-1))</f>
        <v>film &amp; video</v>
      </c>
      <c r="R59" t="str">
        <f>MID(N59,FIND("/",N59)+1,4115)</f>
        <v>television</v>
      </c>
      <c r="S59" s="11">
        <f>(((J59/60)/60)/24)+DATE(1970,1,1)</f>
        <v>42089.83289351852</v>
      </c>
      <c r="T59" s="11">
        <f>(((I59/60)/60)/24)+DATE(1970,1,1)</f>
        <v>42119.83289351852</v>
      </c>
    </row>
    <row r="60" spans="1:20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>E60/D60</f>
        <v>1.0290999999999999</v>
      </c>
      <c r="P60">
        <f>E60/L60</f>
        <v>137.21333333333334</v>
      </c>
      <c r="Q60" t="str">
        <f>LEFT(N60,(FIND("/",N60)-1))</f>
        <v>film &amp; video</v>
      </c>
      <c r="R60" t="str">
        <f>MID(N60,FIND("/",N60)+1,4115)</f>
        <v>television</v>
      </c>
      <c r="S60" s="11">
        <f>(((J60/60)/60)/24)+DATE(1970,1,1)</f>
        <v>41932.745046296295</v>
      </c>
      <c r="T60" s="11">
        <f>(((I60/60)/60)/24)+DATE(1970,1,1)</f>
        <v>41962.786712962959</v>
      </c>
    </row>
    <row r="61" spans="1:20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>E61/D61</f>
        <v>1.0012570000000001</v>
      </c>
      <c r="P61">
        <f>E61/L61</f>
        <v>606.82242424242418</v>
      </c>
      <c r="Q61" t="str">
        <f>LEFT(N61,(FIND("/",N61)-1))</f>
        <v>film &amp; video</v>
      </c>
      <c r="R61" t="str">
        <f>MID(N61,FIND("/",N61)+1,4115)</f>
        <v>television</v>
      </c>
      <c r="S61" s="11">
        <f>(((J61/60)/60)/24)+DATE(1970,1,1)</f>
        <v>42230.23583333334</v>
      </c>
      <c r="T61" s="11">
        <f>(((I61/60)/60)/24)+DATE(1970,1,1)</f>
        <v>42261.875</v>
      </c>
    </row>
    <row r="62" spans="1:20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>E62/D62</f>
        <v>1.0329622222222221</v>
      </c>
      <c r="P62">
        <f>E62/L62</f>
        <v>43.040092592592593</v>
      </c>
      <c r="Q62" t="str">
        <f>LEFT(N62,(FIND("/",N62)-1))</f>
        <v>film &amp; video</v>
      </c>
      <c r="R62" t="str">
        <f>MID(N62,FIND("/",N62)+1,4115)</f>
        <v>shorts</v>
      </c>
      <c r="S62" s="11">
        <f>(((J62/60)/60)/24)+DATE(1970,1,1)</f>
        <v>41701.901817129627</v>
      </c>
      <c r="T62" s="11">
        <f>(((I62/60)/60)/24)+DATE(1970,1,1)</f>
        <v>41721</v>
      </c>
    </row>
    <row r="63" spans="1:20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>E63/D63</f>
        <v>1.4830000000000001</v>
      </c>
      <c r="P63">
        <f>E63/L63</f>
        <v>322.39130434782606</v>
      </c>
      <c r="Q63" t="str">
        <f>LEFT(N63,(FIND("/",N63)-1))</f>
        <v>film &amp; video</v>
      </c>
      <c r="R63" t="str">
        <f>MID(N63,FIND("/",N63)+1,4115)</f>
        <v>shorts</v>
      </c>
      <c r="S63" s="11">
        <f>(((J63/60)/60)/24)+DATE(1970,1,1)</f>
        <v>41409.814317129632</v>
      </c>
      <c r="T63" s="11">
        <f>(((I63/60)/60)/24)+DATE(1970,1,1)</f>
        <v>41431.814317129632</v>
      </c>
    </row>
    <row r="64" spans="1:20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>E64/D64</f>
        <v>1.5473333333333332</v>
      </c>
      <c r="P64">
        <f>E64/L64</f>
        <v>96.708333333333329</v>
      </c>
      <c r="Q64" t="str">
        <f>LEFT(N64,(FIND("/",N64)-1))</f>
        <v>film &amp; video</v>
      </c>
      <c r="R64" t="str">
        <f>MID(N64,FIND("/",N64)+1,4115)</f>
        <v>shorts</v>
      </c>
      <c r="S64" s="11">
        <f>(((J64/60)/60)/24)+DATE(1970,1,1)</f>
        <v>41311.799513888887</v>
      </c>
      <c r="T64" s="11">
        <f>(((I64/60)/60)/24)+DATE(1970,1,1)</f>
        <v>41336.799513888887</v>
      </c>
    </row>
    <row r="65" spans="1:20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>E65/D65</f>
        <v>1.1351849999999999</v>
      </c>
      <c r="P65">
        <f>E65/L65</f>
        <v>35.474531249999998</v>
      </c>
      <c r="Q65" t="str">
        <f>LEFT(N65,(FIND("/",N65)-1))</f>
        <v>film &amp; video</v>
      </c>
      <c r="R65" t="str">
        <f>MID(N65,FIND("/",N65)+1,4115)</f>
        <v>shorts</v>
      </c>
      <c r="S65" s="11">
        <f>(((J65/60)/60)/24)+DATE(1970,1,1)</f>
        <v>41612.912187499998</v>
      </c>
      <c r="T65" s="11">
        <f>(((I65/60)/60)/24)+DATE(1970,1,1)</f>
        <v>41636.207638888889</v>
      </c>
    </row>
    <row r="66" spans="1:20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>E66/D66</f>
        <v>1.7333333333333334</v>
      </c>
      <c r="P66">
        <f>E66/L66</f>
        <v>86.666666666666671</v>
      </c>
      <c r="Q66" t="str">
        <f>LEFT(N66,(FIND("/",N66)-1))</f>
        <v>film &amp; video</v>
      </c>
      <c r="R66" t="str">
        <f>MID(N66,FIND("/",N66)+1,4115)</f>
        <v>shorts</v>
      </c>
      <c r="S66" s="11">
        <f>(((J66/60)/60)/24)+DATE(1970,1,1)</f>
        <v>41433.01829861111</v>
      </c>
      <c r="T66" s="11">
        <f>(((I66/60)/60)/24)+DATE(1970,1,1)</f>
        <v>41463.01829861111</v>
      </c>
    </row>
    <row r="67" spans="1:20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>E67/D67</f>
        <v>1.0752857142857142</v>
      </c>
      <c r="P67">
        <f>E67/L67</f>
        <v>132.05263157894737</v>
      </c>
      <c r="Q67" t="str">
        <f>LEFT(N67,(FIND("/",N67)-1))</f>
        <v>film &amp; video</v>
      </c>
      <c r="R67" t="str">
        <f>MID(N67,FIND("/",N67)+1,4115)</f>
        <v>shorts</v>
      </c>
      <c r="S67" s="11">
        <f>(((J67/60)/60)/24)+DATE(1970,1,1)</f>
        <v>41835.821226851855</v>
      </c>
      <c r="T67" s="11">
        <f>(((I67/60)/60)/24)+DATE(1970,1,1)</f>
        <v>41862.249305555553</v>
      </c>
    </row>
    <row r="68" spans="1:20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>E68/D68</f>
        <v>1.1859999999999999</v>
      </c>
      <c r="P68">
        <f>E68/L68</f>
        <v>91.230769230769226</v>
      </c>
      <c r="Q68" t="str">
        <f>LEFT(N68,(FIND("/",N68)-1))</f>
        <v>film &amp; video</v>
      </c>
      <c r="R68" t="str">
        <f>MID(N68,FIND("/",N68)+1,4115)</f>
        <v>shorts</v>
      </c>
      <c r="S68" s="11">
        <f>(((J68/60)/60)/24)+DATE(1970,1,1)</f>
        <v>42539.849768518514</v>
      </c>
      <c r="T68" s="11">
        <f>(((I68/60)/60)/24)+DATE(1970,1,1)</f>
        <v>42569.849768518514</v>
      </c>
    </row>
    <row r="69" spans="1:20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>E69/D69</f>
        <v>1.1625000000000001</v>
      </c>
      <c r="P69">
        <f>E69/L69</f>
        <v>116.25</v>
      </c>
      <c r="Q69" t="str">
        <f>LEFT(N69,(FIND("/",N69)-1))</f>
        <v>film &amp; video</v>
      </c>
      <c r="R69" t="str">
        <f>MID(N69,FIND("/",N69)+1,4115)</f>
        <v>shorts</v>
      </c>
      <c r="S69" s="11">
        <f>(((J69/60)/60)/24)+DATE(1970,1,1)</f>
        <v>41075.583379629628</v>
      </c>
      <c r="T69" s="11">
        <f>(((I69/60)/60)/24)+DATE(1970,1,1)</f>
        <v>41105.583379629628</v>
      </c>
    </row>
    <row r="70" spans="1:20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>E70/D70</f>
        <v>1.2716666666666667</v>
      </c>
      <c r="P70">
        <f>E70/L70</f>
        <v>21.194444444444443</v>
      </c>
      <c r="Q70" t="str">
        <f>LEFT(N70,(FIND("/",N70)-1))</f>
        <v>film &amp; video</v>
      </c>
      <c r="R70" t="str">
        <f>MID(N70,FIND("/",N70)+1,4115)</f>
        <v>shorts</v>
      </c>
      <c r="S70" s="11">
        <f>(((J70/60)/60)/24)+DATE(1970,1,1)</f>
        <v>41663.569340277776</v>
      </c>
      <c r="T70" s="11">
        <f>(((I70/60)/60)/24)+DATE(1970,1,1)</f>
        <v>41693.569340277776</v>
      </c>
    </row>
    <row r="71" spans="1:20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>E71/D71</f>
        <v>1.109423</v>
      </c>
      <c r="P71">
        <f>E71/L71</f>
        <v>62.327134831460668</v>
      </c>
      <c r="Q71" t="str">
        <f>LEFT(N71,(FIND("/",N71)-1))</f>
        <v>film &amp; video</v>
      </c>
      <c r="R71" t="str">
        <f>MID(N71,FIND("/",N71)+1,4115)</f>
        <v>shorts</v>
      </c>
      <c r="S71" s="11">
        <f>(((J71/60)/60)/24)+DATE(1970,1,1)</f>
        <v>40786.187789351854</v>
      </c>
      <c r="T71" s="11">
        <f>(((I71/60)/60)/24)+DATE(1970,1,1)</f>
        <v>40818.290972222225</v>
      </c>
    </row>
    <row r="72" spans="1:20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>E72/D72</f>
        <v>1.272</v>
      </c>
      <c r="P72">
        <f>E72/L72</f>
        <v>37.411764705882355</v>
      </c>
      <c r="Q72" t="str">
        <f>LEFT(N72,(FIND("/",N72)-1))</f>
        <v>film &amp; video</v>
      </c>
      <c r="R72" t="str">
        <f>MID(N72,FIND("/",N72)+1,4115)</f>
        <v>shorts</v>
      </c>
      <c r="S72" s="11">
        <f>(((J72/60)/60)/24)+DATE(1970,1,1)</f>
        <v>40730.896354166667</v>
      </c>
      <c r="T72" s="11">
        <f>(((I72/60)/60)/24)+DATE(1970,1,1)</f>
        <v>40790.896354166667</v>
      </c>
    </row>
    <row r="73" spans="1:20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>E73/D73</f>
        <v>1.2394444444444443</v>
      </c>
      <c r="P73">
        <f>E73/L73</f>
        <v>69.71875</v>
      </c>
      <c r="Q73" t="str">
        <f>LEFT(N73,(FIND("/",N73)-1))</f>
        <v>film &amp; video</v>
      </c>
      <c r="R73" t="str">
        <f>MID(N73,FIND("/",N73)+1,4115)</f>
        <v>shorts</v>
      </c>
      <c r="S73" s="11">
        <f>(((J73/60)/60)/24)+DATE(1970,1,1)</f>
        <v>40997.271493055552</v>
      </c>
      <c r="T73" s="11">
        <f>(((I73/60)/60)/24)+DATE(1970,1,1)</f>
        <v>41057.271493055552</v>
      </c>
    </row>
    <row r="74" spans="1:20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>E74/D74</f>
        <v>1.084090909090909</v>
      </c>
      <c r="P74">
        <f>E74/L74</f>
        <v>58.170731707317074</v>
      </c>
      <c r="Q74" t="str">
        <f>LEFT(N74,(FIND("/",N74)-1))</f>
        <v>film &amp; video</v>
      </c>
      <c r="R74" t="str">
        <f>MID(N74,FIND("/",N74)+1,4115)</f>
        <v>shorts</v>
      </c>
      <c r="S74" s="11">
        <f>(((J74/60)/60)/24)+DATE(1970,1,1)</f>
        <v>41208.010196759256</v>
      </c>
      <c r="T74" s="11">
        <f>(((I74/60)/60)/24)+DATE(1970,1,1)</f>
        <v>41228</v>
      </c>
    </row>
    <row r="75" spans="1:20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>E75/D75</f>
        <v>1</v>
      </c>
      <c r="P75">
        <f>E75/L75</f>
        <v>50</v>
      </c>
      <c r="Q75" t="str">
        <f>LEFT(N75,(FIND("/",N75)-1))</f>
        <v>film &amp; video</v>
      </c>
      <c r="R75" t="str">
        <f>MID(N75,FIND("/",N75)+1,4115)</f>
        <v>shorts</v>
      </c>
      <c r="S75" s="11">
        <f>(((J75/60)/60)/24)+DATE(1970,1,1)</f>
        <v>40587.75675925926</v>
      </c>
      <c r="T75" s="11">
        <f>(((I75/60)/60)/24)+DATE(1970,1,1)</f>
        <v>40666.165972222225</v>
      </c>
    </row>
    <row r="76" spans="1:20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>E76/D76</f>
        <v>1.1293199999999999</v>
      </c>
      <c r="P76">
        <f>E76/L76</f>
        <v>19.471034482758618</v>
      </c>
      <c r="Q76" t="str">
        <f>LEFT(N76,(FIND("/",N76)-1))</f>
        <v>film &amp; video</v>
      </c>
      <c r="R76" t="str">
        <f>MID(N76,FIND("/",N76)+1,4115)</f>
        <v>shorts</v>
      </c>
      <c r="S76" s="11">
        <f>(((J76/60)/60)/24)+DATE(1970,1,1)</f>
        <v>42360.487210648149</v>
      </c>
      <c r="T76" s="11">
        <f>(((I76/60)/60)/24)+DATE(1970,1,1)</f>
        <v>42390.487210648149</v>
      </c>
    </row>
    <row r="77" spans="1:20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>E77/D77</f>
        <v>1.1542857142857144</v>
      </c>
      <c r="P77">
        <f>E77/L77</f>
        <v>85.957446808510639</v>
      </c>
      <c r="Q77" t="str">
        <f>LEFT(N77,(FIND("/",N77)-1))</f>
        <v>film &amp; video</v>
      </c>
      <c r="R77" t="str">
        <f>MID(N77,FIND("/",N77)+1,4115)</f>
        <v>shorts</v>
      </c>
      <c r="S77" s="11">
        <f>(((J77/60)/60)/24)+DATE(1970,1,1)</f>
        <v>41357.209166666667</v>
      </c>
      <c r="T77" s="11">
        <f>(((I77/60)/60)/24)+DATE(1970,1,1)</f>
        <v>41387.209166666667</v>
      </c>
    </row>
    <row r="78" spans="1:20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>E78/D78</f>
        <v>1.5333333333333334</v>
      </c>
      <c r="P78">
        <f>E78/L78</f>
        <v>30.666666666666668</v>
      </c>
      <c r="Q78" t="str">
        <f>LEFT(N78,(FIND("/",N78)-1))</f>
        <v>film &amp; video</v>
      </c>
      <c r="R78" t="str">
        <f>MID(N78,FIND("/",N78)+1,4115)</f>
        <v>shorts</v>
      </c>
      <c r="S78" s="11">
        <f>(((J78/60)/60)/24)+DATE(1970,1,1)</f>
        <v>40844.691643518519</v>
      </c>
      <c r="T78" s="11">
        <f>(((I78/60)/60)/24)+DATE(1970,1,1)</f>
        <v>40904.733310185184</v>
      </c>
    </row>
    <row r="79" spans="1:20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>E79/D79</f>
        <v>3.9249999999999998</v>
      </c>
      <c r="P79">
        <f>E79/L79</f>
        <v>60.384615384615387</v>
      </c>
      <c r="Q79" t="str">
        <f>LEFT(N79,(FIND("/",N79)-1))</f>
        <v>film &amp; video</v>
      </c>
      <c r="R79" t="str">
        <f>MID(N79,FIND("/",N79)+1,4115)</f>
        <v>shorts</v>
      </c>
      <c r="S79" s="11">
        <f>(((J79/60)/60)/24)+DATE(1970,1,1)</f>
        <v>40997.144872685189</v>
      </c>
      <c r="T79" s="11">
        <f>(((I79/60)/60)/24)+DATE(1970,1,1)</f>
        <v>41050.124305555553</v>
      </c>
    </row>
    <row r="80" spans="1:20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>E80/D80</f>
        <v>27.02</v>
      </c>
      <c r="P80">
        <f>E80/L80</f>
        <v>38.6</v>
      </c>
      <c r="Q80" t="str">
        <f>LEFT(N80,(FIND("/",N80)-1))</f>
        <v>film &amp; video</v>
      </c>
      <c r="R80" t="str">
        <f>MID(N80,FIND("/",N80)+1,4115)</f>
        <v>shorts</v>
      </c>
      <c r="S80" s="11">
        <f>(((J80/60)/60)/24)+DATE(1970,1,1)</f>
        <v>42604.730567129634</v>
      </c>
      <c r="T80" s="11">
        <f>(((I80/60)/60)/24)+DATE(1970,1,1)</f>
        <v>42614.730567129634</v>
      </c>
    </row>
    <row r="81" spans="1:20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>E81/D81</f>
        <v>1.27</v>
      </c>
      <c r="P81">
        <f>E81/L81</f>
        <v>40.268292682926827</v>
      </c>
      <c r="Q81" t="str">
        <f>LEFT(N81,(FIND("/",N81)-1))</f>
        <v>film &amp; video</v>
      </c>
      <c r="R81" t="str">
        <f>MID(N81,FIND("/",N81)+1,4115)</f>
        <v>shorts</v>
      </c>
      <c r="S81" s="11">
        <f>(((J81/60)/60)/24)+DATE(1970,1,1)</f>
        <v>41724.776539351849</v>
      </c>
      <c r="T81" s="11">
        <f>(((I81/60)/60)/24)+DATE(1970,1,1)</f>
        <v>41754.776539351849</v>
      </c>
    </row>
    <row r="82" spans="1:20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>E82/D82</f>
        <v>1.0725</v>
      </c>
      <c r="P82">
        <f>E82/L82</f>
        <v>273.82978723404256</v>
      </c>
      <c r="Q82" t="str">
        <f>LEFT(N82,(FIND("/",N82)-1))</f>
        <v>film &amp; video</v>
      </c>
      <c r="R82" t="str">
        <f>MID(N82,FIND("/",N82)+1,4115)</f>
        <v>shorts</v>
      </c>
      <c r="S82" s="11">
        <f>(((J82/60)/60)/24)+DATE(1970,1,1)</f>
        <v>41583.083981481483</v>
      </c>
      <c r="T82" s="11">
        <f>(((I82/60)/60)/24)+DATE(1970,1,1)</f>
        <v>41618.083981481483</v>
      </c>
    </row>
    <row r="83" spans="1:20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>E83/D83</f>
        <v>1.98</v>
      </c>
      <c r="P83">
        <f>E83/L83</f>
        <v>53.035714285714285</v>
      </c>
      <c r="Q83" t="str">
        <f>LEFT(N83,(FIND("/",N83)-1))</f>
        <v>film &amp; video</v>
      </c>
      <c r="R83" t="str">
        <f>MID(N83,FIND("/",N83)+1,4115)</f>
        <v>shorts</v>
      </c>
      <c r="S83" s="11">
        <f>(((J83/60)/60)/24)+DATE(1970,1,1)</f>
        <v>41100.158877314818</v>
      </c>
      <c r="T83" s="11">
        <f>(((I83/60)/60)/24)+DATE(1970,1,1)</f>
        <v>41104.126388888886</v>
      </c>
    </row>
    <row r="84" spans="1:20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>E84/D84</f>
        <v>1.0001249999999999</v>
      </c>
      <c r="P84">
        <f>E84/L84</f>
        <v>40.005000000000003</v>
      </c>
      <c r="Q84" t="str">
        <f>LEFT(N84,(FIND("/",N84)-1))</f>
        <v>film &amp; video</v>
      </c>
      <c r="R84" t="str">
        <f>MID(N84,FIND("/",N84)+1,4115)</f>
        <v>shorts</v>
      </c>
      <c r="S84" s="11">
        <f>(((J84/60)/60)/24)+DATE(1970,1,1)</f>
        <v>40795.820150462961</v>
      </c>
      <c r="T84" s="11">
        <f>(((I84/60)/60)/24)+DATE(1970,1,1)</f>
        <v>40825.820150462961</v>
      </c>
    </row>
    <row r="85" spans="1:20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>E85/D85</f>
        <v>1.0249999999999999</v>
      </c>
      <c r="P85">
        <f>E85/L85</f>
        <v>15.76923076923077</v>
      </c>
      <c r="Q85" t="str">
        <f>LEFT(N85,(FIND("/",N85)-1))</f>
        <v>film &amp; video</v>
      </c>
      <c r="R85" t="str">
        <f>MID(N85,FIND("/",N85)+1,4115)</f>
        <v>shorts</v>
      </c>
      <c r="S85" s="11">
        <f>(((J85/60)/60)/24)+DATE(1970,1,1)</f>
        <v>42042.615613425922</v>
      </c>
      <c r="T85" s="11">
        <f>(((I85/60)/60)/24)+DATE(1970,1,1)</f>
        <v>42057.479166666672</v>
      </c>
    </row>
    <row r="86" spans="1:20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>E86/D86</f>
        <v>1</v>
      </c>
      <c r="P86">
        <f>E86/L86</f>
        <v>71.428571428571431</v>
      </c>
      <c r="Q86" t="str">
        <f>LEFT(N86,(FIND("/",N86)-1))</f>
        <v>film &amp; video</v>
      </c>
      <c r="R86" t="str">
        <f>MID(N86,FIND("/",N86)+1,4115)</f>
        <v>shorts</v>
      </c>
      <c r="S86" s="11">
        <f>(((J86/60)/60)/24)+DATE(1970,1,1)</f>
        <v>40648.757939814815</v>
      </c>
      <c r="T86" s="11">
        <f>(((I86/60)/60)/24)+DATE(1970,1,1)</f>
        <v>40678.757939814815</v>
      </c>
    </row>
    <row r="87" spans="1:20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>E87/D87</f>
        <v>1.2549999999999999</v>
      </c>
      <c r="P87">
        <f>E87/L87</f>
        <v>71.714285714285708</v>
      </c>
      <c r="Q87" t="str">
        <f>LEFT(N87,(FIND("/",N87)-1))</f>
        <v>film &amp; video</v>
      </c>
      <c r="R87" t="str">
        <f>MID(N87,FIND("/",N87)+1,4115)</f>
        <v>shorts</v>
      </c>
      <c r="S87" s="11">
        <f>(((J87/60)/60)/24)+DATE(1970,1,1)</f>
        <v>40779.125428240739</v>
      </c>
      <c r="T87" s="11">
        <f>(((I87/60)/60)/24)+DATE(1970,1,1)</f>
        <v>40809.125428240739</v>
      </c>
    </row>
    <row r="88" spans="1:20" ht="57.6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>E88/D88</f>
        <v>1.0646666666666667</v>
      </c>
      <c r="P88">
        <f>E88/L88</f>
        <v>375.76470588235293</v>
      </c>
      <c r="Q88" t="str">
        <f>LEFT(N88,(FIND("/",N88)-1))</f>
        <v>film &amp; video</v>
      </c>
      <c r="R88" t="str">
        <f>MID(N88,FIND("/",N88)+1,4115)</f>
        <v>shorts</v>
      </c>
      <c r="S88" s="11">
        <f>(((J88/60)/60)/24)+DATE(1970,1,1)</f>
        <v>42291.556076388893</v>
      </c>
      <c r="T88" s="11">
        <f>(((I88/60)/60)/24)+DATE(1970,1,1)</f>
        <v>42365.59774305555</v>
      </c>
    </row>
    <row r="89" spans="1:20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>E89/D89</f>
        <v>1.046</v>
      </c>
      <c r="P89">
        <f>E89/L89</f>
        <v>104.6</v>
      </c>
      <c r="Q89" t="str">
        <f>LEFT(N89,(FIND("/",N89)-1))</f>
        <v>film &amp; video</v>
      </c>
      <c r="R89" t="str">
        <f>MID(N89,FIND("/",N89)+1,4115)</f>
        <v>shorts</v>
      </c>
      <c r="S89" s="11">
        <f>(((J89/60)/60)/24)+DATE(1970,1,1)</f>
        <v>40322.53938657407</v>
      </c>
      <c r="T89" s="11">
        <f>(((I89/60)/60)/24)+DATE(1970,1,1)</f>
        <v>40332.070138888892</v>
      </c>
    </row>
    <row r="90" spans="1:20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>E90/D90</f>
        <v>1.0285714285714285</v>
      </c>
      <c r="P90">
        <f>E90/L90</f>
        <v>60</v>
      </c>
      <c r="Q90" t="str">
        <f>LEFT(N90,(FIND("/",N90)-1))</f>
        <v>film &amp; video</v>
      </c>
      <c r="R90" t="str">
        <f>MID(N90,FIND("/",N90)+1,4115)</f>
        <v>shorts</v>
      </c>
      <c r="S90" s="11">
        <f>(((J90/60)/60)/24)+DATE(1970,1,1)</f>
        <v>41786.65892361111</v>
      </c>
      <c r="T90" s="11">
        <f>(((I90/60)/60)/24)+DATE(1970,1,1)</f>
        <v>41812.65892361111</v>
      </c>
    </row>
    <row r="91" spans="1:20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>E91/D91</f>
        <v>1.1506666666666667</v>
      </c>
      <c r="P91">
        <f>E91/L91</f>
        <v>123.28571428571429</v>
      </c>
      <c r="Q91" t="str">
        <f>LEFT(N91,(FIND("/",N91)-1))</f>
        <v>film &amp; video</v>
      </c>
      <c r="R91" t="str">
        <f>MID(N91,FIND("/",N91)+1,4115)</f>
        <v>shorts</v>
      </c>
      <c r="S91" s="11">
        <f>(((J91/60)/60)/24)+DATE(1970,1,1)</f>
        <v>41402.752222222225</v>
      </c>
      <c r="T91" s="11">
        <f>(((I91/60)/60)/24)+DATE(1970,1,1)</f>
        <v>41427.752222222225</v>
      </c>
    </row>
    <row r="92" spans="1:20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>E92/D92</f>
        <v>1.004</v>
      </c>
      <c r="P92">
        <f>E92/L92</f>
        <v>31.375</v>
      </c>
      <c r="Q92" t="str">
        <f>LEFT(N92,(FIND("/",N92)-1))</f>
        <v>film &amp; video</v>
      </c>
      <c r="R92" t="str">
        <f>MID(N92,FIND("/",N92)+1,4115)</f>
        <v>shorts</v>
      </c>
      <c r="S92" s="11">
        <f>(((J92/60)/60)/24)+DATE(1970,1,1)</f>
        <v>40706.297442129631</v>
      </c>
      <c r="T92" s="11">
        <f>(((I92/60)/60)/24)+DATE(1970,1,1)</f>
        <v>40736.297442129631</v>
      </c>
    </row>
    <row r="93" spans="1:20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>E93/D93</f>
        <v>1.2</v>
      </c>
      <c r="P93">
        <f>E93/L93</f>
        <v>78.260869565217391</v>
      </c>
      <c r="Q93" t="str">
        <f>LEFT(N93,(FIND("/",N93)-1))</f>
        <v>film &amp; video</v>
      </c>
      <c r="R93" t="str">
        <f>MID(N93,FIND("/",N93)+1,4115)</f>
        <v>shorts</v>
      </c>
      <c r="S93" s="11">
        <f>(((J93/60)/60)/24)+DATE(1970,1,1)</f>
        <v>40619.402361111112</v>
      </c>
      <c r="T93" s="11">
        <f>(((I93/60)/60)/24)+DATE(1970,1,1)</f>
        <v>40680.402361111112</v>
      </c>
    </row>
    <row r="94" spans="1:20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>E94/D94</f>
        <v>1.052</v>
      </c>
      <c r="P94">
        <f>E94/L94</f>
        <v>122.32558139534883</v>
      </c>
      <c r="Q94" t="str">
        <f>LEFT(N94,(FIND("/",N94)-1))</f>
        <v>film &amp; video</v>
      </c>
      <c r="R94" t="str">
        <f>MID(N94,FIND("/",N94)+1,4115)</f>
        <v>shorts</v>
      </c>
      <c r="S94" s="11">
        <f>(((J94/60)/60)/24)+DATE(1970,1,1)</f>
        <v>42721.198877314819</v>
      </c>
      <c r="T94" s="11">
        <f>(((I94/60)/60)/24)+DATE(1970,1,1)</f>
        <v>42767.333333333328</v>
      </c>
    </row>
    <row r="95" spans="1:20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>E95/D95</f>
        <v>1.1060000000000001</v>
      </c>
      <c r="P95">
        <f>E95/L95</f>
        <v>73.733333333333334</v>
      </c>
      <c r="Q95" t="str">
        <f>LEFT(N95,(FIND("/",N95)-1))</f>
        <v>film &amp; video</v>
      </c>
      <c r="R95" t="str">
        <f>MID(N95,FIND("/",N95)+1,4115)</f>
        <v>shorts</v>
      </c>
      <c r="S95" s="11">
        <f>(((J95/60)/60)/24)+DATE(1970,1,1)</f>
        <v>41065.858067129629</v>
      </c>
      <c r="T95" s="11">
        <f>(((I95/60)/60)/24)+DATE(1970,1,1)</f>
        <v>41093.875</v>
      </c>
    </row>
    <row r="96" spans="1:20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>E96/D96</f>
        <v>1.04</v>
      </c>
      <c r="P96">
        <f>E96/L96</f>
        <v>21.666666666666668</v>
      </c>
      <c r="Q96" t="str">
        <f>LEFT(N96,(FIND("/",N96)-1))</f>
        <v>film &amp; video</v>
      </c>
      <c r="R96" t="str">
        <f>MID(N96,FIND("/",N96)+1,4115)</f>
        <v>shorts</v>
      </c>
      <c r="S96" s="11">
        <f>(((J96/60)/60)/24)+DATE(1970,1,1)</f>
        <v>41716.717847222222</v>
      </c>
      <c r="T96" s="11">
        <f>(((I96/60)/60)/24)+DATE(1970,1,1)</f>
        <v>41736.717847222222</v>
      </c>
    </row>
    <row r="97" spans="1:20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>E97/D97</f>
        <v>1.3142857142857143</v>
      </c>
      <c r="P97">
        <f>E97/L97</f>
        <v>21.904761904761905</v>
      </c>
      <c r="Q97" t="str">
        <f>LEFT(N97,(FIND("/",N97)-1))</f>
        <v>film &amp; video</v>
      </c>
      <c r="R97" t="str">
        <f>MID(N97,FIND("/",N97)+1,4115)</f>
        <v>shorts</v>
      </c>
      <c r="S97" s="11">
        <f>(((J97/60)/60)/24)+DATE(1970,1,1)</f>
        <v>40935.005104166667</v>
      </c>
      <c r="T97" s="11">
        <f>(((I97/60)/60)/24)+DATE(1970,1,1)</f>
        <v>40965.005104166667</v>
      </c>
    </row>
    <row r="98" spans="1:20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>E98/D98</f>
        <v>1.1466666666666667</v>
      </c>
      <c r="P98">
        <f>E98/L98</f>
        <v>50.588235294117645</v>
      </c>
      <c r="Q98" t="str">
        <f>LEFT(N98,(FIND("/",N98)-1))</f>
        <v>film &amp; video</v>
      </c>
      <c r="R98" t="str">
        <f>MID(N98,FIND("/",N98)+1,4115)</f>
        <v>shorts</v>
      </c>
      <c r="S98" s="11">
        <f>(((J98/60)/60)/24)+DATE(1970,1,1)</f>
        <v>40324.662511574075</v>
      </c>
      <c r="T98" s="11">
        <f>(((I98/60)/60)/24)+DATE(1970,1,1)</f>
        <v>40391.125</v>
      </c>
    </row>
    <row r="99" spans="1:20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>E99/D99</f>
        <v>1.0625</v>
      </c>
      <c r="P99">
        <f>E99/L99</f>
        <v>53.125</v>
      </c>
      <c r="Q99" t="str">
        <f>LEFT(N99,(FIND("/",N99)-1))</f>
        <v>film &amp; video</v>
      </c>
      <c r="R99" t="str">
        <f>MID(N99,FIND("/",N99)+1,4115)</f>
        <v>shorts</v>
      </c>
      <c r="S99" s="11">
        <f>(((J99/60)/60)/24)+DATE(1970,1,1)</f>
        <v>40706.135208333333</v>
      </c>
      <c r="T99" s="11">
        <f>(((I99/60)/60)/24)+DATE(1970,1,1)</f>
        <v>40736.135208333333</v>
      </c>
    </row>
    <row r="100" spans="1:20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>E100/D100</f>
        <v>1.0625</v>
      </c>
      <c r="P100">
        <f>E100/L100</f>
        <v>56.666666666666664</v>
      </c>
      <c r="Q100" t="str">
        <f>LEFT(N100,(FIND("/",N100)-1))</f>
        <v>film &amp; video</v>
      </c>
      <c r="R100" t="str">
        <f>MID(N100,FIND("/",N100)+1,4115)</f>
        <v>shorts</v>
      </c>
      <c r="S100" s="11">
        <f>(((J100/60)/60)/24)+DATE(1970,1,1)</f>
        <v>41214.79483796296</v>
      </c>
      <c r="T100" s="11">
        <f>(((I100/60)/60)/24)+DATE(1970,1,1)</f>
        <v>41250.979166666664</v>
      </c>
    </row>
    <row r="101" spans="1:20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>E101/D101</f>
        <v>1.0601933333333333</v>
      </c>
      <c r="P101">
        <f>E101/L101</f>
        <v>40.776666666666664</v>
      </c>
      <c r="Q101" t="str">
        <f>LEFT(N101,(FIND("/",N101)-1))</f>
        <v>film &amp; video</v>
      </c>
      <c r="R101" t="str">
        <f>MID(N101,FIND("/",N101)+1,4115)</f>
        <v>shorts</v>
      </c>
      <c r="S101" s="11">
        <f>(((J101/60)/60)/24)+DATE(1970,1,1)</f>
        <v>41631.902766203704</v>
      </c>
      <c r="T101" s="11">
        <f>(((I101/60)/60)/24)+DATE(1970,1,1)</f>
        <v>41661.902766203704</v>
      </c>
    </row>
    <row r="102" spans="1:20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>E102/D102</f>
        <v>1</v>
      </c>
      <c r="P102">
        <f>E102/L102</f>
        <v>192.30769230769232</v>
      </c>
      <c r="Q102" t="str">
        <f>LEFT(N102,(FIND("/",N102)-1))</f>
        <v>film &amp; video</v>
      </c>
      <c r="R102" t="str">
        <f>MID(N102,FIND("/",N102)+1,4115)</f>
        <v>shorts</v>
      </c>
      <c r="S102" s="11">
        <f>(((J102/60)/60)/24)+DATE(1970,1,1)</f>
        <v>41197.753310185188</v>
      </c>
      <c r="T102" s="11">
        <f>(((I102/60)/60)/24)+DATE(1970,1,1)</f>
        <v>41217.794976851852</v>
      </c>
    </row>
    <row r="103" spans="1:20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>E103/D103</f>
        <v>1</v>
      </c>
      <c r="P103">
        <f>E103/L103</f>
        <v>100</v>
      </c>
      <c r="Q103" t="str">
        <f>LEFT(N103,(FIND("/",N103)-1))</f>
        <v>film &amp; video</v>
      </c>
      <c r="R103" t="str">
        <f>MID(N103,FIND("/",N103)+1,4115)</f>
        <v>shorts</v>
      </c>
      <c r="S103" s="11">
        <f>(((J103/60)/60)/24)+DATE(1970,1,1)</f>
        <v>41274.776736111111</v>
      </c>
      <c r="T103" s="11">
        <f>(((I103/60)/60)/24)+DATE(1970,1,1)</f>
        <v>41298.776736111111</v>
      </c>
    </row>
    <row r="104" spans="1:20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>E104/D104</f>
        <v>1.2775000000000001</v>
      </c>
      <c r="P104">
        <f>E104/L104</f>
        <v>117.92307692307692</v>
      </c>
      <c r="Q104" t="str">
        <f>LEFT(N104,(FIND("/",N104)-1))</f>
        <v>film &amp; video</v>
      </c>
      <c r="R104" t="str">
        <f>MID(N104,FIND("/",N104)+1,4115)</f>
        <v>shorts</v>
      </c>
      <c r="S104" s="11">
        <f>(((J104/60)/60)/24)+DATE(1970,1,1)</f>
        <v>40505.131168981483</v>
      </c>
      <c r="T104" s="11">
        <f>(((I104/60)/60)/24)+DATE(1970,1,1)</f>
        <v>40535.131168981483</v>
      </c>
    </row>
    <row r="105" spans="1:20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>E105/D105</f>
        <v>1.0515384615384615</v>
      </c>
      <c r="P105">
        <f>E105/L105</f>
        <v>27.897959183673468</v>
      </c>
      <c r="Q105" t="str">
        <f>LEFT(N105,(FIND("/",N105)-1))</f>
        <v>film &amp; video</v>
      </c>
      <c r="R105" t="str">
        <f>MID(N105,FIND("/",N105)+1,4115)</f>
        <v>shorts</v>
      </c>
      <c r="S105" s="11">
        <f>(((J105/60)/60)/24)+DATE(1970,1,1)</f>
        <v>41682.805902777778</v>
      </c>
      <c r="T105" s="11">
        <f>(((I105/60)/60)/24)+DATE(1970,1,1)</f>
        <v>41705.805902777778</v>
      </c>
    </row>
    <row r="106" spans="1:20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>E106/D106</f>
        <v>1.2</v>
      </c>
      <c r="P106">
        <f>E106/L106</f>
        <v>60</v>
      </c>
      <c r="Q106" t="str">
        <f>LEFT(N106,(FIND("/",N106)-1))</f>
        <v>film &amp; video</v>
      </c>
      <c r="R106" t="str">
        <f>MID(N106,FIND("/",N106)+1,4115)</f>
        <v>shorts</v>
      </c>
      <c r="S106" s="11">
        <f>(((J106/60)/60)/24)+DATE(1970,1,1)</f>
        <v>40612.695208333331</v>
      </c>
      <c r="T106" s="11">
        <f>(((I106/60)/60)/24)+DATE(1970,1,1)</f>
        <v>40636.041666666664</v>
      </c>
    </row>
    <row r="107" spans="1:20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>E107/D107</f>
        <v>1.074090909090909</v>
      </c>
      <c r="P107">
        <f>E107/L107</f>
        <v>39.383333333333333</v>
      </c>
      <c r="Q107" t="str">
        <f>LEFT(N107,(FIND("/",N107)-1))</f>
        <v>film &amp; video</v>
      </c>
      <c r="R107" t="str">
        <f>MID(N107,FIND("/",N107)+1,4115)</f>
        <v>shorts</v>
      </c>
      <c r="S107" s="11">
        <f>(((J107/60)/60)/24)+DATE(1970,1,1)</f>
        <v>42485.724768518514</v>
      </c>
      <c r="T107" s="11">
        <f>(((I107/60)/60)/24)+DATE(1970,1,1)</f>
        <v>42504</v>
      </c>
    </row>
    <row r="108" spans="1:20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>E108/D108</f>
        <v>1.0049999999999999</v>
      </c>
      <c r="P108">
        <f>E108/L108</f>
        <v>186.11111111111111</v>
      </c>
      <c r="Q108" t="str">
        <f>LEFT(N108,(FIND("/",N108)-1))</f>
        <v>film &amp; video</v>
      </c>
      <c r="R108" t="str">
        <f>MID(N108,FIND("/",N108)+1,4115)</f>
        <v>shorts</v>
      </c>
      <c r="S108" s="11">
        <f>(((J108/60)/60)/24)+DATE(1970,1,1)</f>
        <v>40987.776631944449</v>
      </c>
      <c r="T108" s="11">
        <f>(((I108/60)/60)/24)+DATE(1970,1,1)</f>
        <v>41001.776631944449</v>
      </c>
    </row>
    <row r="109" spans="1:20" ht="43.2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>E109/D109</f>
        <v>1.0246666666666666</v>
      </c>
      <c r="P109">
        <f>E109/L109</f>
        <v>111.37681159420291</v>
      </c>
      <c r="Q109" t="str">
        <f>LEFT(N109,(FIND("/",N109)-1))</f>
        <v>film &amp; video</v>
      </c>
      <c r="R109" t="str">
        <f>MID(N109,FIND("/",N109)+1,4115)</f>
        <v>shorts</v>
      </c>
      <c r="S109" s="11">
        <f>(((J109/60)/60)/24)+DATE(1970,1,1)</f>
        <v>40635.982488425929</v>
      </c>
      <c r="T109" s="11">
        <f>(((I109/60)/60)/24)+DATE(1970,1,1)</f>
        <v>40657.982488425929</v>
      </c>
    </row>
    <row r="110" spans="1:20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>E110/D110</f>
        <v>2.4666666666666668</v>
      </c>
      <c r="P110">
        <f>E110/L110</f>
        <v>78.723404255319153</v>
      </c>
      <c r="Q110" t="str">
        <f>LEFT(N110,(FIND("/",N110)-1))</f>
        <v>film &amp; video</v>
      </c>
      <c r="R110" t="str">
        <f>MID(N110,FIND("/",N110)+1,4115)</f>
        <v>shorts</v>
      </c>
      <c r="S110" s="11">
        <f>(((J110/60)/60)/24)+DATE(1970,1,1)</f>
        <v>41365.613078703704</v>
      </c>
      <c r="T110" s="11">
        <f>(((I110/60)/60)/24)+DATE(1970,1,1)</f>
        <v>41425.613078703704</v>
      </c>
    </row>
    <row r="111" spans="1:20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>E111/D111</f>
        <v>2.1949999999999998</v>
      </c>
      <c r="P111">
        <f>E111/L111</f>
        <v>46.702127659574465</v>
      </c>
      <c r="Q111" t="str">
        <f>LEFT(N111,(FIND("/",N111)-1))</f>
        <v>film &amp; video</v>
      </c>
      <c r="R111" t="str">
        <f>MID(N111,FIND("/",N111)+1,4115)</f>
        <v>shorts</v>
      </c>
      <c r="S111" s="11">
        <f>(((J111/60)/60)/24)+DATE(1970,1,1)</f>
        <v>40570.025810185187</v>
      </c>
      <c r="T111" s="11">
        <f>(((I111/60)/60)/24)+DATE(1970,1,1)</f>
        <v>40600.025810185187</v>
      </c>
    </row>
    <row r="112" spans="1:20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>E112/D112</f>
        <v>1.3076923076923077</v>
      </c>
      <c r="P112">
        <f>E112/L112</f>
        <v>65.384615384615387</v>
      </c>
      <c r="Q112" t="str">
        <f>LEFT(N112,(FIND("/",N112)-1))</f>
        <v>film &amp; video</v>
      </c>
      <c r="R112" t="str">
        <f>MID(N112,FIND("/",N112)+1,4115)</f>
        <v>shorts</v>
      </c>
      <c r="S112" s="11">
        <f>(((J112/60)/60)/24)+DATE(1970,1,1)</f>
        <v>41557.949687500004</v>
      </c>
      <c r="T112" s="11">
        <f>(((I112/60)/60)/24)+DATE(1970,1,1)</f>
        <v>41592.249305555553</v>
      </c>
    </row>
    <row r="113" spans="1:20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>E113/D113</f>
        <v>1.5457142857142858</v>
      </c>
      <c r="P113">
        <f>E113/L113</f>
        <v>102.0754716981132</v>
      </c>
      <c r="Q113" t="str">
        <f>LEFT(N113,(FIND("/",N113)-1))</f>
        <v>film &amp; video</v>
      </c>
      <c r="R113" t="str">
        <f>MID(N113,FIND("/",N113)+1,4115)</f>
        <v>shorts</v>
      </c>
      <c r="S113" s="11">
        <f>(((J113/60)/60)/24)+DATE(1970,1,1)</f>
        <v>42125.333182870367</v>
      </c>
      <c r="T113" s="11">
        <f>(((I113/60)/60)/24)+DATE(1970,1,1)</f>
        <v>42155.333182870367</v>
      </c>
    </row>
    <row r="114" spans="1:20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>E114/D114</f>
        <v>1.04</v>
      </c>
      <c r="P114">
        <f>E114/L114</f>
        <v>64.197530864197532</v>
      </c>
      <c r="Q114" t="str">
        <f>LEFT(N114,(FIND("/",N114)-1))</f>
        <v>film &amp; video</v>
      </c>
      <c r="R114" t="str">
        <f>MID(N114,FIND("/",N114)+1,4115)</f>
        <v>shorts</v>
      </c>
      <c r="S114" s="11">
        <f>(((J114/60)/60)/24)+DATE(1970,1,1)</f>
        <v>41718.043032407404</v>
      </c>
      <c r="T114" s="11">
        <f>(((I114/60)/60)/24)+DATE(1970,1,1)</f>
        <v>41742.083333333336</v>
      </c>
    </row>
    <row r="115" spans="1:20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>E115/D115</f>
        <v>1.41</v>
      </c>
      <c r="P115">
        <f>E115/L115</f>
        <v>90.384615384615387</v>
      </c>
      <c r="Q115" t="str">
        <f>LEFT(N115,(FIND("/",N115)-1))</f>
        <v>film &amp; video</v>
      </c>
      <c r="R115" t="str">
        <f>MID(N115,FIND("/",N115)+1,4115)</f>
        <v>shorts</v>
      </c>
      <c r="S115" s="11">
        <f>(((J115/60)/60)/24)+DATE(1970,1,1)</f>
        <v>40753.758425925924</v>
      </c>
      <c r="T115" s="11">
        <f>(((I115/60)/60)/24)+DATE(1970,1,1)</f>
        <v>40761.625</v>
      </c>
    </row>
    <row r="116" spans="1:20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>E116/D116</f>
        <v>1.0333333333333334</v>
      </c>
      <c r="P116">
        <f>E116/L116</f>
        <v>88.571428571428569</v>
      </c>
      <c r="Q116" t="str">
        <f>LEFT(N116,(FIND("/",N116)-1))</f>
        <v>film &amp; video</v>
      </c>
      <c r="R116" t="str">
        <f>MID(N116,FIND("/",N116)+1,4115)</f>
        <v>shorts</v>
      </c>
      <c r="S116" s="11">
        <f>(((J116/60)/60)/24)+DATE(1970,1,1)</f>
        <v>40861.27416666667</v>
      </c>
      <c r="T116" s="11">
        <f>(((I116/60)/60)/24)+DATE(1970,1,1)</f>
        <v>40921.27416666667</v>
      </c>
    </row>
    <row r="117" spans="1:20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>E117/D117</f>
        <v>1.4044444444444444</v>
      </c>
      <c r="P117">
        <f>E117/L117</f>
        <v>28.727272727272727</v>
      </c>
      <c r="Q117" t="str">
        <f>LEFT(N117,(FIND("/",N117)-1))</f>
        <v>film &amp; video</v>
      </c>
      <c r="R117" t="str">
        <f>MID(N117,FIND("/",N117)+1,4115)</f>
        <v>shorts</v>
      </c>
      <c r="S117" s="11">
        <f>(((J117/60)/60)/24)+DATE(1970,1,1)</f>
        <v>40918.738935185182</v>
      </c>
      <c r="T117" s="11">
        <f>(((I117/60)/60)/24)+DATE(1970,1,1)</f>
        <v>40943.738935185182</v>
      </c>
    </row>
    <row r="118" spans="1:20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>E118/D118</f>
        <v>1.1365714285714286</v>
      </c>
      <c r="P118">
        <f>E118/L118</f>
        <v>69.78947368421052</v>
      </c>
      <c r="Q118" t="str">
        <f>LEFT(N118,(FIND("/",N118)-1))</f>
        <v>film &amp; video</v>
      </c>
      <c r="R118" t="str">
        <f>MID(N118,FIND("/",N118)+1,4115)</f>
        <v>shorts</v>
      </c>
      <c r="S118" s="11">
        <f>(((J118/60)/60)/24)+DATE(1970,1,1)</f>
        <v>40595.497164351851</v>
      </c>
      <c r="T118" s="11">
        <f>(((I118/60)/60)/24)+DATE(1970,1,1)</f>
        <v>40641.455497685187</v>
      </c>
    </row>
    <row r="119" spans="1:20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>E119/D119</f>
        <v>1.0049377777777779</v>
      </c>
      <c r="P119">
        <f>E119/L119</f>
        <v>167.48962962962963</v>
      </c>
      <c r="Q119" t="str">
        <f>LEFT(N119,(FIND("/",N119)-1))</f>
        <v>film &amp; video</v>
      </c>
      <c r="R119" t="str">
        <f>MID(N119,FIND("/",N119)+1,4115)</f>
        <v>shorts</v>
      </c>
      <c r="S119" s="11">
        <f>(((J119/60)/60)/24)+DATE(1970,1,1)</f>
        <v>40248.834999999999</v>
      </c>
      <c r="T119" s="11">
        <f>(((I119/60)/60)/24)+DATE(1970,1,1)</f>
        <v>40338.791666666664</v>
      </c>
    </row>
    <row r="120" spans="1:20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>E120/D120</f>
        <v>1.1303159999999999</v>
      </c>
      <c r="P120">
        <f>E120/L120</f>
        <v>144.91230769230768</v>
      </c>
      <c r="Q120" t="str">
        <f>LEFT(N120,(FIND("/",N120)-1))</f>
        <v>film &amp; video</v>
      </c>
      <c r="R120" t="str">
        <f>MID(N120,FIND("/",N120)+1,4115)</f>
        <v>shorts</v>
      </c>
      <c r="S120" s="11">
        <f>(((J120/60)/60)/24)+DATE(1970,1,1)</f>
        <v>40723.053657407407</v>
      </c>
      <c r="T120" s="11">
        <f>(((I120/60)/60)/24)+DATE(1970,1,1)</f>
        <v>40753.053657407407</v>
      </c>
    </row>
    <row r="121" spans="1:20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>E121/D121</f>
        <v>1.0455692307692308</v>
      </c>
      <c r="P121">
        <f>E121/L121</f>
        <v>91.840540540540545</v>
      </c>
      <c r="Q121" t="str">
        <f>LEFT(N121,(FIND("/",N121)-1))</f>
        <v>film &amp; video</v>
      </c>
      <c r="R121" t="str">
        <f>MID(N121,FIND("/",N121)+1,4115)</f>
        <v>shorts</v>
      </c>
      <c r="S121" s="11">
        <f>(((J121/60)/60)/24)+DATE(1970,1,1)</f>
        <v>40739.069282407407</v>
      </c>
      <c r="T121" s="11">
        <f>(((I121/60)/60)/24)+DATE(1970,1,1)</f>
        <v>40768.958333333336</v>
      </c>
    </row>
    <row r="122" spans="1:20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>E122/D122</f>
        <v>1.4285714285714287E-4</v>
      </c>
      <c r="P122">
        <f>E122/L122</f>
        <v>10</v>
      </c>
      <c r="Q122" t="str">
        <f>LEFT(N122,(FIND("/",N122)-1))</f>
        <v>film &amp; video</v>
      </c>
      <c r="R122" t="str">
        <f>MID(N122,FIND("/",N122)+1,4115)</f>
        <v>science fiction</v>
      </c>
      <c r="S122" s="11">
        <f>(((J122/60)/60)/24)+DATE(1970,1,1)</f>
        <v>42616.049849537041</v>
      </c>
      <c r="T122" s="11">
        <f>(((I122/60)/60)/24)+DATE(1970,1,1)</f>
        <v>42646.049849537041</v>
      </c>
    </row>
    <row r="123" spans="1:20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>E123/D123</f>
        <v>3.3333333333333332E-4</v>
      </c>
      <c r="P123">
        <f>E123/L123</f>
        <v>1</v>
      </c>
      <c r="Q123" t="str">
        <f>LEFT(N123,(FIND("/",N123)-1))</f>
        <v>film &amp; video</v>
      </c>
      <c r="R123" t="str">
        <f>MID(N123,FIND("/",N123)+1,4115)</f>
        <v>science fiction</v>
      </c>
      <c r="S123" s="11">
        <f>(((J123/60)/60)/24)+DATE(1970,1,1)</f>
        <v>42096.704976851848</v>
      </c>
      <c r="T123" s="11">
        <f>(((I123/60)/60)/24)+DATE(1970,1,1)</f>
        <v>42112.427777777775</v>
      </c>
    </row>
    <row r="124" spans="1:20" ht="28.8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>E124/D124</f>
        <v>0</v>
      </c>
      <c r="P124" t="e">
        <f>E124/L124</f>
        <v>#DIV/0!</v>
      </c>
      <c r="Q124" t="str">
        <f>LEFT(N124,(FIND("/",N124)-1))</f>
        <v>film &amp; video</v>
      </c>
      <c r="R124" t="str">
        <f>MID(N124,FIND("/",N124)+1,4115)</f>
        <v>science fiction</v>
      </c>
      <c r="S124" s="11">
        <f>(((J124/60)/60)/24)+DATE(1970,1,1)</f>
        <v>42593.431793981479</v>
      </c>
      <c r="T124" s="11">
        <f>(((I124/60)/60)/24)+DATE(1970,1,1)</f>
        <v>42653.431793981479</v>
      </c>
    </row>
    <row r="125" spans="1:20" ht="43.2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>E125/D125</f>
        <v>2.7454545454545453E-3</v>
      </c>
      <c r="P125">
        <f>E125/L125</f>
        <v>25.166666666666668</v>
      </c>
      <c r="Q125" t="str">
        <f>LEFT(N125,(FIND("/",N125)-1))</f>
        <v>film &amp; video</v>
      </c>
      <c r="R125" t="str">
        <f>MID(N125,FIND("/",N125)+1,4115)</f>
        <v>science fiction</v>
      </c>
      <c r="S125" s="11">
        <f>(((J125/60)/60)/24)+DATE(1970,1,1)</f>
        <v>41904.781990740739</v>
      </c>
      <c r="T125" s="11">
        <f>(((I125/60)/60)/24)+DATE(1970,1,1)</f>
        <v>41940.916666666664</v>
      </c>
    </row>
    <row r="126" spans="1:20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>E126/D126</f>
        <v>0</v>
      </c>
      <c r="P126" t="e">
        <f>E126/L126</f>
        <v>#DIV/0!</v>
      </c>
      <c r="Q126" t="str">
        <f>LEFT(N126,(FIND("/",N126)-1))</f>
        <v>film &amp; video</v>
      </c>
      <c r="R126" t="str">
        <f>MID(N126,FIND("/",N126)+1,4115)</f>
        <v>science fiction</v>
      </c>
      <c r="S126" s="11">
        <f>(((J126/60)/60)/24)+DATE(1970,1,1)</f>
        <v>42114.928726851853</v>
      </c>
      <c r="T126" s="11">
        <f>(((I126/60)/60)/24)+DATE(1970,1,1)</f>
        <v>42139.928726851853</v>
      </c>
    </row>
    <row r="127" spans="1:20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>E127/D127</f>
        <v>0.14000000000000001</v>
      </c>
      <c r="P127">
        <f>E127/L127</f>
        <v>11.666666666666666</v>
      </c>
      <c r="Q127" t="str">
        <f>LEFT(N127,(FIND("/",N127)-1))</f>
        <v>film &amp; video</v>
      </c>
      <c r="R127" t="str">
        <f>MID(N127,FIND("/",N127)+1,4115)</f>
        <v>science fiction</v>
      </c>
      <c r="S127" s="11">
        <f>(((J127/60)/60)/24)+DATE(1970,1,1)</f>
        <v>42709.993981481486</v>
      </c>
      <c r="T127" s="11">
        <f>(((I127/60)/60)/24)+DATE(1970,1,1)</f>
        <v>42769.993981481486</v>
      </c>
    </row>
    <row r="128" spans="1:20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>E128/D128</f>
        <v>5.5480000000000002E-2</v>
      </c>
      <c r="P128">
        <f>E128/L128</f>
        <v>106.69230769230769</v>
      </c>
      <c r="Q128" t="str">
        <f>LEFT(N128,(FIND("/",N128)-1))</f>
        <v>film &amp; video</v>
      </c>
      <c r="R128" t="str">
        <f>MID(N128,FIND("/",N128)+1,4115)</f>
        <v>science fiction</v>
      </c>
      <c r="S128" s="11">
        <f>(((J128/60)/60)/24)+DATE(1970,1,1)</f>
        <v>42135.589548611111</v>
      </c>
      <c r="T128" s="11">
        <f>(((I128/60)/60)/24)+DATE(1970,1,1)</f>
        <v>42166.083333333328</v>
      </c>
    </row>
    <row r="129" spans="1:20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>E129/D129</f>
        <v>2.375E-2</v>
      </c>
      <c r="P129">
        <f>E129/L129</f>
        <v>47.5</v>
      </c>
      <c r="Q129" t="str">
        <f>LEFT(N129,(FIND("/",N129)-1))</f>
        <v>film &amp; video</v>
      </c>
      <c r="R129" t="str">
        <f>MID(N129,FIND("/",N129)+1,4115)</f>
        <v>science fiction</v>
      </c>
      <c r="S129" s="11">
        <f>(((J129/60)/60)/24)+DATE(1970,1,1)</f>
        <v>42067.62431712963</v>
      </c>
      <c r="T129" s="11">
        <f>(((I129/60)/60)/24)+DATE(1970,1,1)</f>
        <v>42097.582650462966</v>
      </c>
    </row>
    <row r="130" spans="1:20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>E130/D130</f>
        <v>1.8669999999999999E-2</v>
      </c>
      <c r="P130">
        <f>E130/L130</f>
        <v>311.16666666666669</v>
      </c>
      <c r="Q130" t="str">
        <f>LEFT(N130,(FIND("/",N130)-1))</f>
        <v>film &amp; video</v>
      </c>
      <c r="R130" t="str">
        <f>MID(N130,FIND("/",N130)+1,4115)</f>
        <v>science fiction</v>
      </c>
      <c r="S130" s="11">
        <f>(((J130/60)/60)/24)+DATE(1970,1,1)</f>
        <v>42628.22792824074</v>
      </c>
      <c r="T130" s="11">
        <f>(((I130/60)/60)/24)+DATE(1970,1,1)</f>
        <v>42663.22792824074</v>
      </c>
    </row>
    <row r="131" spans="1:20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>E131/D131</f>
        <v>0</v>
      </c>
      <c r="P131" t="e">
        <f>E131/L131</f>
        <v>#DIV/0!</v>
      </c>
      <c r="Q131" t="str">
        <f>LEFT(N131,(FIND("/",N131)-1))</f>
        <v>film &amp; video</v>
      </c>
      <c r="R131" t="str">
        <f>MID(N131,FIND("/",N131)+1,4115)</f>
        <v>science fiction</v>
      </c>
      <c r="S131" s="11">
        <f>(((J131/60)/60)/24)+DATE(1970,1,1)</f>
        <v>41882.937303240738</v>
      </c>
      <c r="T131" s="11">
        <f>(((I131/60)/60)/24)+DATE(1970,1,1)</f>
        <v>41942.937303240738</v>
      </c>
    </row>
    <row r="132" spans="1:20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>E132/D132</f>
        <v>0</v>
      </c>
      <c r="P132" t="e">
        <f>E132/L132</f>
        <v>#DIV/0!</v>
      </c>
      <c r="Q132" t="str">
        <f>LEFT(N132,(FIND("/",N132)-1))</f>
        <v>film &amp; video</v>
      </c>
      <c r="R132" t="str">
        <f>MID(N132,FIND("/",N132)+1,4115)</f>
        <v>science fiction</v>
      </c>
      <c r="S132" s="11">
        <f>(((J132/60)/60)/24)+DATE(1970,1,1)</f>
        <v>41778.915416666663</v>
      </c>
      <c r="T132" s="11">
        <f>(((I132/60)/60)/24)+DATE(1970,1,1)</f>
        <v>41806.844444444447</v>
      </c>
    </row>
    <row r="133" spans="1:20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>E133/D133</f>
        <v>0</v>
      </c>
      <c r="P133" t="e">
        <f>E133/L133</f>
        <v>#DIV/0!</v>
      </c>
      <c r="Q133" t="str">
        <f>LEFT(N133,(FIND("/",N133)-1))</f>
        <v>film &amp; video</v>
      </c>
      <c r="R133" t="str">
        <f>MID(N133,FIND("/",N133)+1,4115)</f>
        <v>science fiction</v>
      </c>
      <c r="S133" s="11">
        <f>(((J133/60)/60)/24)+DATE(1970,1,1)</f>
        <v>42541.837511574078</v>
      </c>
      <c r="T133" s="11">
        <f>(((I133/60)/60)/24)+DATE(1970,1,1)</f>
        <v>42557</v>
      </c>
    </row>
    <row r="134" spans="1:20" ht="43.2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>E134/D134</f>
        <v>9.5687499999999995E-2</v>
      </c>
      <c r="P134">
        <f>E134/L134</f>
        <v>94.506172839506178</v>
      </c>
      <c r="Q134" t="str">
        <f>LEFT(N134,(FIND("/",N134)-1))</f>
        <v>film &amp; video</v>
      </c>
      <c r="R134" t="str">
        <f>MID(N134,FIND("/",N134)+1,4115)</f>
        <v>science fiction</v>
      </c>
      <c r="S134" s="11">
        <f>(((J134/60)/60)/24)+DATE(1970,1,1)</f>
        <v>41905.812581018516</v>
      </c>
      <c r="T134" s="11">
        <f>(((I134/60)/60)/24)+DATE(1970,1,1)</f>
        <v>41950.854247685187</v>
      </c>
    </row>
    <row r="135" spans="1:20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>E135/D135</f>
        <v>0</v>
      </c>
      <c r="P135" t="e">
        <f>E135/L135</f>
        <v>#DIV/0!</v>
      </c>
      <c r="Q135" t="str">
        <f>LEFT(N135,(FIND("/",N135)-1))</f>
        <v>film &amp; video</v>
      </c>
      <c r="R135" t="str">
        <f>MID(N135,FIND("/",N135)+1,4115)</f>
        <v>science fiction</v>
      </c>
      <c r="S135" s="11">
        <f>(((J135/60)/60)/24)+DATE(1970,1,1)</f>
        <v>42491.80768518518</v>
      </c>
      <c r="T135" s="11">
        <f>(((I135/60)/60)/24)+DATE(1970,1,1)</f>
        <v>42521.729861111111</v>
      </c>
    </row>
    <row r="136" spans="1:20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>E136/D136</f>
        <v>0</v>
      </c>
      <c r="P136" t="e">
        <f>E136/L136</f>
        <v>#DIV/0!</v>
      </c>
      <c r="Q136" t="str">
        <f>LEFT(N136,(FIND("/",N136)-1))</f>
        <v>film &amp; video</v>
      </c>
      <c r="R136" t="str">
        <f>MID(N136,FIND("/",N136)+1,4115)</f>
        <v>science fiction</v>
      </c>
      <c r="S136" s="11">
        <f>(((J136/60)/60)/24)+DATE(1970,1,1)</f>
        <v>42221.909930555557</v>
      </c>
      <c r="T136" s="11">
        <f>(((I136/60)/60)/24)+DATE(1970,1,1)</f>
        <v>42251.708333333328</v>
      </c>
    </row>
    <row r="137" spans="1:20" ht="43.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>E137/D137</f>
        <v>0.13433333333333333</v>
      </c>
      <c r="P137">
        <f>E137/L137</f>
        <v>80.599999999999994</v>
      </c>
      <c r="Q137" t="str">
        <f>LEFT(N137,(FIND("/",N137)-1))</f>
        <v>film &amp; video</v>
      </c>
      <c r="R137" t="str">
        <f>MID(N137,FIND("/",N137)+1,4115)</f>
        <v>science fiction</v>
      </c>
      <c r="S137" s="11">
        <f>(((J137/60)/60)/24)+DATE(1970,1,1)</f>
        <v>41788.381909722222</v>
      </c>
      <c r="T137" s="11">
        <f>(((I137/60)/60)/24)+DATE(1970,1,1)</f>
        <v>41821.791666666664</v>
      </c>
    </row>
    <row r="138" spans="1:20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>E138/D138</f>
        <v>0</v>
      </c>
      <c r="P138" t="e">
        <f>E138/L138</f>
        <v>#DIV/0!</v>
      </c>
      <c r="Q138" t="str">
        <f>LEFT(N138,(FIND("/",N138)-1))</f>
        <v>film &amp; video</v>
      </c>
      <c r="R138" t="str">
        <f>MID(N138,FIND("/",N138)+1,4115)</f>
        <v>science fiction</v>
      </c>
      <c r="S138" s="11">
        <f>(((J138/60)/60)/24)+DATE(1970,1,1)</f>
        <v>42096.410115740742</v>
      </c>
      <c r="T138" s="11">
        <f>(((I138/60)/60)/24)+DATE(1970,1,1)</f>
        <v>42140.427777777775</v>
      </c>
    </row>
    <row r="139" spans="1:20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>E139/D139</f>
        <v>0</v>
      </c>
      <c r="P139" t="e">
        <f>E139/L139</f>
        <v>#DIV/0!</v>
      </c>
      <c r="Q139" t="str">
        <f>LEFT(N139,(FIND("/",N139)-1))</f>
        <v>film &amp; video</v>
      </c>
      <c r="R139" t="str">
        <f>MID(N139,FIND("/",N139)+1,4115)</f>
        <v>science fiction</v>
      </c>
      <c r="S139" s="11">
        <f>(((J139/60)/60)/24)+DATE(1970,1,1)</f>
        <v>42239.573993055557</v>
      </c>
      <c r="T139" s="11">
        <f>(((I139/60)/60)/24)+DATE(1970,1,1)</f>
        <v>42289.573993055557</v>
      </c>
    </row>
    <row r="140" spans="1:20" ht="43.2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>E140/D140</f>
        <v>3.1413333333333335E-2</v>
      </c>
      <c r="P140">
        <f>E140/L140</f>
        <v>81.241379310344826</v>
      </c>
      <c r="Q140" t="str">
        <f>LEFT(N140,(FIND("/",N140)-1))</f>
        <v>film &amp; video</v>
      </c>
      <c r="R140" t="str">
        <f>MID(N140,FIND("/",N140)+1,4115)</f>
        <v>science fiction</v>
      </c>
      <c r="S140" s="11">
        <f>(((J140/60)/60)/24)+DATE(1970,1,1)</f>
        <v>42186.257418981477</v>
      </c>
      <c r="T140" s="11">
        <f>(((I140/60)/60)/24)+DATE(1970,1,1)</f>
        <v>42217.207638888889</v>
      </c>
    </row>
    <row r="141" spans="1:20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>E141/D141</f>
        <v>1</v>
      </c>
      <c r="P141">
        <f>E141/L141</f>
        <v>500</v>
      </c>
      <c r="Q141" t="str">
        <f>LEFT(N141,(FIND("/",N141)-1))</f>
        <v>film &amp; video</v>
      </c>
      <c r="R141" t="str">
        <f>MID(N141,FIND("/",N141)+1,4115)</f>
        <v>science fiction</v>
      </c>
      <c r="S141" s="11">
        <f>(((J141/60)/60)/24)+DATE(1970,1,1)</f>
        <v>42187.920972222222</v>
      </c>
      <c r="T141" s="11">
        <f>(((I141/60)/60)/24)+DATE(1970,1,1)</f>
        <v>42197.920972222222</v>
      </c>
    </row>
    <row r="142" spans="1:20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>E142/D142</f>
        <v>0</v>
      </c>
      <c r="P142" t="e">
        <f>E142/L142</f>
        <v>#DIV/0!</v>
      </c>
      <c r="Q142" t="str">
        <f>LEFT(N142,(FIND("/",N142)-1))</f>
        <v>film &amp; video</v>
      </c>
      <c r="R142" t="str">
        <f>MID(N142,FIND("/",N142)+1,4115)</f>
        <v>science fiction</v>
      </c>
      <c r="S142" s="11">
        <f>(((J142/60)/60)/24)+DATE(1970,1,1)</f>
        <v>42053.198287037041</v>
      </c>
      <c r="T142" s="11">
        <f>(((I142/60)/60)/24)+DATE(1970,1,1)</f>
        <v>42083.15662037037</v>
      </c>
    </row>
    <row r="143" spans="1:20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>E143/D143</f>
        <v>0.10775</v>
      </c>
      <c r="P143">
        <f>E143/L143</f>
        <v>46.178571428571431</v>
      </c>
      <c r="Q143" t="str">
        <f>LEFT(N143,(FIND("/",N143)-1))</f>
        <v>film &amp; video</v>
      </c>
      <c r="R143" t="str">
        <f>MID(N143,FIND("/",N143)+1,4115)</f>
        <v>science fiction</v>
      </c>
      <c r="S143" s="11">
        <f>(((J143/60)/60)/24)+DATE(1970,1,1)</f>
        <v>42110.153043981481</v>
      </c>
      <c r="T143" s="11">
        <f>(((I143/60)/60)/24)+DATE(1970,1,1)</f>
        <v>42155.153043981481</v>
      </c>
    </row>
    <row r="144" spans="1:20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>E144/D144</f>
        <v>3.3333333333333335E-3</v>
      </c>
      <c r="P144">
        <f>E144/L144</f>
        <v>10</v>
      </c>
      <c r="Q144" t="str">
        <f>LEFT(N144,(FIND("/",N144)-1))</f>
        <v>film &amp; video</v>
      </c>
      <c r="R144" t="str">
        <f>MID(N144,FIND("/",N144)+1,4115)</f>
        <v>science fiction</v>
      </c>
      <c r="S144" s="11">
        <f>(((J144/60)/60)/24)+DATE(1970,1,1)</f>
        <v>41938.893263888887</v>
      </c>
      <c r="T144" s="11">
        <f>(((I144/60)/60)/24)+DATE(1970,1,1)</f>
        <v>41959.934930555552</v>
      </c>
    </row>
    <row r="145" spans="1:20" ht="43.2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>E145/D145</f>
        <v>0</v>
      </c>
      <c r="P145" t="e">
        <f>E145/L145</f>
        <v>#DIV/0!</v>
      </c>
      <c r="Q145" t="str">
        <f>LEFT(N145,(FIND("/",N145)-1))</f>
        <v>film &amp; video</v>
      </c>
      <c r="R145" t="str">
        <f>MID(N145,FIND("/",N145)+1,4115)</f>
        <v>science fiction</v>
      </c>
      <c r="S145" s="11">
        <f>(((J145/60)/60)/24)+DATE(1970,1,1)</f>
        <v>42559.064143518524</v>
      </c>
      <c r="T145" s="11">
        <f>(((I145/60)/60)/24)+DATE(1970,1,1)</f>
        <v>42616.246527777781</v>
      </c>
    </row>
    <row r="146" spans="1:20" ht="43.2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>E146/D146</f>
        <v>0.27600000000000002</v>
      </c>
      <c r="P146">
        <f>E146/L146</f>
        <v>55.945945945945944</v>
      </c>
      <c r="Q146" t="str">
        <f>LEFT(N146,(FIND("/",N146)-1))</f>
        <v>film &amp; video</v>
      </c>
      <c r="R146" t="str">
        <f>MID(N146,FIND("/",N146)+1,4115)</f>
        <v>science fiction</v>
      </c>
      <c r="S146" s="11">
        <f>(((J146/60)/60)/24)+DATE(1970,1,1)</f>
        <v>42047.762407407412</v>
      </c>
      <c r="T146" s="11">
        <f>(((I146/60)/60)/24)+DATE(1970,1,1)</f>
        <v>42107.72074074074</v>
      </c>
    </row>
    <row r="147" spans="1:20" ht="43.2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>E147/D147</f>
        <v>7.5111111111111115E-2</v>
      </c>
      <c r="P147">
        <f>E147/L147</f>
        <v>37.555555555555557</v>
      </c>
      <c r="Q147" t="str">
        <f>LEFT(N147,(FIND("/",N147)-1))</f>
        <v>film &amp; video</v>
      </c>
      <c r="R147" t="str">
        <f>MID(N147,FIND("/",N147)+1,4115)</f>
        <v>science fiction</v>
      </c>
      <c r="S147" s="11">
        <f>(((J147/60)/60)/24)+DATE(1970,1,1)</f>
        <v>42200.542268518519</v>
      </c>
      <c r="T147" s="11">
        <f>(((I147/60)/60)/24)+DATE(1970,1,1)</f>
        <v>42227.542268518519</v>
      </c>
    </row>
    <row r="148" spans="1:20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>E148/D148</f>
        <v>5.7499999999999999E-3</v>
      </c>
      <c r="P148">
        <f>E148/L148</f>
        <v>38.333333333333336</v>
      </c>
      <c r="Q148" t="str">
        <f>LEFT(N148,(FIND("/",N148)-1))</f>
        <v>film &amp; video</v>
      </c>
      <c r="R148" t="str">
        <f>MID(N148,FIND("/",N148)+1,4115)</f>
        <v>science fiction</v>
      </c>
      <c r="S148" s="11">
        <f>(((J148/60)/60)/24)+DATE(1970,1,1)</f>
        <v>42693.016180555554</v>
      </c>
      <c r="T148" s="11">
        <f>(((I148/60)/60)/24)+DATE(1970,1,1)</f>
        <v>42753.016180555554</v>
      </c>
    </row>
    <row r="149" spans="1:20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>E149/D149</f>
        <v>0</v>
      </c>
      <c r="P149" t="e">
        <f>E149/L149</f>
        <v>#DIV/0!</v>
      </c>
      <c r="Q149" t="str">
        <f>LEFT(N149,(FIND("/",N149)-1))</f>
        <v>film &amp; video</v>
      </c>
      <c r="R149" t="str">
        <f>MID(N149,FIND("/",N149)+1,4115)</f>
        <v>science fiction</v>
      </c>
      <c r="S149" s="11">
        <f>(((J149/60)/60)/24)+DATE(1970,1,1)</f>
        <v>41969.767824074079</v>
      </c>
      <c r="T149" s="11">
        <f>(((I149/60)/60)/24)+DATE(1970,1,1)</f>
        <v>42012.762499999997</v>
      </c>
    </row>
    <row r="150" spans="1:20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>E150/D150</f>
        <v>8.0000000000000004E-4</v>
      </c>
      <c r="P150">
        <f>E150/L150</f>
        <v>20</v>
      </c>
      <c r="Q150" t="str">
        <f>LEFT(N150,(FIND("/",N150)-1))</f>
        <v>film &amp; video</v>
      </c>
      <c r="R150" t="str">
        <f>MID(N150,FIND("/",N150)+1,4115)</f>
        <v>science fiction</v>
      </c>
      <c r="S150" s="11">
        <f>(((J150/60)/60)/24)+DATE(1970,1,1)</f>
        <v>42397.281666666662</v>
      </c>
      <c r="T150" s="11">
        <f>(((I150/60)/60)/24)+DATE(1970,1,1)</f>
        <v>42427.281666666662</v>
      </c>
    </row>
    <row r="151" spans="1:20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>E151/D151</f>
        <v>9.1999999999999998E-3</v>
      </c>
      <c r="P151">
        <f>E151/L151</f>
        <v>15.333333333333334</v>
      </c>
      <c r="Q151" t="str">
        <f>LEFT(N151,(FIND("/",N151)-1))</f>
        <v>film &amp; video</v>
      </c>
      <c r="R151" t="str">
        <f>MID(N151,FIND("/",N151)+1,4115)</f>
        <v>science fiction</v>
      </c>
      <c r="S151" s="11">
        <f>(((J151/60)/60)/24)+DATE(1970,1,1)</f>
        <v>41968.172106481477</v>
      </c>
      <c r="T151" s="11">
        <f>(((I151/60)/60)/24)+DATE(1970,1,1)</f>
        <v>41998.333333333328</v>
      </c>
    </row>
    <row r="152" spans="1:20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>E152/D152</f>
        <v>0.23163076923076922</v>
      </c>
      <c r="P152">
        <f>E152/L152</f>
        <v>449.43283582089555</v>
      </c>
      <c r="Q152" t="str">
        <f>LEFT(N152,(FIND("/",N152)-1))</f>
        <v>film &amp; video</v>
      </c>
      <c r="R152" t="str">
        <f>MID(N152,FIND("/",N152)+1,4115)</f>
        <v>science fiction</v>
      </c>
      <c r="S152" s="11">
        <f>(((J152/60)/60)/24)+DATE(1970,1,1)</f>
        <v>42090.161828703705</v>
      </c>
      <c r="T152" s="11">
        <f>(((I152/60)/60)/24)+DATE(1970,1,1)</f>
        <v>42150.161828703705</v>
      </c>
    </row>
    <row r="153" spans="1:20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>E153/D153</f>
        <v>5.5999999999999995E-4</v>
      </c>
      <c r="P153">
        <f>E153/L153</f>
        <v>28</v>
      </c>
      <c r="Q153" t="str">
        <f>LEFT(N153,(FIND("/",N153)-1))</f>
        <v>film &amp; video</v>
      </c>
      <c r="R153" t="str">
        <f>MID(N153,FIND("/",N153)+1,4115)</f>
        <v>science fiction</v>
      </c>
      <c r="S153" s="11">
        <f>(((J153/60)/60)/24)+DATE(1970,1,1)</f>
        <v>42113.550821759258</v>
      </c>
      <c r="T153" s="11">
        <f>(((I153/60)/60)/24)+DATE(1970,1,1)</f>
        <v>42173.550821759258</v>
      </c>
    </row>
    <row r="154" spans="1:20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>E154/D154</f>
        <v>7.8947368421052633E-5</v>
      </c>
      <c r="P154">
        <f>E154/L154</f>
        <v>15</v>
      </c>
      <c r="Q154" t="str">
        <f>LEFT(N154,(FIND("/",N154)-1))</f>
        <v>film &amp; video</v>
      </c>
      <c r="R154" t="str">
        <f>MID(N154,FIND("/",N154)+1,4115)</f>
        <v>science fiction</v>
      </c>
      <c r="S154" s="11">
        <f>(((J154/60)/60)/24)+DATE(1970,1,1)</f>
        <v>41875.077546296299</v>
      </c>
      <c r="T154" s="11">
        <f>(((I154/60)/60)/24)+DATE(1970,1,1)</f>
        <v>41905.077546296299</v>
      </c>
    </row>
    <row r="155" spans="1:20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>E155/D155</f>
        <v>7.1799999999999998E-3</v>
      </c>
      <c r="P155">
        <f>E155/L155</f>
        <v>35.9</v>
      </c>
      <c r="Q155" t="str">
        <f>LEFT(N155,(FIND("/",N155)-1))</f>
        <v>film &amp; video</v>
      </c>
      <c r="R155" t="str">
        <f>MID(N155,FIND("/",N155)+1,4115)</f>
        <v>science fiction</v>
      </c>
      <c r="S155" s="11">
        <f>(((J155/60)/60)/24)+DATE(1970,1,1)</f>
        <v>41933.586157407408</v>
      </c>
      <c r="T155" s="11">
        <f>(((I155/60)/60)/24)+DATE(1970,1,1)</f>
        <v>41975.627824074079</v>
      </c>
    </row>
    <row r="156" spans="1:20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>E156/D156</f>
        <v>2.6666666666666668E-2</v>
      </c>
      <c r="P156">
        <f>E156/L156</f>
        <v>13.333333333333334</v>
      </c>
      <c r="Q156" t="str">
        <f>LEFT(N156,(FIND("/",N156)-1))</f>
        <v>film &amp; video</v>
      </c>
      <c r="R156" t="str">
        <f>MID(N156,FIND("/",N156)+1,4115)</f>
        <v>science fiction</v>
      </c>
      <c r="S156" s="11">
        <f>(((J156/60)/60)/24)+DATE(1970,1,1)</f>
        <v>42115.547395833331</v>
      </c>
      <c r="T156" s="11">
        <f>(((I156/60)/60)/24)+DATE(1970,1,1)</f>
        <v>42158.547395833331</v>
      </c>
    </row>
    <row r="157" spans="1:20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>E157/D157</f>
        <v>6.0000000000000002E-5</v>
      </c>
      <c r="P157">
        <f>E157/L157</f>
        <v>20.25</v>
      </c>
      <c r="Q157" t="str">
        <f>LEFT(N157,(FIND("/",N157)-1))</f>
        <v>film &amp; video</v>
      </c>
      <c r="R157" t="str">
        <f>MID(N157,FIND("/",N157)+1,4115)</f>
        <v>science fiction</v>
      </c>
      <c r="S157" s="11">
        <f>(((J157/60)/60)/24)+DATE(1970,1,1)</f>
        <v>42168.559432870374</v>
      </c>
      <c r="T157" s="11">
        <f>(((I157/60)/60)/24)+DATE(1970,1,1)</f>
        <v>42208.559432870374</v>
      </c>
    </row>
    <row r="158" spans="1:20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>E158/D158</f>
        <v>5.0999999999999997E-2</v>
      </c>
      <c r="P158">
        <f>E158/L158</f>
        <v>119</v>
      </c>
      <c r="Q158" t="str">
        <f>LEFT(N158,(FIND("/",N158)-1))</f>
        <v>film &amp; video</v>
      </c>
      <c r="R158" t="str">
        <f>MID(N158,FIND("/",N158)+1,4115)</f>
        <v>science fiction</v>
      </c>
      <c r="S158" s="11">
        <f>(((J158/60)/60)/24)+DATE(1970,1,1)</f>
        <v>41794.124953703707</v>
      </c>
      <c r="T158" s="11">
        <f>(((I158/60)/60)/24)+DATE(1970,1,1)</f>
        <v>41854.124953703707</v>
      </c>
    </row>
    <row r="159" spans="1:20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>E159/D159</f>
        <v>2.671118530884808E-3</v>
      </c>
      <c r="P159">
        <f>E159/L159</f>
        <v>4</v>
      </c>
      <c r="Q159" t="str">
        <f>LEFT(N159,(FIND("/",N159)-1))</f>
        <v>film &amp; video</v>
      </c>
      <c r="R159" t="str">
        <f>MID(N159,FIND("/",N159)+1,4115)</f>
        <v>science fiction</v>
      </c>
      <c r="S159" s="11">
        <f>(((J159/60)/60)/24)+DATE(1970,1,1)</f>
        <v>42396.911712962959</v>
      </c>
      <c r="T159" s="11">
        <f>(((I159/60)/60)/24)+DATE(1970,1,1)</f>
        <v>42426.911712962959</v>
      </c>
    </row>
    <row r="160" spans="1:20" ht="43.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>E160/D160</f>
        <v>0</v>
      </c>
      <c r="P160" t="e">
        <f>E160/L160</f>
        <v>#DIV/0!</v>
      </c>
      <c r="Q160" t="str">
        <f>LEFT(N160,(FIND("/",N160)-1))</f>
        <v>film &amp; video</v>
      </c>
      <c r="R160" t="str">
        <f>MID(N160,FIND("/",N160)+1,4115)</f>
        <v>science fiction</v>
      </c>
      <c r="S160" s="11">
        <f>(((J160/60)/60)/24)+DATE(1970,1,1)</f>
        <v>41904.07671296296</v>
      </c>
      <c r="T160" s="11">
        <f>(((I160/60)/60)/24)+DATE(1970,1,1)</f>
        <v>41934.07671296296</v>
      </c>
    </row>
    <row r="161" spans="1:20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>E161/D161</f>
        <v>2.0000000000000002E-5</v>
      </c>
      <c r="P161">
        <f>E161/L161</f>
        <v>10</v>
      </c>
      <c r="Q161" t="str">
        <f>LEFT(N161,(FIND("/",N161)-1))</f>
        <v>film &amp; video</v>
      </c>
      <c r="R161" t="str">
        <f>MID(N161,FIND("/",N161)+1,4115)</f>
        <v>science fiction</v>
      </c>
      <c r="S161" s="11">
        <f>(((J161/60)/60)/24)+DATE(1970,1,1)</f>
        <v>42514.434548611112</v>
      </c>
      <c r="T161" s="11">
        <f>(((I161/60)/60)/24)+DATE(1970,1,1)</f>
        <v>42554.434548611112</v>
      </c>
    </row>
    <row r="162" spans="1:20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>E162/D162</f>
        <v>0</v>
      </c>
      <c r="P162" t="e">
        <f>E162/L162</f>
        <v>#DIV/0!</v>
      </c>
      <c r="Q162" t="str">
        <f>LEFT(N162,(FIND("/",N162)-1))</f>
        <v>film &amp; video</v>
      </c>
      <c r="R162" t="str">
        <f>MID(N162,FIND("/",N162)+1,4115)</f>
        <v>drama</v>
      </c>
      <c r="S162" s="11">
        <f>(((J162/60)/60)/24)+DATE(1970,1,1)</f>
        <v>42171.913090277783</v>
      </c>
      <c r="T162" s="11">
        <f>(((I162/60)/60)/24)+DATE(1970,1,1)</f>
        <v>42231.913090277783</v>
      </c>
    </row>
    <row r="163" spans="1:20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>E163/D163</f>
        <v>1E-4</v>
      </c>
      <c r="P163">
        <f>E163/L163</f>
        <v>5</v>
      </c>
      <c r="Q163" t="str">
        <f>LEFT(N163,(FIND("/",N163)-1))</f>
        <v>film &amp; video</v>
      </c>
      <c r="R163" t="str">
        <f>MID(N163,FIND("/",N163)+1,4115)</f>
        <v>drama</v>
      </c>
      <c r="S163" s="11">
        <f>(((J163/60)/60)/24)+DATE(1970,1,1)</f>
        <v>41792.687442129631</v>
      </c>
      <c r="T163" s="11">
        <f>(((I163/60)/60)/24)+DATE(1970,1,1)</f>
        <v>41822.687442129631</v>
      </c>
    </row>
    <row r="164" spans="1:20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>E164/D164</f>
        <v>0.15535714285714286</v>
      </c>
      <c r="P164">
        <f>E164/L164</f>
        <v>43.5</v>
      </c>
      <c r="Q164" t="str">
        <f>LEFT(N164,(FIND("/",N164)-1))</f>
        <v>film &amp; video</v>
      </c>
      <c r="R164" t="str">
        <f>MID(N164,FIND("/",N164)+1,4115)</f>
        <v>drama</v>
      </c>
      <c r="S164" s="11">
        <f>(((J164/60)/60)/24)+DATE(1970,1,1)</f>
        <v>41835.126805555556</v>
      </c>
      <c r="T164" s="11">
        <f>(((I164/60)/60)/24)+DATE(1970,1,1)</f>
        <v>41867.987500000003</v>
      </c>
    </row>
    <row r="165" spans="1:20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>E165/D165</f>
        <v>0</v>
      </c>
      <c r="P165" t="e">
        <f>E165/L165</f>
        <v>#DIV/0!</v>
      </c>
      <c r="Q165" t="str">
        <f>LEFT(N165,(FIND("/",N165)-1))</f>
        <v>film &amp; video</v>
      </c>
      <c r="R165" t="str">
        <f>MID(N165,FIND("/",N165)+1,4115)</f>
        <v>drama</v>
      </c>
      <c r="S165" s="11">
        <f>(((J165/60)/60)/24)+DATE(1970,1,1)</f>
        <v>42243.961273148147</v>
      </c>
      <c r="T165" s="11">
        <f>(((I165/60)/60)/24)+DATE(1970,1,1)</f>
        <v>42278</v>
      </c>
    </row>
    <row r="166" spans="1:20" ht="43.2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>E166/D166</f>
        <v>5.3333333333333332E-3</v>
      </c>
      <c r="P166">
        <f>E166/L166</f>
        <v>91.428571428571431</v>
      </c>
      <c r="Q166" t="str">
        <f>LEFT(N166,(FIND("/",N166)-1))</f>
        <v>film &amp; video</v>
      </c>
      <c r="R166" t="str">
        <f>MID(N166,FIND("/",N166)+1,4115)</f>
        <v>drama</v>
      </c>
      <c r="S166" s="11">
        <f>(((J166/60)/60)/24)+DATE(1970,1,1)</f>
        <v>41841.762743055559</v>
      </c>
      <c r="T166" s="11">
        <f>(((I166/60)/60)/24)+DATE(1970,1,1)</f>
        <v>41901.762743055559</v>
      </c>
    </row>
    <row r="167" spans="1:20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>E167/D167</f>
        <v>0</v>
      </c>
      <c r="P167" t="e">
        <f>E167/L167</f>
        <v>#DIV/0!</v>
      </c>
      <c r="Q167" t="str">
        <f>LEFT(N167,(FIND("/",N167)-1))</f>
        <v>film &amp; video</v>
      </c>
      <c r="R167" t="str">
        <f>MID(N167,FIND("/",N167)+1,4115)</f>
        <v>drama</v>
      </c>
      <c r="S167" s="11">
        <f>(((J167/60)/60)/24)+DATE(1970,1,1)</f>
        <v>42351.658842592587</v>
      </c>
      <c r="T167" s="11">
        <f>(((I167/60)/60)/24)+DATE(1970,1,1)</f>
        <v>42381.658842592587</v>
      </c>
    </row>
    <row r="168" spans="1:20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>E168/D168</f>
        <v>0.6</v>
      </c>
      <c r="P168">
        <f>E168/L168</f>
        <v>3000</v>
      </c>
      <c r="Q168" t="str">
        <f>LEFT(N168,(FIND("/",N168)-1))</f>
        <v>film &amp; video</v>
      </c>
      <c r="R168" t="str">
        <f>MID(N168,FIND("/",N168)+1,4115)</f>
        <v>drama</v>
      </c>
      <c r="S168" s="11">
        <f>(((J168/60)/60)/24)+DATE(1970,1,1)</f>
        <v>42721.075949074075</v>
      </c>
      <c r="T168" s="11">
        <f>(((I168/60)/60)/24)+DATE(1970,1,1)</f>
        <v>42751.075949074075</v>
      </c>
    </row>
    <row r="169" spans="1:20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>E169/D169</f>
        <v>1E-4</v>
      </c>
      <c r="P169">
        <f>E169/L169</f>
        <v>5.5</v>
      </c>
      <c r="Q169" t="str">
        <f>LEFT(N169,(FIND("/",N169)-1))</f>
        <v>film &amp; video</v>
      </c>
      <c r="R169" t="str">
        <f>MID(N169,FIND("/",N169)+1,4115)</f>
        <v>drama</v>
      </c>
      <c r="S169" s="11">
        <f>(((J169/60)/60)/24)+DATE(1970,1,1)</f>
        <v>42160.927488425921</v>
      </c>
      <c r="T169" s="11">
        <f>(((I169/60)/60)/24)+DATE(1970,1,1)</f>
        <v>42220.927488425921</v>
      </c>
    </row>
    <row r="170" spans="1:20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>E170/D170</f>
        <v>4.0625000000000001E-2</v>
      </c>
      <c r="P170">
        <f>E170/L170</f>
        <v>108.33333333333333</v>
      </c>
      <c r="Q170" t="str">
        <f>LEFT(N170,(FIND("/",N170)-1))</f>
        <v>film &amp; video</v>
      </c>
      <c r="R170" t="str">
        <f>MID(N170,FIND("/",N170)+1,4115)</f>
        <v>drama</v>
      </c>
      <c r="S170" s="11">
        <f>(((J170/60)/60)/24)+DATE(1970,1,1)</f>
        <v>42052.83530092593</v>
      </c>
      <c r="T170" s="11">
        <f>(((I170/60)/60)/24)+DATE(1970,1,1)</f>
        <v>42082.793634259258</v>
      </c>
    </row>
    <row r="171" spans="1:20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>E171/D171</f>
        <v>0.224</v>
      </c>
      <c r="P171">
        <f>E171/L171</f>
        <v>56</v>
      </c>
      <c r="Q171" t="str">
        <f>LEFT(N171,(FIND("/",N171)-1))</f>
        <v>film &amp; video</v>
      </c>
      <c r="R171" t="str">
        <f>MID(N171,FIND("/",N171)+1,4115)</f>
        <v>drama</v>
      </c>
      <c r="S171" s="11">
        <f>(((J171/60)/60)/24)+DATE(1970,1,1)</f>
        <v>41900.505312499998</v>
      </c>
      <c r="T171" s="11">
        <f>(((I171/60)/60)/24)+DATE(1970,1,1)</f>
        <v>41930.505312499998</v>
      </c>
    </row>
    <row r="172" spans="1:20" ht="43.2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>E172/D172</f>
        <v>3.2500000000000001E-2</v>
      </c>
      <c r="P172">
        <f>E172/L172</f>
        <v>32.5</v>
      </c>
      <c r="Q172" t="str">
        <f>LEFT(N172,(FIND("/",N172)-1))</f>
        <v>film &amp; video</v>
      </c>
      <c r="R172" t="str">
        <f>MID(N172,FIND("/",N172)+1,4115)</f>
        <v>drama</v>
      </c>
      <c r="S172" s="11">
        <f>(((J172/60)/60)/24)+DATE(1970,1,1)</f>
        <v>42216.977812500001</v>
      </c>
      <c r="T172" s="11">
        <f>(((I172/60)/60)/24)+DATE(1970,1,1)</f>
        <v>42246.227777777778</v>
      </c>
    </row>
    <row r="173" spans="1:20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>E173/D173</f>
        <v>2.0000000000000002E-5</v>
      </c>
      <c r="P173">
        <f>E173/L173</f>
        <v>1</v>
      </c>
      <c r="Q173" t="str">
        <f>LEFT(N173,(FIND("/",N173)-1))</f>
        <v>film &amp; video</v>
      </c>
      <c r="R173" t="str">
        <f>MID(N173,FIND("/",N173)+1,4115)</f>
        <v>drama</v>
      </c>
      <c r="S173" s="11">
        <f>(((J173/60)/60)/24)+DATE(1970,1,1)</f>
        <v>42534.180717592593</v>
      </c>
      <c r="T173" s="11">
        <f>(((I173/60)/60)/24)+DATE(1970,1,1)</f>
        <v>42594.180717592593</v>
      </c>
    </row>
    <row r="174" spans="1:20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>E174/D174</f>
        <v>0</v>
      </c>
      <c r="P174" t="e">
        <f>E174/L174</f>
        <v>#DIV/0!</v>
      </c>
      <c r="Q174" t="str">
        <f>LEFT(N174,(FIND("/",N174)-1))</f>
        <v>film &amp; video</v>
      </c>
      <c r="R174" t="str">
        <f>MID(N174,FIND("/",N174)+1,4115)</f>
        <v>drama</v>
      </c>
      <c r="S174" s="11">
        <f>(((J174/60)/60)/24)+DATE(1970,1,1)</f>
        <v>42047.394942129627</v>
      </c>
      <c r="T174" s="11">
        <f>(((I174/60)/60)/24)+DATE(1970,1,1)</f>
        <v>42082.353275462956</v>
      </c>
    </row>
    <row r="175" spans="1:20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>E175/D175</f>
        <v>0</v>
      </c>
      <c r="P175" t="e">
        <f>E175/L175</f>
        <v>#DIV/0!</v>
      </c>
      <c r="Q175" t="str">
        <f>LEFT(N175,(FIND("/",N175)-1))</f>
        <v>film &amp; video</v>
      </c>
      <c r="R175" t="str">
        <f>MID(N175,FIND("/",N175)+1,4115)</f>
        <v>drama</v>
      </c>
      <c r="S175" s="11">
        <f>(((J175/60)/60)/24)+DATE(1970,1,1)</f>
        <v>42033.573009259257</v>
      </c>
      <c r="T175" s="11">
        <f>(((I175/60)/60)/24)+DATE(1970,1,1)</f>
        <v>42063.573009259257</v>
      </c>
    </row>
    <row r="176" spans="1:20" ht="43.2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>E176/D176</f>
        <v>0</v>
      </c>
      <c r="P176" t="e">
        <f>E176/L176</f>
        <v>#DIV/0!</v>
      </c>
      <c r="Q176" t="str">
        <f>LEFT(N176,(FIND("/",N176)-1))</f>
        <v>film &amp; video</v>
      </c>
      <c r="R176" t="str">
        <f>MID(N176,FIND("/",N176)+1,4115)</f>
        <v>drama</v>
      </c>
      <c r="S176" s="11">
        <f>(((J176/60)/60)/24)+DATE(1970,1,1)</f>
        <v>42072.758981481486</v>
      </c>
      <c r="T176" s="11">
        <f>(((I176/60)/60)/24)+DATE(1970,1,1)</f>
        <v>42132.758981481486</v>
      </c>
    </row>
    <row r="177" spans="1:20" ht="43.2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>E177/D177</f>
        <v>6.4850000000000005E-2</v>
      </c>
      <c r="P177">
        <f>E177/L177</f>
        <v>49.884615384615387</v>
      </c>
      <c r="Q177" t="str">
        <f>LEFT(N177,(FIND("/",N177)-1))</f>
        <v>film &amp; video</v>
      </c>
      <c r="R177" t="str">
        <f>MID(N177,FIND("/",N177)+1,4115)</f>
        <v>drama</v>
      </c>
      <c r="S177" s="11">
        <f>(((J177/60)/60)/24)+DATE(1970,1,1)</f>
        <v>41855.777905092589</v>
      </c>
      <c r="T177" s="11">
        <f>(((I177/60)/60)/24)+DATE(1970,1,1)</f>
        <v>41880.777905092589</v>
      </c>
    </row>
    <row r="178" spans="1:20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>E178/D178</f>
        <v>0</v>
      </c>
      <c r="P178" t="e">
        <f>E178/L178</f>
        <v>#DIV/0!</v>
      </c>
      <c r="Q178" t="str">
        <f>LEFT(N178,(FIND("/",N178)-1))</f>
        <v>film &amp; video</v>
      </c>
      <c r="R178" t="str">
        <f>MID(N178,FIND("/",N178)+1,4115)</f>
        <v>drama</v>
      </c>
      <c r="S178" s="11">
        <f>(((J178/60)/60)/24)+DATE(1970,1,1)</f>
        <v>42191.824062500003</v>
      </c>
      <c r="T178" s="11">
        <f>(((I178/60)/60)/24)+DATE(1970,1,1)</f>
        <v>42221.824062500003</v>
      </c>
    </row>
    <row r="179" spans="1:20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>E179/D179</f>
        <v>0.4</v>
      </c>
      <c r="P179">
        <f>E179/L179</f>
        <v>25.714285714285715</v>
      </c>
      <c r="Q179" t="str">
        <f>LEFT(N179,(FIND("/",N179)-1))</f>
        <v>film &amp; video</v>
      </c>
      <c r="R179" t="str">
        <f>MID(N179,FIND("/",N179)+1,4115)</f>
        <v>drama</v>
      </c>
      <c r="S179" s="11">
        <f>(((J179/60)/60)/24)+DATE(1970,1,1)</f>
        <v>42070.047754629632</v>
      </c>
      <c r="T179" s="11">
        <f>(((I179/60)/60)/24)+DATE(1970,1,1)</f>
        <v>42087.00608796296</v>
      </c>
    </row>
    <row r="180" spans="1:20" ht="28.8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>E180/D180</f>
        <v>0</v>
      </c>
      <c r="P180" t="e">
        <f>E180/L180</f>
        <v>#DIV/0!</v>
      </c>
      <c r="Q180" t="str">
        <f>LEFT(N180,(FIND("/",N180)-1))</f>
        <v>film &amp; video</v>
      </c>
      <c r="R180" t="str">
        <f>MID(N180,FIND("/",N180)+1,4115)</f>
        <v>drama</v>
      </c>
      <c r="S180" s="11">
        <f>(((J180/60)/60)/24)+DATE(1970,1,1)</f>
        <v>42304.955381944441</v>
      </c>
      <c r="T180" s="11">
        <f>(((I180/60)/60)/24)+DATE(1970,1,1)</f>
        <v>42334.997048611112</v>
      </c>
    </row>
    <row r="181" spans="1:20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>E181/D181</f>
        <v>0.2</v>
      </c>
      <c r="P181">
        <f>E181/L181</f>
        <v>100</v>
      </c>
      <c r="Q181" t="str">
        <f>LEFT(N181,(FIND("/",N181)-1))</f>
        <v>film &amp; video</v>
      </c>
      <c r="R181" t="str">
        <f>MID(N181,FIND("/",N181)+1,4115)</f>
        <v>drama</v>
      </c>
      <c r="S181" s="11">
        <f>(((J181/60)/60)/24)+DATE(1970,1,1)</f>
        <v>42403.080497685187</v>
      </c>
      <c r="T181" s="11">
        <f>(((I181/60)/60)/24)+DATE(1970,1,1)</f>
        <v>42433.080497685187</v>
      </c>
    </row>
    <row r="182" spans="1:20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>E182/D182</f>
        <v>0.33416666666666667</v>
      </c>
      <c r="P182">
        <f>E182/L182</f>
        <v>30.846153846153847</v>
      </c>
      <c r="Q182" t="str">
        <f>LEFT(N182,(FIND("/",N182)-1))</f>
        <v>film &amp; video</v>
      </c>
      <c r="R182" t="str">
        <f>MID(N182,FIND("/",N182)+1,4115)</f>
        <v>drama</v>
      </c>
      <c r="S182" s="11">
        <f>(((J182/60)/60)/24)+DATE(1970,1,1)</f>
        <v>42067.991238425922</v>
      </c>
      <c r="T182" s="11">
        <f>(((I182/60)/60)/24)+DATE(1970,1,1)</f>
        <v>42107.791666666672</v>
      </c>
    </row>
    <row r="183" spans="1:20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>E183/D183</f>
        <v>0.21092608822670172</v>
      </c>
      <c r="P183">
        <f>E183/L183</f>
        <v>180.5</v>
      </c>
      <c r="Q183" t="str">
        <f>LEFT(N183,(FIND("/",N183)-1))</f>
        <v>film &amp; video</v>
      </c>
      <c r="R183" t="str">
        <f>MID(N183,FIND("/",N183)+1,4115)</f>
        <v>drama</v>
      </c>
      <c r="S183" s="11">
        <f>(((J183/60)/60)/24)+DATE(1970,1,1)</f>
        <v>42147.741840277777</v>
      </c>
      <c r="T183" s="11">
        <f>(((I183/60)/60)/24)+DATE(1970,1,1)</f>
        <v>42177.741840277777</v>
      </c>
    </row>
    <row r="184" spans="1:20" ht="43.2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>E184/D184</f>
        <v>0</v>
      </c>
      <c r="P184" t="e">
        <f>E184/L184</f>
        <v>#DIV/0!</v>
      </c>
      <c r="Q184" t="str">
        <f>LEFT(N184,(FIND("/",N184)-1))</f>
        <v>film &amp; video</v>
      </c>
      <c r="R184" t="str">
        <f>MID(N184,FIND("/",N184)+1,4115)</f>
        <v>drama</v>
      </c>
      <c r="S184" s="11">
        <f>(((J184/60)/60)/24)+DATE(1970,1,1)</f>
        <v>42712.011944444443</v>
      </c>
      <c r="T184" s="11">
        <f>(((I184/60)/60)/24)+DATE(1970,1,1)</f>
        <v>42742.011944444443</v>
      </c>
    </row>
    <row r="185" spans="1:20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>E185/D185</f>
        <v>0.35855999999999999</v>
      </c>
      <c r="P185">
        <f>E185/L185</f>
        <v>373.5</v>
      </c>
      <c r="Q185" t="str">
        <f>LEFT(N185,(FIND("/",N185)-1))</f>
        <v>film &amp; video</v>
      </c>
      <c r="R185" t="str">
        <f>MID(N185,FIND("/",N185)+1,4115)</f>
        <v>drama</v>
      </c>
      <c r="S185" s="11">
        <f>(((J185/60)/60)/24)+DATE(1970,1,1)</f>
        <v>41939.810300925928</v>
      </c>
      <c r="T185" s="11">
        <f>(((I185/60)/60)/24)+DATE(1970,1,1)</f>
        <v>41969.851967592593</v>
      </c>
    </row>
    <row r="186" spans="1:20" ht="43.2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>E186/D186</f>
        <v>3.4000000000000002E-2</v>
      </c>
      <c r="P186">
        <f>E186/L186</f>
        <v>25.5</v>
      </c>
      <c r="Q186" t="str">
        <f>LEFT(N186,(FIND("/",N186)-1))</f>
        <v>film &amp; video</v>
      </c>
      <c r="R186" t="str">
        <f>MID(N186,FIND("/",N186)+1,4115)</f>
        <v>drama</v>
      </c>
      <c r="S186" s="11">
        <f>(((J186/60)/60)/24)+DATE(1970,1,1)</f>
        <v>41825.791226851856</v>
      </c>
      <c r="T186" s="11">
        <f>(((I186/60)/60)/24)+DATE(1970,1,1)</f>
        <v>41883.165972222225</v>
      </c>
    </row>
    <row r="187" spans="1:20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>E187/D187</f>
        <v>5.5E-2</v>
      </c>
      <c r="P187">
        <f>E187/L187</f>
        <v>220</v>
      </c>
      <c r="Q187" t="str">
        <f>LEFT(N187,(FIND("/",N187)-1))</f>
        <v>film &amp; video</v>
      </c>
      <c r="R187" t="str">
        <f>MID(N187,FIND("/",N187)+1,4115)</f>
        <v>drama</v>
      </c>
      <c r="S187" s="11">
        <f>(((J187/60)/60)/24)+DATE(1970,1,1)</f>
        <v>42570.91133101852</v>
      </c>
      <c r="T187" s="11">
        <f>(((I187/60)/60)/24)+DATE(1970,1,1)</f>
        <v>42600.91133101852</v>
      </c>
    </row>
    <row r="188" spans="1:20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>E188/D188</f>
        <v>0</v>
      </c>
      <c r="P188" t="e">
        <f>E188/L188</f>
        <v>#DIV/0!</v>
      </c>
      <c r="Q188" t="str">
        <f>LEFT(N188,(FIND("/",N188)-1))</f>
        <v>film &amp; video</v>
      </c>
      <c r="R188" t="str">
        <f>MID(N188,FIND("/",N188)+1,4115)</f>
        <v>drama</v>
      </c>
      <c r="S188" s="11">
        <f>(((J188/60)/60)/24)+DATE(1970,1,1)</f>
        <v>42767.812893518523</v>
      </c>
      <c r="T188" s="11">
        <f>(((I188/60)/60)/24)+DATE(1970,1,1)</f>
        <v>42797.833333333328</v>
      </c>
    </row>
    <row r="189" spans="1:20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>E189/D189</f>
        <v>0.16</v>
      </c>
      <c r="P189">
        <f>E189/L189</f>
        <v>160</v>
      </c>
      <c r="Q189" t="str">
        <f>LEFT(N189,(FIND("/",N189)-1))</f>
        <v>film &amp; video</v>
      </c>
      <c r="R189" t="str">
        <f>MID(N189,FIND("/",N189)+1,4115)</f>
        <v>drama</v>
      </c>
      <c r="S189" s="11">
        <f>(((J189/60)/60)/24)+DATE(1970,1,1)</f>
        <v>42182.234456018516</v>
      </c>
      <c r="T189" s="11">
        <f>(((I189/60)/60)/24)+DATE(1970,1,1)</f>
        <v>42206.290972222225</v>
      </c>
    </row>
    <row r="190" spans="1:20" ht="43.2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>E190/D190</f>
        <v>0</v>
      </c>
      <c r="P190" t="e">
        <f>E190/L190</f>
        <v>#DIV/0!</v>
      </c>
      <c r="Q190" t="str">
        <f>LEFT(N190,(FIND("/",N190)-1))</f>
        <v>film &amp; video</v>
      </c>
      <c r="R190" t="str">
        <f>MID(N190,FIND("/",N190)+1,4115)</f>
        <v>drama</v>
      </c>
      <c r="S190" s="11">
        <f>(((J190/60)/60)/24)+DATE(1970,1,1)</f>
        <v>41857.18304398148</v>
      </c>
      <c r="T190" s="11">
        <f>(((I190/60)/60)/24)+DATE(1970,1,1)</f>
        <v>41887.18304398148</v>
      </c>
    </row>
    <row r="191" spans="1:20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>E191/D191</f>
        <v>6.8999999999999997E-4</v>
      </c>
      <c r="P191">
        <f>E191/L191</f>
        <v>69</v>
      </c>
      <c r="Q191" t="str">
        <f>LEFT(N191,(FIND("/",N191)-1))</f>
        <v>film &amp; video</v>
      </c>
      <c r="R191" t="str">
        <f>MID(N191,FIND("/",N191)+1,4115)</f>
        <v>drama</v>
      </c>
      <c r="S191" s="11">
        <f>(((J191/60)/60)/24)+DATE(1970,1,1)</f>
        <v>42556.690706018519</v>
      </c>
      <c r="T191" s="11">
        <f>(((I191/60)/60)/24)+DATE(1970,1,1)</f>
        <v>42616.690706018519</v>
      </c>
    </row>
    <row r="192" spans="1:20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>E192/D192</f>
        <v>4.1666666666666666E-3</v>
      </c>
      <c r="P192">
        <f>E192/L192</f>
        <v>50</v>
      </c>
      <c r="Q192" t="str">
        <f>LEFT(N192,(FIND("/",N192)-1))</f>
        <v>film &amp; video</v>
      </c>
      <c r="R192" t="str">
        <f>MID(N192,FIND("/",N192)+1,4115)</f>
        <v>drama</v>
      </c>
      <c r="S192" s="11">
        <f>(((J192/60)/60)/24)+DATE(1970,1,1)</f>
        <v>42527.650995370372</v>
      </c>
      <c r="T192" s="11">
        <f>(((I192/60)/60)/24)+DATE(1970,1,1)</f>
        <v>42537.650995370372</v>
      </c>
    </row>
    <row r="193" spans="1:20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>E193/D193</f>
        <v>0.05</v>
      </c>
      <c r="P193">
        <f>E193/L193</f>
        <v>83.333333333333329</v>
      </c>
      <c r="Q193" t="str">
        <f>LEFT(N193,(FIND("/",N193)-1))</f>
        <v>film &amp; video</v>
      </c>
      <c r="R193" t="str">
        <f>MID(N193,FIND("/",N193)+1,4115)</f>
        <v>drama</v>
      </c>
      <c r="S193" s="11">
        <f>(((J193/60)/60)/24)+DATE(1970,1,1)</f>
        <v>42239.441412037035</v>
      </c>
      <c r="T193" s="11">
        <f>(((I193/60)/60)/24)+DATE(1970,1,1)</f>
        <v>42279.441412037035</v>
      </c>
    </row>
    <row r="194" spans="1:20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>E194/D194</f>
        <v>1.7E-5</v>
      </c>
      <c r="P194">
        <f>E194/L194</f>
        <v>5.666666666666667</v>
      </c>
      <c r="Q194" t="str">
        <f>LEFT(N194,(FIND("/",N194)-1))</f>
        <v>film &amp; video</v>
      </c>
      <c r="R194" t="str">
        <f>MID(N194,FIND("/",N194)+1,4115)</f>
        <v>drama</v>
      </c>
      <c r="S194" s="11">
        <f>(((J194/60)/60)/24)+DATE(1970,1,1)</f>
        <v>41899.792037037041</v>
      </c>
      <c r="T194" s="11">
        <f>(((I194/60)/60)/24)+DATE(1970,1,1)</f>
        <v>41929.792037037041</v>
      </c>
    </row>
    <row r="195" spans="1:20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>E195/D195</f>
        <v>0</v>
      </c>
      <c r="P195" t="e">
        <f>E195/L195</f>
        <v>#DIV/0!</v>
      </c>
      <c r="Q195" t="str">
        <f>LEFT(N195,(FIND("/",N195)-1))</f>
        <v>film &amp; video</v>
      </c>
      <c r="R195" t="str">
        <f>MID(N195,FIND("/",N195)+1,4115)</f>
        <v>drama</v>
      </c>
      <c r="S195" s="11">
        <f>(((J195/60)/60)/24)+DATE(1970,1,1)</f>
        <v>41911.934791666667</v>
      </c>
      <c r="T195" s="11">
        <f>(((I195/60)/60)/24)+DATE(1970,1,1)</f>
        <v>41971.976458333331</v>
      </c>
    </row>
    <row r="196" spans="1:20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>E196/D196</f>
        <v>1.1999999999999999E-3</v>
      </c>
      <c r="P196">
        <f>E196/L196</f>
        <v>1</v>
      </c>
      <c r="Q196" t="str">
        <f>LEFT(N196,(FIND("/",N196)-1))</f>
        <v>film &amp; video</v>
      </c>
      <c r="R196" t="str">
        <f>MID(N196,FIND("/",N196)+1,4115)</f>
        <v>drama</v>
      </c>
      <c r="S196" s="11">
        <f>(((J196/60)/60)/24)+DATE(1970,1,1)</f>
        <v>42375.996886574074</v>
      </c>
      <c r="T196" s="11">
        <f>(((I196/60)/60)/24)+DATE(1970,1,1)</f>
        <v>42435.996886574074</v>
      </c>
    </row>
    <row r="197" spans="1:20" ht="43.2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>E197/D197</f>
        <v>0</v>
      </c>
      <c r="P197" t="e">
        <f>E197/L197</f>
        <v>#DIV/0!</v>
      </c>
      <c r="Q197" t="str">
        <f>LEFT(N197,(FIND("/",N197)-1))</f>
        <v>film &amp; video</v>
      </c>
      <c r="R197" t="str">
        <f>MID(N197,FIND("/",N197)+1,4115)</f>
        <v>drama</v>
      </c>
      <c r="S197" s="11">
        <f>(((J197/60)/60)/24)+DATE(1970,1,1)</f>
        <v>42135.67050925926</v>
      </c>
      <c r="T197" s="11">
        <f>(((I197/60)/60)/24)+DATE(1970,1,1)</f>
        <v>42195.67050925926</v>
      </c>
    </row>
    <row r="198" spans="1:20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>E198/D198</f>
        <v>0.41857142857142859</v>
      </c>
      <c r="P198">
        <f>E198/L198</f>
        <v>77.10526315789474</v>
      </c>
      <c r="Q198" t="str">
        <f>LEFT(N198,(FIND("/",N198)-1))</f>
        <v>film &amp; video</v>
      </c>
      <c r="R198" t="str">
        <f>MID(N198,FIND("/",N198)+1,4115)</f>
        <v>drama</v>
      </c>
      <c r="S198" s="11">
        <f>(((J198/60)/60)/24)+DATE(1970,1,1)</f>
        <v>42259.542800925927</v>
      </c>
      <c r="T198" s="11">
        <f>(((I198/60)/60)/24)+DATE(1970,1,1)</f>
        <v>42287.875</v>
      </c>
    </row>
    <row r="199" spans="1:20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>E199/D199</f>
        <v>0.1048</v>
      </c>
      <c r="P199">
        <f>E199/L199</f>
        <v>32.75</v>
      </c>
      <c r="Q199" t="str">
        <f>LEFT(N199,(FIND("/",N199)-1))</f>
        <v>film &amp; video</v>
      </c>
      <c r="R199" t="str">
        <f>MID(N199,FIND("/",N199)+1,4115)</f>
        <v>drama</v>
      </c>
      <c r="S199" s="11">
        <f>(((J199/60)/60)/24)+DATE(1970,1,1)</f>
        <v>42741.848379629635</v>
      </c>
      <c r="T199" s="11">
        <f>(((I199/60)/60)/24)+DATE(1970,1,1)</f>
        <v>42783.875</v>
      </c>
    </row>
    <row r="200" spans="1:20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>E200/D200</f>
        <v>1.116E-2</v>
      </c>
      <c r="P200">
        <f>E200/L200</f>
        <v>46.5</v>
      </c>
      <c r="Q200" t="str">
        <f>LEFT(N200,(FIND("/",N200)-1))</f>
        <v>film &amp; video</v>
      </c>
      <c r="R200" t="str">
        <f>MID(N200,FIND("/",N200)+1,4115)</f>
        <v>drama</v>
      </c>
      <c r="S200" s="11">
        <f>(((J200/60)/60)/24)+DATE(1970,1,1)</f>
        <v>41887.383356481485</v>
      </c>
      <c r="T200" s="11">
        <f>(((I200/60)/60)/24)+DATE(1970,1,1)</f>
        <v>41917.383356481485</v>
      </c>
    </row>
    <row r="201" spans="1:20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>E201/D201</f>
        <v>0</v>
      </c>
      <c r="P201" t="e">
        <f>E201/L201</f>
        <v>#DIV/0!</v>
      </c>
      <c r="Q201" t="str">
        <f>LEFT(N201,(FIND("/",N201)-1))</f>
        <v>film &amp; video</v>
      </c>
      <c r="R201" t="str">
        <f>MID(N201,FIND("/",N201)+1,4115)</f>
        <v>drama</v>
      </c>
      <c r="S201" s="11">
        <f>(((J201/60)/60)/24)+DATE(1970,1,1)</f>
        <v>42584.123865740738</v>
      </c>
      <c r="T201" s="11">
        <f>(((I201/60)/60)/24)+DATE(1970,1,1)</f>
        <v>42614.123865740738</v>
      </c>
    </row>
    <row r="202" spans="1:20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>E202/D202</f>
        <v>0.26192500000000002</v>
      </c>
      <c r="P202">
        <f>E202/L202</f>
        <v>87.308333333333337</v>
      </c>
      <c r="Q202" t="str">
        <f>LEFT(N202,(FIND("/",N202)-1))</f>
        <v>film &amp; video</v>
      </c>
      <c r="R202" t="str">
        <f>MID(N202,FIND("/",N202)+1,4115)</f>
        <v>drama</v>
      </c>
      <c r="S202" s="11">
        <f>(((J202/60)/60)/24)+DATE(1970,1,1)</f>
        <v>41867.083368055559</v>
      </c>
      <c r="T202" s="11">
        <f>(((I202/60)/60)/24)+DATE(1970,1,1)</f>
        <v>41897.083368055559</v>
      </c>
    </row>
    <row r="203" spans="1:20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>E203/D203</f>
        <v>0.58461538461538465</v>
      </c>
      <c r="P203">
        <f>E203/L203</f>
        <v>54.285714285714285</v>
      </c>
      <c r="Q203" t="str">
        <f>LEFT(N203,(FIND("/",N203)-1))</f>
        <v>film &amp; video</v>
      </c>
      <c r="R203" t="str">
        <f>MID(N203,FIND("/",N203)+1,4115)</f>
        <v>drama</v>
      </c>
      <c r="S203" s="11">
        <f>(((J203/60)/60)/24)+DATE(1970,1,1)</f>
        <v>42023.818622685183</v>
      </c>
      <c r="T203" s="11">
        <f>(((I203/60)/60)/24)+DATE(1970,1,1)</f>
        <v>42043.818622685183</v>
      </c>
    </row>
    <row r="204" spans="1:20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>E204/D204</f>
        <v>0</v>
      </c>
      <c r="P204" t="e">
        <f>E204/L204</f>
        <v>#DIV/0!</v>
      </c>
      <c r="Q204" t="str">
        <f>LEFT(N204,(FIND("/",N204)-1))</f>
        <v>film &amp; video</v>
      </c>
      <c r="R204" t="str">
        <f>MID(N204,FIND("/",N204)+1,4115)</f>
        <v>drama</v>
      </c>
      <c r="S204" s="11">
        <f>(((J204/60)/60)/24)+DATE(1970,1,1)</f>
        <v>42255.927824074075</v>
      </c>
      <c r="T204" s="11">
        <f>(((I204/60)/60)/24)+DATE(1970,1,1)</f>
        <v>42285.874305555553</v>
      </c>
    </row>
    <row r="205" spans="1:20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>E205/D205</f>
        <v>0.2984</v>
      </c>
      <c r="P205">
        <f>E205/L205</f>
        <v>93.25</v>
      </c>
      <c r="Q205" t="str">
        <f>LEFT(N205,(FIND("/",N205)-1))</f>
        <v>film &amp; video</v>
      </c>
      <c r="R205" t="str">
        <f>MID(N205,FIND("/",N205)+1,4115)</f>
        <v>drama</v>
      </c>
      <c r="S205" s="11">
        <f>(((J205/60)/60)/24)+DATE(1970,1,1)</f>
        <v>41973.847962962958</v>
      </c>
      <c r="T205" s="11">
        <f>(((I205/60)/60)/24)+DATE(1970,1,1)</f>
        <v>42033.847962962958</v>
      </c>
    </row>
    <row r="206" spans="1:20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>E206/D206</f>
        <v>0.50721666666666665</v>
      </c>
      <c r="P206">
        <f>E206/L206</f>
        <v>117.68368136117556</v>
      </c>
      <c r="Q206" t="str">
        <f>LEFT(N206,(FIND("/",N206)-1))</f>
        <v>film &amp; video</v>
      </c>
      <c r="R206" t="str">
        <f>MID(N206,FIND("/",N206)+1,4115)</f>
        <v>drama</v>
      </c>
      <c r="S206" s="11">
        <f>(((J206/60)/60)/24)+DATE(1970,1,1)</f>
        <v>42556.583368055552</v>
      </c>
      <c r="T206" s="11">
        <f>(((I206/60)/60)/24)+DATE(1970,1,1)</f>
        <v>42586.583368055552</v>
      </c>
    </row>
    <row r="207" spans="1:20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>E207/D207</f>
        <v>0.16250000000000001</v>
      </c>
      <c r="P207">
        <f>E207/L207</f>
        <v>76.470588235294116</v>
      </c>
      <c r="Q207" t="str">
        <f>LEFT(N207,(FIND("/",N207)-1))</f>
        <v>film &amp; video</v>
      </c>
      <c r="R207" t="str">
        <f>MID(N207,FIND("/",N207)+1,4115)</f>
        <v>drama</v>
      </c>
      <c r="S207" s="11">
        <f>(((J207/60)/60)/24)+DATE(1970,1,1)</f>
        <v>42248.632199074069</v>
      </c>
      <c r="T207" s="11">
        <f>(((I207/60)/60)/24)+DATE(1970,1,1)</f>
        <v>42283.632199074069</v>
      </c>
    </row>
    <row r="208" spans="1:20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>E208/D208</f>
        <v>0</v>
      </c>
      <c r="P208" t="e">
        <f>E208/L208</f>
        <v>#DIV/0!</v>
      </c>
      <c r="Q208" t="str">
        <f>LEFT(N208,(FIND("/",N208)-1))</f>
        <v>film &amp; video</v>
      </c>
      <c r="R208" t="str">
        <f>MID(N208,FIND("/",N208)+1,4115)</f>
        <v>drama</v>
      </c>
      <c r="S208" s="11">
        <f>(((J208/60)/60)/24)+DATE(1970,1,1)</f>
        <v>42567.004432870366</v>
      </c>
      <c r="T208" s="11">
        <f>(((I208/60)/60)/24)+DATE(1970,1,1)</f>
        <v>42588.004432870366</v>
      </c>
    </row>
    <row r="209" spans="1:20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>E209/D209</f>
        <v>0.15214285714285714</v>
      </c>
      <c r="P209">
        <f>E209/L209</f>
        <v>163.84615384615384</v>
      </c>
      <c r="Q209" t="str">
        <f>LEFT(N209,(FIND("/",N209)-1))</f>
        <v>film &amp; video</v>
      </c>
      <c r="R209" t="str">
        <f>MID(N209,FIND("/",N209)+1,4115)</f>
        <v>drama</v>
      </c>
      <c r="S209" s="11">
        <f>(((J209/60)/60)/24)+DATE(1970,1,1)</f>
        <v>41978.197199074071</v>
      </c>
      <c r="T209" s="11">
        <f>(((I209/60)/60)/24)+DATE(1970,1,1)</f>
        <v>42008.197199074071</v>
      </c>
    </row>
    <row r="210" spans="1:20" ht="43.2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>E210/D210</f>
        <v>0</v>
      </c>
      <c r="P210" t="e">
        <f>E210/L210</f>
        <v>#DIV/0!</v>
      </c>
      <c r="Q210" t="str">
        <f>LEFT(N210,(FIND("/",N210)-1))</f>
        <v>film &amp; video</v>
      </c>
      <c r="R210" t="str">
        <f>MID(N210,FIND("/",N210)+1,4115)</f>
        <v>drama</v>
      </c>
      <c r="S210" s="11">
        <f>(((J210/60)/60)/24)+DATE(1970,1,1)</f>
        <v>41959.369988425926</v>
      </c>
      <c r="T210" s="11">
        <f>(((I210/60)/60)/24)+DATE(1970,1,1)</f>
        <v>41989.369988425926</v>
      </c>
    </row>
    <row r="211" spans="1:20" ht="43.2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>E211/D211</f>
        <v>0</v>
      </c>
      <c r="P211" t="e">
        <f>E211/L211</f>
        <v>#DIV/0!</v>
      </c>
      <c r="Q211" t="str">
        <f>LEFT(N211,(FIND("/",N211)-1))</f>
        <v>film &amp; video</v>
      </c>
      <c r="R211" t="str">
        <f>MID(N211,FIND("/",N211)+1,4115)</f>
        <v>drama</v>
      </c>
      <c r="S211" s="11">
        <f>(((J211/60)/60)/24)+DATE(1970,1,1)</f>
        <v>42165.922858796301</v>
      </c>
      <c r="T211" s="11">
        <f>(((I211/60)/60)/24)+DATE(1970,1,1)</f>
        <v>42195.922858796301</v>
      </c>
    </row>
    <row r="212" spans="1:20" ht="43.2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>E212/D212</f>
        <v>0.2525</v>
      </c>
      <c r="P212">
        <f>E212/L212</f>
        <v>91.818181818181813</v>
      </c>
      <c r="Q212" t="str">
        <f>LEFT(N212,(FIND("/",N212)-1))</f>
        <v>film &amp; video</v>
      </c>
      <c r="R212" t="str">
        <f>MID(N212,FIND("/",N212)+1,4115)</f>
        <v>drama</v>
      </c>
      <c r="S212" s="11">
        <f>(((J212/60)/60)/24)+DATE(1970,1,1)</f>
        <v>42249.064722222218</v>
      </c>
      <c r="T212" s="11">
        <f>(((I212/60)/60)/24)+DATE(1970,1,1)</f>
        <v>42278.208333333328</v>
      </c>
    </row>
    <row r="213" spans="1:20" ht="43.2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>E213/D213</f>
        <v>0.44600000000000001</v>
      </c>
      <c r="P213">
        <f>E213/L213</f>
        <v>185.83333333333334</v>
      </c>
      <c r="Q213" t="str">
        <f>LEFT(N213,(FIND("/",N213)-1))</f>
        <v>film &amp; video</v>
      </c>
      <c r="R213" t="str">
        <f>MID(N213,FIND("/",N213)+1,4115)</f>
        <v>drama</v>
      </c>
      <c r="S213" s="11">
        <f>(((J213/60)/60)/24)+DATE(1970,1,1)</f>
        <v>42236.159918981488</v>
      </c>
      <c r="T213" s="11">
        <f>(((I213/60)/60)/24)+DATE(1970,1,1)</f>
        <v>42266.159918981488</v>
      </c>
    </row>
    <row r="214" spans="1:20" ht="28.8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>E214/D214</f>
        <v>1.5873015873015873E-4</v>
      </c>
      <c r="P214">
        <f>E214/L214</f>
        <v>1</v>
      </c>
      <c r="Q214" t="str">
        <f>LEFT(N214,(FIND("/",N214)-1))</f>
        <v>film &amp; video</v>
      </c>
      <c r="R214" t="str">
        <f>MID(N214,FIND("/",N214)+1,4115)</f>
        <v>drama</v>
      </c>
      <c r="S214" s="11">
        <f>(((J214/60)/60)/24)+DATE(1970,1,1)</f>
        <v>42416.881018518514</v>
      </c>
      <c r="T214" s="11">
        <f>(((I214/60)/60)/24)+DATE(1970,1,1)</f>
        <v>42476.839351851857</v>
      </c>
    </row>
    <row r="215" spans="1:20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>E215/D215</f>
        <v>4.0000000000000002E-4</v>
      </c>
      <c r="P215">
        <f>E215/L215</f>
        <v>20</v>
      </c>
      <c r="Q215" t="str">
        <f>LEFT(N215,(FIND("/",N215)-1))</f>
        <v>film &amp; video</v>
      </c>
      <c r="R215" t="str">
        <f>MID(N215,FIND("/",N215)+1,4115)</f>
        <v>drama</v>
      </c>
      <c r="S215" s="11">
        <f>(((J215/60)/60)/24)+DATE(1970,1,1)</f>
        <v>42202.594293981485</v>
      </c>
      <c r="T215" s="11">
        <f>(((I215/60)/60)/24)+DATE(1970,1,1)</f>
        <v>42232.587974537033</v>
      </c>
    </row>
    <row r="216" spans="1:20" ht="43.2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>E216/D216</f>
        <v>8.0000000000000007E-5</v>
      </c>
      <c r="P216">
        <f>E216/L216</f>
        <v>1</v>
      </c>
      <c r="Q216" t="str">
        <f>LEFT(N216,(FIND("/",N216)-1))</f>
        <v>film &amp; video</v>
      </c>
      <c r="R216" t="str">
        <f>MID(N216,FIND("/",N216)+1,4115)</f>
        <v>drama</v>
      </c>
      <c r="S216" s="11">
        <f>(((J216/60)/60)/24)+DATE(1970,1,1)</f>
        <v>42009.64061342593</v>
      </c>
      <c r="T216" s="11">
        <f>(((I216/60)/60)/24)+DATE(1970,1,1)</f>
        <v>42069.64061342593</v>
      </c>
    </row>
    <row r="217" spans="1:20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>E217/D217</f>
        <v>2.2727272727272726E-3</v>
      </c>
      <c r="P217">
        <f>E217/L217</f>
        <v>10</v>
      </c>
      <c r="Q217" t="str">
        <f>LEFT(N217,(FIND("/",N217)-1))</f>
        <v>film &amp; video</v>
      </c>
      <c r="R217" t="str">
        <f>MID(N217,FIND("/",N217)+1,4115)</f>
        <v>drama</v>
      </c>
      <c r="S217" s="11">
        <f>(((J217/60)/60)/24)+DATE(1970,1,1)</f>
        <v>42375.230115740742</v>
      </c>
      <c r="T217" s="11">
        <f>(((I217/60)/60)/24)+DATE(1970,1,1)</f>
        <v>42417.999305555553</v>
      </c>
    </row>
    <row r="218" spans="1:20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>E218/D218</f>
        <v>0.55698440000000005</v>
      </c>
      <c r="P218">
        <f>E218/L218</f>
        <v>331.53833333333336</v>
      </c>
      <c r="Q218" t="str">
        <f>LEFT(N218,(FIND("/",N218)-1))</f>
        <v>film &amp; video</v>
      </c>
      <c r="R218" t="str">
        <f>MID(N218,FIND("/",N218)+1,4115)</f>
        <v>drama</v>
      </c>
      <c r="S218" s="11">
        <f>(((J218/60)/60)/24)+DATE(1970,1,1)</f>
        <v>42066.958761574075</v>
      </c>
      <c r="T218" s="11">
        <f>(((I218/60)/60)/24)+DATE(1970,1,1)</f>
        <v>42116.917094907403</v>
      </c>
    </row>
    <row r="219" spans="1:20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>E219/D219</f>
        <v>0.11942999999999999</v>
      </c>
      <c r="P219">
        <f>E219/L219</f>
        <v>314.28947368421052</v>
      </c>
      <c r="Q219" t="str">
        <f>LEFT(N219,(FIND("/",N219)-1))</f>
        <v>film &amp; video</v>
      </c>
      <c r="R219" t="str">
        <f>MID(N219,FIND("/",N219)+1,4115)</f>
        <v>drama</v>
      </c>
      <c r="S219" s="11">
        <f>(((J219/60)/60)/24)+DATE(1970,1,1)</f>
        <v>41970.64061342593</v>
      </c>
      <c r="T219" s="11">
        <f>(((I219/60)/60)/24)+DATE(1970,1,1)</f>
        <v>42001.64061342593</v>
      </c>
    </row>
    <row r="220" spans="1:20" ht="43.2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>E220/D220</f>
        <v>0.02</v>
      </c>
      <c r="P220">
        <f>E220/L220</f>
        <v>100</v>
      </c>
      <c r="Q220" t="str">
        <f>LEFT(N220,(FIND("/",N220)-1))</f>
        <v>film &amp; video</v>
      </c>
      <c r="R220" t="str">
        <f>MID(N220,FIND("/",N220)+1,4115)</f>
        <v>drama</v>
      </c>
      <c r="S220" s="11">
        <f>(((J220/60)/60)/24)+DATE(1970,1,1)</f>
        <v>42079.628344907411</v>
      </c>
      <c r="T220" s="11">
        <f>(((I220/60)/60)/24)+DATE(1970,1,1)</f>
        <v>42139.628344907411</v>
      </c>
    </row>
    <row r="221" spans="1:20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>E221/D221</f>
        <v>0.17630000000000001</v>
      </c>
      <c r="P221">
        <f>E221/L221</f>
        <v>115.98684210526316</v>
      </c>
      <c r="Q221" t="str">
        <f>LEFT(N221,(FIND("/",N221)-1))</f>
        <v>film &amp; video</v>
      </c>
      <c r="R221" t="str">
        <f>MID(N221,FIND("/",N221)+1,4115)</f>
        <v>drama</v>
      </c>
      <c r="S221" s="11">
        <f>(((J221/60)/60)/24)+DATE(1970,1,1)</f>
        <v>42429.326678240745</v>
      </c>
      <c r="T221" s="11">
        <f>(((I221/60)/60)/24)+DATE(1970,1,1)</f>
        <v>42461.290972222225</v>
      </c>
    </row>
    <row r="222" spans="1:20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>E222/D222</f>
        <v>7.1999999999999998E-3</v>
      </c>
      <c r="P222">
        <f>E222/L222</f>
        <v>120</v>
      </c>
      <c r="Q222" t="str">
        <f>LEFT(N222,(FIND("/",N222)-1))</f>
        <v>film &amp; video</v>
      </c>
      <c r="R222" t="str">
        <f>MID(N222,FIND("/",N222)+1,4115)</f>
        <v>drama</v>
      </c>
      <c r="S222" s="11">
        <f>(((J222/60)/60)/24)+DATE(1970,1,1)</f>
        <v>42195.643865740742</v>
      </c>
      <c r="T222" s="11">
        <f>(((I222/60)/60)/24)+DATE(1970,1,1)</f>
        <v>42236.837499999994</v>
      </c>
    </row>
    <row r="223" spans="1:20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>E223/D223</f>
        <v>0</v>
      </c>
      <c r="P223" t="e">
        <f>E223/L223</f>
        <v>#DIV/0!</v>
      </c>
      <c r="Q223" t="str">
        <f>LEFT(N223,(FIND("/",N223)-1))</f>
        <v>film &amp; video</v>
      </c>
      <c r="R223" t="str">
        <f>MID(N223,FIND("/",N223)+1,4115)</f>
        <v>drama</v>
      </c>
      <c r="S223" s="11">
        <f>(((J223/60)/60)/24)+DATE(1970,1,1)</f>
        <v>42031.837546296301</v>
      </c>
      <c r="T223" s="11">
        <f>(((I223/60)/60)/24)+DATE(1970,1,1)</f>
        <v>42091.79587962963</v>
      </c>
    </row>
    <row r="224" spans="1:20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>E224/D224</f>
        <v>0.13</v>
      </c>
      <c r="P224">
        <f>E224/L224</f>
        <v>65</v>
      </c>
      <c r="Q224" t="str">
        <f>LEFT(N224,(FIND("/",N224)-1))</f>
        <v>film &amp; video</v>
      </c>
      <c r="R224" t="str">
        <f>MID(N224,FIND("/",N224)+1,4115)</f>
        <v>drama</v>
      </c>
      <c r="S224" s="11">
        <f>(((J224/60)/60)/24)+DATE(1970,1,1)</f>
        <v>42031.769884259258</v>
      </c>
      <c r="T224" s="11">
        <f>(((I224/60)/60)/24)+DATE(1970,1,1)</f>
        <v>42090.110416666663</v>
      </c>
    </row>
    <row r="225" spans="1:20" ht="43.2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>E225/D225</f>
        <v>0</v>
      </c>
      <c r="P225" t="e">
        <f>E225/L225</f>
        <v>#DIV/0!</v>
      </c>
      <c r="Q225" t="str">
        <f>LEFT(N225,(FIND("/",N225)-1))</f>
        <v>film &amp; video</v>
      </c>
      <c r="R225" t="str">
        <f>MID(N225,FIND("/",N225)+1,4115)</f>
        <v>drama</v>
      </c>
      <c r="S225" s="11">
        <f>(((J225/60)/60)/24)+DATE(1970,1,1)</f>
        <v>42482.048032407409</v>
      </c>
      <c r="T225" s="11">
        <f>(((I225/60)/60)/24)+DATE(1970,1,1)</f>
        <v>42512.045138888891</v>
      </c>
    </row>
    <row r="226" spans="1:20" ht="43.2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>E226/D226</f>
        <v>0</v>
      </c>
      <c r="P226" t="e">
        <f>E226/L226</f>
        <v>#DIV/0!</v>
      </c>
      <c r="Q226" t="str">
        <f>LEFT(N226,(FIND("/",N226)-1))</f>
        <v>film &amp; video</v>
      </c>
      <c r="R226" t="str">
        <f>MID(N226,FIND("/",N226)+1,4115)</f>
        <v>drama</v>
      </c>
      <c r="S226" s="11">
        <f>(((J226/60)/60)/24)+DATE(1970,1,1)</f>
        <v>42135.235254629632</v>
      </c>
      <c r="T226" s="11">
        <f>(((I226/60)/60)/24)+DATE(1970,1,1)</f>
        <v>42195.235254629632</v>
      </c>
    </row>
    <row r="227" spans="1:20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>E227/D227</f>
        <v>0</v>
      </c>
      <c r="P227" t="e">
        <f>E227/L227</f>
        <v>#DIV/0!</v>
      </c>
      <c r="Q227" t="str">
        <f>LEFT(N227,(FIND("/",N227)-1))</f>
        <v>film &amp; video</v>
      </c>
      <c r="R227" t="str">
        <f>MID(N227,FIND("/",N227)+1,4115)</f>
        <v>drama</v>
      </c>
      <c r="S227" s="11">
        <f>(((J227/60)/60)/24)+DATE(1970,1,1)</f>
        <v>42438.961273148147</v>
      </c>
      <c r="T227" s="11">
        <f>(((I227/60)/60)/24)+DATE(1970,1,1)</f>
        <v>42468.919606481482</v>
      </c>
    </row>
    <row r="228" spans="1:20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>E228/D228</f>
        <v>8.6206896551724137E-3</v>
      </c>
      <c r="P228">
        <f>E228/L228</f>
        <v>125</v>
      </c>
      <c r="Q228" t="str">
        <f>LEFT(N228,(FIND("/",N228)-1))</f>
        <v>film &amp; video</v>
      </c>
      <c r="R228" t="str">
        <f>MID(N228,FIND("/",N228)+1,4115)</f>
        <v>drama</v>
      </c>
      <c r="S228" s="11">
        <f>(((J228/60)/60)/24)+DATE(1970,1,1)</f>
        <v>42106.666018518517</v>
      </c>
      <c r="T228" s="11">
        <f>(((I228/60)/60)/24)+DATE(1970,1,1)</f>
        <v>42155.395138888889</v>
      </c>
    </row>
    <row r="229" spans="1:20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>E229/D229</f>
        <v>0</v>
      </c>
      <c r="P229" t="e">
        <f>E229/L229</f>
        <v>#DIV/0!</v>
      </c>
      <c r="Q229" t="str">
        <f>LEFT(N229,(FIND("/",N229)-1))</f>
        <v>film &amp; video</v>
      </c>
      <c r="R229" t="str">
        <f>MID(N229,FIND("/",N229)+1,4115)</f>
        <v>drama</v>
      </c>
      <c r="S229" s="11">
        <f>(((J229/60)/60)/24)+DATE(1970,1,1)</f>
        <v>42164.893993055557</v>
      </c>
      <c r="T229" s="11">
        <f>(((I229/60)/60)/24)+DATE(1970,1,1)</f>
        <v>42194.893993055557</v>
      </c>
    </row>
    <row r="230" spans="1:20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>E230/D230</f>
        <v>0</v>
      </c>
      <c r="P230" t="e">
        <f>E230/L230</f>
        <v>#DIV/0!</v>
      </c>
      <c r="Q230" t="str">
        <f>LEFT(N230,(FIND("/",N230)-1))</f>
        <v>film &amp; video</v>
      </c>
      <c r="R230" t="str">
        <f>MID(N230,FIND("/",N230)+1,4115)</f>
        <v>drama</v>
      </c>
      <c r="S230" s="11">
        <f>(((J230/60)/60)/24)+DATE(1970,1,1)</f>
        <v>42096.686400462961</v>
      </c>
      <c r="T230" s="11">
        <f>(((I230/60)/60)/24)+DATE(1970,1,1)</f>
        <v>42156.686400462961</v>
      </c>
    </row>
    <row r="231" spans="1:20" ht="43.2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>E231/D231</f>
        <v>0</v>
      </c>
      <c r="P231" t="e">
        <f>E231/L231</f>
        <v>#DIV/0!</v>
      </c>
      <c r="Q231" t="str">
        <f>LEFT(N231,(FIND("/",N231)-1))</f>
        <v>film &amp; video</v>
      </c>
      <c r="R231" t="str">
        <f>MID(N231,FIND("/",N231)+1,4115)</f>
        <v>drama</v>
      </c>
      <c r="S231" s="11">
        <f>(((J231/60)/60)/24)+DATE(1970,1,1)</f>
        <v>42383.933993055558</v>
      </c>
      <c r="T231" s="11">
        <f>(((I231/60)/60)/24)+DATE(1970,1,1)</f>
        <v>42413.933993055558</v>
      </c>
    </row>
    <row r="232" spans="1:20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>E232/D232</f>
        <v>4.0000000000000001E-3</v>
      </c>
      <c r="P232">
        <f>E232/L232</f>
        <v>30</v>
      </c>
      <c r="Q232" t="str">
        <f>LEFT(N232,(FIND("/",N232)-1))</f>
        <v>film &amp; video</v>
      </c>
      <c r="R232" t="str">
        <f>MID(N232,FIND("/",N232)+1,4115)</f>
        <v>drama</v>
      </c>
      <c r="S232" s="11">
        <f>(((J232/60)/60)/24)+DATE(1970,1,1)</f>
        <v>42129.777210648142</v>
      </c>
      <c r="T232" s="11">
        <f>(((I232/60)/60)/24)+DATE(1970,1,1)</f>
        <v>42159.777210648142</v>
      </c>
    </row>
    <row r="233" spans="1:20" ht="43.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>E233/D233</f>
        <v>0</v>
      </c>
      <c r="P233" t="e">
        <f>E233/L233</f>
        <v>#DIV/0!</v>
      </c>
      <c r="Q233" t="str">
        <f>LEFT(N233,(FIND("/",N233)-1))</f>
        <v>film &amp; video</v>
      </c>
      <c r="R233" t="str">
        <f>MID(N233,FIND("/",N233)+1,4115)</f>
        <v>drama</v>
      </c>
      <c r="S233" s="11">
        <f>(((J233/60)/60)/24)+DATE(1970,1,1)</f>
        <v>42341.958923611113</v>
      </c>
      <c r="T233" s="11">
        <f>(((I233/60)/60)/24)+DATE(1970,1,1)</f>
        <v>42371.958923611113</v>
      </c>
    </row>
    <row r="234" spans="1:20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>E234/D234</f>
        <v>2.75E-2</v>
      </c>
      <c r="P234">
        <f>E234/L234</f>
        <v>15.714285714285714</v>
      </c>
      <c r="Q234" t="str">
        <f>LEFT(N234,(FIND("/",N234)-1))</f>
        <v>film &amp; video</v>
      </c>
      <c r="R234" t="str">
        <f>MID(N234,FIND("/",N234)+1,4115)</f>
        <v>drama</v>
      </c>
      <c r="S234" s="11">
        <f>(((J234/60)/60)/24)+DATE(1970,1,1)</f>
        <v>42032.82576388889</v>
      </c>
      <c r="T234" s="11">
        <f>(((I234/60)/60)/24)+DATE(1970,1,1)</f>
        <v>42062.82576388889</v>
      </c>
    </row>
    <row r="235" spans="1:20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>E235/D235</f>
        <v>0</v>
      </c>
      <c r="P235" t="e">
        <f>E235/L235</f>
        <v>#DIV/0!</v>
      </c>
      <c r="Q235" t="str">
        <f>LEFT(N235,(FIND("/",N235)-1))</f>
        <v>film &amp; video</v>
      </c>
      <c r="R235" t="str">
        <f>MID(N235,FIND("/",N235)+1,4115)</f>
        <v>drama</v>
      </c>
      <c r="S235" s="11">
        <f>(((J235/60)/60)/24)+DATE(1970,1,1)</f>
        <v>42612.911712962959</v>
      </c>
      <c r="T235" s="11">
        <f>(((I235/60)/60)/24)+DATE(1970,1,1)</f>
        <v>42642.911712962959</v>
      </c>
    </row>
    <row r="236" spans="1:20" ht="43.2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>E236/D236</f>
        <v>0.40100000000000002</v>
      </c>
      <c r="P236">
        <f>E236/L236</f>
        <v>80.2</v>
      </c>
      <c r="Q236" t="str">
        <f>LEFT(N236,(FIND("/",N236)-1))</f>
        <v>film &amp; video</v>
      </c>
      <c r="R236" t="str">
        <f>MID(N236,FIND("/",N236)+1,4115)</f>
        <v>drama</v>
      </c>
      <c r="S236" s="11">
        <f>(((J236/60)/60)/24)+DATE(1970,1,1)</f>
        <v>42136.035405092596</v>
      </c>
      <c r="T236" s="11">
        <f>(((I236/60)/60)/24)+DATE(1970,1,1)</f>
        <v>42176.035405092596</v>
      </c>
    </row>
    <row r="237" spans="1:20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>E237/D237</f>
        <v>0</v>
      </c>
      <c r="P237" t="e">
        <f>E237/L237</f>
        <v>#DIV/0!</v>
      </c>
      <c r="Q237" t="str">
        <f>LEFT(N237,(FIND("/",N237)-1))</f>
        <v>film &amp; video</v>
      </c>
      <c r="R237" t="str">
        <f>MID(N237,FIND("/",N237)+1,4115)</f>
        <v>drama</v>
      </c>
      <c r="S237" s="11">
        <f>(((J237/60)/60)/24)+DATE(1970,1,1)</f>
        <v>42164.908530092594</v>
      </c>
      <c r="T237" s="11">
        <f>(((I237/60)/60)/24)+DATE(1970,1,1)</f>
        <v>42194.908530092594</v>
      </c>
    </row>
    <row r="238" spans="1:20" ht="43.2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>E238/D238</f>
        <v>0</v>
      </c>
      <c r="P238" t="e">
        <f>E238/L238</f>
        <v>#DIV/0!</v>
      </c>
      <c r="Q238" t="str">
        <f>LEFT(N238,(FIND("/",N238)-1))</f>
        <v>film &amp; video</v>
      </c>
      <c r="R238" t="str">
        <f>MID(N238,FIND("/",N238)+1,4115)</f>
        <v>drama</v>
      </c>
      <c r="S238" s="11">
        <f>(((J238/60)/60)/24)+DATE(1970,1,1)</f>
        <v>42321.08447916666</v>
      </c>
      <c r="T238" s="11">
        <f>(((I238/60)/60)/24)+DATE(1970,1,1)</f>
        <v>42374</v>
      </c>
    </row>
    <row r="239" spans="1:20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>E239/D239</f>
        <v>3.3333333333333335E-3</v>
      </c>
      <c r="P239">
        <f>E239/L239</f>
        <v>50</v>
      </c>
      <c r="Q239" t="str">
        <f>LEFT(N239,(FIND("/",N239)-1))</f>
        <v>film &amp; video</v>
      </c>
      <c r="R239" t="str">
        <f>MID(N239,FIND("/",N239)+1,4115)</f>
        <v>drama</v>
      </c>
      <c r="S239" s="11">
        <f>(((J239/60)/60)/24)+DATE(1970,1,1)</f>
        <v>42377.577187499999</v>
      </c>
      <c r="T239" s="11">
        <f>(((I239/60)/60)/24)+DATE(1970,1,1)</f>
        <v>42437.577187499999</v>
      </c>
    </row>
    <row r="240" spans="1:20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>E240/D240</f>
        <v>0</v>
      </c>
      <c r="P240" t="e">
        <f>E240/L240</f>
        <v>#DIV/0!</v>
      </c>
      <c r="Q240" t="str">
        <f>LEFT(N240,(FIND("/",N240)-1))</f>
        <v>film &amp; video</v>
      </c>
      <c r="R240" t="str">
        <f>MID(N240,FIND("/",N240)+1,4115)</f>
        <v>drama</v>
      </c>
      <c r="S240" s="11">
        <f>(((J240/60)/60)/24)+DATE(1970,1,1)</f>
        <v>42713.962499999994</v>
      </c>
      <c r="T240" s="11">
        <f>(((I240/60)/60)/24)+DATE(1970,1,1)</f>
        <v>42734.375</v>
      </c>
    </row>
    <row r="241" spans="1:20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>E241/D241</f>
        <v>0.25</v>
      </c>
      <c r="P241">
        <f>E241/L241</f>
        <v>50</v>
      </c>
      <c r="Q241" t="str">
        <f>LEFT(N241,(FIND("/",N241)-1))</f>
        <v>film &amp; video</v>
      </c>
      <c r="R241" t="str">
        <f>MID(N241,FIND("/",N241)+1,4115)</f>
        <v>drama</v>
      </c>
      <c r="S241" s="11">
        <f>(((J241/60)/60)/24)+DATE(1970,1,1)</f>
        <v>42297.110300925924</v>
      </c>
      <c r="T241" s="11">
        <f>(((I241/60)/60)/24)+DATE(1970,1,1)</f>
        <v>42316.5</v>
      </c>
    </row>
    <row r="242" spans="1:20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>E242/D242</f>
        <v>1.0763413333333334</v>
      </c>
      <c r="P242">
        <f>E242/L242</f>
        <v>117.84759124087591</v>
      </c>
      <c r="Q242" t="str">
        <f>LEFT(N242,(FIND("/",N242)-1))</f>
        <v>film &amp; video</v>
      </c>
      <c r="R242" t="str">
        <f>MID(N242,FIND("/",N242)+1,4115)</f>
        <v>documentary</v>
      </c>
      <c r="S242" s="11">
        <f>(((J242/60)/60)/24)+DATE(1970,1,1)</f>
        <v>41354.708460648151</v>
      </c>
      <c r="T242" s="11">
        <f>(((I242/60)/60)/24)+DATE(1970,1,1)</f>
        <v>41399.708460648151</v>
      </c>
    </row>
    <row r="243" spans="1:20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>E243/D243</f>
        <v>1.1263736263736264</v>
      </c>
      <c r="P243">
        <f>E243/L243</f>
        <v>109.04255319148936</v>
      </c>
      <c r="Q243" t="str">
        <f>LEFT(N243,(FIND("/",N243)-1))</f>
        <v>film &amp; video</v>
      </c>
      <c r="R243" t="str">
        <f>MID(N243,FIND("/",N243)+1,4115)</f>
        <v>documentary</v>
      </c>
      <c r="S243" s="11">
        <f>(((J243/60)/60)/24)+DATE(1970,1,1)</f>
        <v>41949.697962962964</v>
      </c>
      <c r="T243" s="11">
        <f>(((I243/60)/60)/24)+DATE(1970,1,1)</f>
        <v>41994.697962962964</v>
      </c>
    </row>
    <row r="244" spans="1:20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>E244/D244</f>
        <v>1.1346153846153846</v>
      </c>
      <c r="P244">
        <f>E244/L244</f>
        <v>73.019801980198025</v>
      </c>
      <c r="Q244" t="str">
        <f>LEFT(N244,(FIND("/",N244)-1))</f>
        <v>film &amp; video</v>
      </c>
      <c r="R244" t="str">
        <f>MID(N244,FIND("/",N244)+1,4115)</f>
        <v>documentary</v>
      </c>
      <c r="S244" s="11">
        <f>(((J244/60)/60)/24)+DATE(1970,1,1)</f>
        <v>40862.492939814816</v>
      </c>
      <c r="T244" s="11">
        <f>(((I244/60)/60)/24)+DATE(1970,1,1)</f>
        <v>40897.492939814816</v>
      </c>
    </row>
    <row r="245" spans="1:20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>E245/D245</f>
        <v>1.0259199999999999</v>
      </c>
      <c r="P245">
        <f>E245/L245</f>
        <v>78.195121951219505</v>
      </c>
      <c r="Q245" t="str">
        <f>LEFT(N245,(FIND("/",N245)-1))</f>
        <v>film &amp; video</v>
      </c>
      <c r="R245" t="str">
        <f>MID(N245,FIND("/",N245)+1,4115)</f>
        <v>documentary</v>
      </c>
      <c r="S245" s="11">
        <f>(((J245/60)/60)/24)+DATE(1970,1,1)</f>
        <v>41662.047500000001</v>
      </c>
      <c r="T245" s="11">
        <f>(((I245/60)/60)/24)+DATE(1970,1,1)</f>
        <v>41692.047500000001</v>
      </c>
    </row>
    <row r="246" spans="1:20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>E246/D246</f>
        <v>1.1375714285714287</v>
      </c>
      <c r="P246">
        <f>E246/L246</f>
        <v>47.398809523809526</v>
      </c>
      <c r="Q246" t="str">
        <f>LEFT(N246,(FIND("/",N246)-1))</f>
        <v>film &amp; video</v>
      </c>
      <c r="R246" t="str">
        <f>MID(N246,FIND("/",N246)+1,4115)</f>
        <v>documentary</v>
      </c>
      <c r="S246" s="11">
        <f>(((J246/60)/60)/24)+DATE(1970,1,1)</f>
        <v>40213.323599537034</v>
      </c>
      <c r="T246" s="11">
        <f>(((I246/60)/60)/24)+DATE(1970,1,1)</f>
        <v>40253.29583333333</v>
      </c>
    </row>
    <row r="247" spans="1:20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>E247/D247</f>
        <v>1.0371999999999999</v>
      </c>
      <c r="P247">
        <f>E247/L247</f>
        <v>54.020833333333336</v>
      </c>
      <c r="Q247" t="str">
        <f>LEFT(N247,(FIND("/",N247)-1))</f>
        <v>film &amp; video</v>
      </c>
      <c r="R247" t="str">
        <f>MID(N247,FIND("/",N247)+1,4115)</f>
        <v>documentary</v>
      </c>
      <c r="S247" s="11">
        <f>(((J247/60)/60)/24)+DATE(1970,1,1)</f>
        <v>41107.053067129629</v>
      </c>
      <c r="T247" s="11">
        <f>(((I247/60)/60)/24)+DATE(1970,1,1)</f>
        <v>41137.053067129629</v>
      </c>
    </row>
    <row r="248" spans="1:20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>E248/D248</f>
        <v>3.0546000000000002</v>
      </c>
      <c r="P248">
        <f>E248/L248</f>
        <v>68.488789237668158</v>
      </c>
      <c r="Q248" t="str">
        <f>LEFT(N248,(FIND("/",N248)-1))</f>
        <v>film &amp; video</v>
      </c>
      <c r="R248" t="str">
        <f>MID(N248,FIND("/",N248)+1,4115)</f>
        <v>documentary</v>
      </c>
      <c r="S248" s="11">
        <f>(((J248/60)/60)/24)+DATE(1970,1,1)</f>
        <v>40480.363483796296</v>
      </c>
      <c r="T248" s="11">
        <f>(((I248/60)/60)/24)+DATE(1970,1,1)</f>
        <v>40530.405150462961</v>
      </c>
    </row>
    <row r="249" spans="1:20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>E249/D249</f>
        <v>1.341</v>
      </c>
      <c r="P249">
        <f>E249/L249</f>
        <v>108.14516129032258</v>
      </c>
      <c r="Q249" t="str">
        <f>LEFT(N249,(FIND("/",N249)-1))</f>
        <v>film &amp; video</v>
      </c>
      <c r="R249" t="str">
        <f>MID(N249,FIND("/",N249)+1,4115)</f>
        <v>documentary</v>
      </c>
      <c r="S249" s="11">
        <f>(((J249/60)/60)/24)+DATE(1970,1,1)</f>
        <v>40430.604328703703</v>
      </c>
      <c r="T249" s="11">
        <f>(((I249/60)/60)/24)+DATE(1970,1,1)</f>
        <v>40467.152083333334</v>
      </c>
    </row>
    <row r="250" spans="1:20" ht="43.2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>E250/D250</f>
        <v>1.0133294117647058</v>
      </c>
      <c r="P250">
        <f>E250/L250</f>
        <v>589.95205479452056</v>
      </c>
      <c r="Q250" t="str">
        <f>LEFT(N250,(FIND("/",N250)-1))</f>
        <v>film &amp; video</v>
      </c>
      <c r="R250" t="str">
        <f>MID(N250,FIND("/",N250)+1,4115)</f>
        <v>documentary</v>
      </c>
      <c r="S250" s="11">
        <f>(((J250/60)/60)/24)+DATE(1970,1,1)</f>
        <v>40870.774409722224</v>
      </c>
      <c r="T250" s="11">
        <f>(((I250/60)/60)/24)+DATE(1970,1,1)</f>
        <v>40915.774409722224</v>
      </c>
    </row>
    <row r="251" spans="1:20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>E251/D251</f>
        <v>1.1292</v>
      </c>
      <c r="P251">
        <f>E251/L251</f>
        <v>48.051063829787232</v>
      </c>
      <c r="Q251" t="str">
        <f>LEFT(N251,(FIND("/",N251)-1))</f>
        <v>film &amp; video</v>
      </c>
      <c r="R251" t="str">
        <f>MID(N251,FIND("/",N251)+1,4115)</f>
        <v>documentary</v>
      </c>
      <c r="S251" s="11">
        <f>(((J251/60)/60)/24)+DATE(1970,1,1)</f>
        <v>40332.923842592594</v>
      </c>
      <c r="T251" s="11">
        <f>(((I251/60)/60)/24)+DATE(1970,1,1)</f>
        <v>40412.736111111109</v>
      </c>
    </row>
    <row r="252" spans="1:20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>E252/D252</f>
        <v>1.0558333333333334</v>
      </c>
      <c r="P252">
        <f>E252/L252</f>
        <v>72.482837528604122</v>
      </c>
      <c r="Q252" t="str">
        <f>LEFT(N252,(FIND("/",N252)-1))</f>
        <v>film &amp; video</v>
      </c>
      <c r="R252" t="str">
        <f>MID(N252,FIND("/",N252)+1,4115)</f>
        <v>documentary</v>
      </c>
      <c r="S252" s="11">
        <f>(((J252/60)/60)/24)+DATE(1970,1,1)</f>
        <v>41401.565868055557</v>
      </c>
      <c r="T252" s="11">
        <f>(((I252/60)/60)/24)+DATE(1970,1,1)</f>
        <v>41431.565868055557</v>
      </c>
    </row>
    <row r="253" spans="1:20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>E253/D253</f>
        <v>1.2557142857142858</v>
      </c>
      <c r="P253">
        <f>E253/L253</f>
        <v>57.077922077922075</v>
      </c>
      <c r="Q253" t="str">
        <f>LEFT(N253,(FIND("/",N253)-1))</f>
        <v>film &amp; video</v>
      </c>
      <c r="R253" t="str">
        <f>MID(N253,FIND("/",N253)+1,4115)</f>
        <v>documentary</v>
      </c>
      <c r="S253" s="11">
        <f>(((J253/60)/60)/24)+DATE(1970,1,1)</f>
        <v>41013.787569444445</v>
      </c>
      <c r="T253" s="11">
        <f>(((I253/60)/60)/24)+DATE(1970,1,1)</f>
        <v>41045.791666666664</v>
      </c>
    </row>
    <row r="254" spans="1:20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>E254/D254</f>
        <v>1.8455999999999999</v>
      </c>
      <c r="P254">
        <f>E254/L254</f>
        <v>85.444444444444443</v>
      </c>
      <c r="Q254" t="str">
        <f>LEFT(N254,(FIND("/",N254)-1))</f>
        <v>film &amp; video</v>
      </c>
      <c r="R254" t="str">
        <f>MID(N254,FIND("/",N254)+1,4115)</f>
        <v>documentary</v>
      </c>
      <c r="S254" s="11">
        <f>(((J254/60)/60)/24)+DATE(1970,1,1)</f>
        <v>40266.662708333337</v>
      </c>
      <c r="T254" s="11">
        <f>(((I254/60)/60)/24)+DATE(1970,1,1)</f>
        <v>40330.165972222225</v>
      </c>
    </row>
    <row r="255" spans="1:20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>E255/D255</f>
        <v>1.0073333333333334</v>
      </c>
      <c r="P255">
        <f>E255/L255</f>
        <v>215.85714285714286</v>
      </c>
      <c r="Q255" t="str">
        <f>LEFT(N255,(FIND("/",N255)-1))</f>
        <v>film &amp; video</v>
      </c>
      <c r="R255" t="str">
        <f>MID(N255,FIND("/",N255)+1,4115)</f>
        <v>documentary</v>
      </c>
      <c r="S255" s="11">
        <f>(((J255/60)/60)/24)+DATE(1970,1,1)</f>
        <v>40924.650868055556</v>
      </c>
      <c r="T255" s="11">
        <f>(((I255/60)/60)/24)+DATE(1970,1,1)</f>
        <v>40954.650868055556</v>
      </c>
    </row>
    <row r="256" spans="1:20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>E256/D256</f>
        <v>1.1694724999999999</v>
      </c>
      <c r="P256">
        <f>E256/L256</f>
        <v>89.38643312101911</v>
      </c>
      <c r="Q256" t="str">
        <f>LEFT(N256,(FIND("/",N256)-1))</f>
        <v>film &amp; video</v>
      </c>
      <c r="R256" t="str">
        <f>MID(N256,FIND("/",N256)+1,4115)</f>
        <v>documentary</v>
      </c>
      <c r="S256" s="11">
        <f>(((J256/60)/60)/24)+DATE(1970,1,1)</f>
        <v>42263.952662037031</v>
      </c>
      <c r="T256" s="11">
        <f>(((I256/60)/60)/24)+DATE(1970,1,1)</f>
        <v>42294.083333333328</v>
      </c>
    </row>
    <row r="257" spans="1:20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>E257/D257</f>
        <v>1.0673325</v>
      </c>
      <c r="P257">
        <f>E257/L257</f>
        <v>45.418404255319146</v>
      </c>
      <c r="Q257" t="str">
        <f>LEFT(N257,(FIND("/",N257)-1))</f>
        <v>film &amp; video</v>
      </c>
      <c r="R257" t="str">
        <f>MID(N257,FIND("/",N257)+1,4115)</f>
        <v>documentary</v>
      </c>
      <c r="S257" s="11">
        <f>(((J257/60)/60)/24)+DATE(1970,1,1)</f>
        <v>40588.526412037041</v>
      </c>
      <c r="T257" s="11">
        <f>(((I257/60)/60)/24)+DATE(1970,1,1)</f>
        <v>40618.48474537037</v>
      </c>
    </row>
    <row r="258" spans="1:20" ht="43.2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>E258/D258</f>
        <v>1.391</v>
      </c>
      <c r="P258">
        <f>E258/L258</f>
        <v>65.756363636363631</v>
      </c>
      <c r="Q258" t="str">
        <f>LEFT(N258,(FIND("/",N258)-1))</f>
        <v>film &amp; video</v>
      </c>
      <c r="R258" t="str">
        <f>MID(N258,FIND("/",N258)+1,4115)</f>
        <v>documentary</v>
      </c>
      <c r="S258" s="11">
        <f>(((J258/60)/60)/24)+DATE(1970,1,1)</f>
        <v>41319.769293981481</v>
      </c>
      <c r="T258" s="11">
        <f>(((I258/60)/60)/24)+DATE(1970,1,1)</f>
        <v>41349.769293981481</v>
      </c>
    </row>
    <row r="259" spans="1:20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>E259/D259</f>
        <v>1.0672648571428571</v>
      </c>
      <c r="P259">
        <f>E259/L259</f>
        <v>66.70405357142856</v>
      </c>
      <c r="Q259" t="str">
        <f>LEFT(N259,(FIND("/",N259)-1))</f>
        <v>film &amp; video</v>
      </c>
      <c r="R259" t="str">
        <f>MID(N259,FIND("/",N259)+1,4115)</f>
        <v>documentary</v>
      </c>
      <c r="S259" s="11">
        <f>(((J259/60)/60)/24)+DATE(1970,1,1)</f>
        <v>42479.626875000002</v>
      </c>
      <c r="T259" s="11">
        <f>(((I259/60)/60)/24)+DATE(1970,1,1)</f>
        <v>42509.626875000002</v>
      </c>
    </row>
    <row r="260" spans="1:20" ht="43.2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>E260/D260</f>
        <v>1.9114</v>
      </c>
      <c r="P260">
        <f>E260/L260</f>
        <v>83.345930232558146</v>
      </c>
      <c r="Q260" t="str">
        <f>LEFT(N260,(FIND("/",N260)-1))</f>
        <v>film &amp; video</v>
      </c>
      <c r="R260" t="str">
        <f>MID(N260,FIND("/",N260)+1,4115)</f>
        <v>documentary</v>
      </c>
      <c r="S260" s="11">
        <f>(((J260/60)/60)/24)+DATE(1970,1,1)</f>
        <v>40682.051689814813</v>
      </c>
      <c r="T260" s="11">
        <f>(((I260/60)/60)/24)+DATE(1970,1,1)</f>
        <v>40712.051689814813</v>
      </c>
    </row>
    <row r="261" spans="1:20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>E261/D261</f>
        <v>1.3193789333333332</v>
      </c>
      <c r="P261">
        <f>E261/L261</f>
        <v>105.04609341825902</v>
      </c>
      <c r="Q261" t="str">
        <f>LEFT(N261,(FIND("/",N261)-1))</f>
        <v>film &amp; video</v>
      </c>
      <c r="R261" t="str">
        <f>MID(N261,FIND("/",N261)+1,4115)</f>
        <v>documentary</v>
      </c>
      <c r="S261" s="11">
        <f>(((J261/60)/60)/24)+DATE(1970,1,1)</f>
        <v>42072.738067129627</v>
      </c>
      <c r="T261" s="11">
        <f>(((I261/60)/60)/24)+DATE(1970,1,1)</f>
        <v>42102.738067129627</v>
      </c>
    </row>
    <row r="262" spans="1:20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>E262/D262</f>
        <v>1.0640000000000001</v>
      </c>
      <c r="P262">
        <f>E262/L262</f>
        <v>120.90909090909091</v>
      </c>
      <c r="Q262" t="str">
        <f>LEFT(N262,(FIND("/",N262)-1))</f>
        <v>film &amp; video</v>
      </c>
      <c r="R262" t="str">
        <f>MID(N262,FIND("/",N262)+1,4115)</f>
        <v>documentary</v>
      </c>
      <c r="S262" s="11">
        <f>(((J262/60)/60)/24)+DATE(1970,1,1)</f>
        <v>40330.755543981482</v>
      </c>
      <c r="T262" s="11">
        <f>(((I262/60)/60)/24)+DATE(1970,1,1)</f>
        <v>40376.415972222225</v>
      </c>
    </row>
    <row r="263" spans="1:20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>E263/D263</f>
        <v>1.0740000000000001</v>
      </c>
      <c r="P263">
        <f>E263/L263</f>
        <v>97.63636363636364</v>
      </c>
      <c r="Q263" t="str">
        <f>LEFT(N263,(FIND("/",N263)-1))</f>
        <v>film &amp; video</v>
      </c>
      <c r="R263" t="str">
        <f>MID(N263,FIND("/",N263)+1,4115)</f>
        <v>documentary</v>
      </c>
      <c r="S263" s="11">
        <f>(((J263/60)/60)/24)+DATE(1970,1,1)</f>
        <v>41017.885462962964</v>
      </c>
      <c r="T263" s="11">
        <f>(((I263/60)/60)/24)+DATE(1970,1,1)</f>
        <v>41067.621527777781</v>
      </c>
    </row>
    <row r="264" spans="1:20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>E264/D264</f>
        <v>2.4</v>
      </c>
      <c r="P264">
        <f>E264/L264</f>
        <v>41.379310344827587</v>
      </c>
      <c r="Q264" t="str">
        <f>LEFT(N264,(FIND("/",N264)-1))</f>
        <v>film &amp; video</v>
      </c>
      <c r="R264" t="str">
        <f>MID(N264,FIND("/",N264)+1,4115)</f>
        <v>documentary</v>
      </c>
      <c r="S264" s="11">
        <f>(((J264/60)/60)/24)+DATE(1970,1,1)</f>
        <v>40555.24800925926</v>
      </c>
      <c r="T264" s="11">
        <f>(((I264/60)/60)/24)+DATE(1970,1,1)</f>
        <v>40600.24800925926</v>
      </c>
    </row>
    <row r="265" spans="1:20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>E265/D265</f>
        <v>1.1808107999999999</v>
      </c>
      <c r="P265">
        <f>E265/L265</f>
        <v>30.654485981308412</v>
      </c>
      <c r="Q265" t="str">
        <f>LEFT(N265,(FIND("/",N265)-1))</f>
        <v>film &amp; video</v>
      </c>
      <c r="R265" t="str">
        <f>MID(N265,FIND("/",N265)+1,4115)</f>
        <v>documentary</v>
      </c>
      <c r="S265" s="11">
        <f>(((J265/60)/60)/24)+DATE(1970,1,1)</f>
        <v>41149.954791666663</v>
      </c>
      <c r="T265" s="11">
        <f>(((I265/60)/60)/24)+DATE(1970,1,1)</f>
        <v>41179.954791666663</v>
      </c>
    </row>
    <row r="266" spans="1:20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>E266/D266</f>
        <v>1.1819999999999999</v>
      </c>
      <c r="P266">
        <f>E266/L266</f>
        <v>64.945054945054949</v>
      </c>
      <c r="Q266" t="str">
        <f>LEFT(N266,(FIND("/",N266)-1))</f>
        <v>film &amp; video</v>
      </c>
      <c r="R266" t="str">
        <f>MID(N266,FIND("/",N266)+1,4115)</f>
        <v>documentary</v>
      </c>
      <c r="S266" s="11">
        <f>(((J266/60)/60)/24)+DATE(1970,1,1)</f>
        <v>41010.620312500003</v>
      </c>
      <c r="T266" s="11">
        <f>(((I266/60)/60)/24)+DATE(1970,1,1)</f>
        <v>41040.620312500003</v>
      </c>
    </row>
    <row r="267" spans="1:20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>E267/D267</f>
        <v>1.111</v>
      </c>
      <c r="P267">
        <f>E267/L267</f>
        <v>95.775862068965523</v>
      </c>
      <c r="Q267" t="str">
        <f>LEFT(N267,(FIND("/",N267)-1))</f>
        <v>film &amp; video</v>
      </c>
      <c r="R267" t="str">
        <f>MID(N267,FIND("/",N267)+1,4115)</f>
        <v>documentary</v>
      </c>
      <c r="S267" s="11">
        <f>(((J267/60)/60)/24)+DATE(1970,1,1)</f>
        <v>40267.245717592588</v>
      </c>
      <c r="T267" s="11">
        <f>(((I267/60)/60)/24)+DATE(1970,1,1)</f>
        <v>40308.844444444447</v>
      </c>
    </row>
    <row r="268" spans="1:20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>E268/D268</f>
        <v>1.4550000000000001</v>
      </c>
      <c r="P268">
        <f>E268/L268</f>
        <v>40.416666666666664</v>
      </c>
      <c r="Q268" t="str">
        <f>LEFT(N268,(FIND("/",N268)-1))</f>
        <v>film &amp; video</v>
      </c>
      <c r="R268" t="str">
        <f>MID(N268,FIND("/",N268)+1,4115)</f>
        <v>documentary</v>
      </c>
      <c r="S268" s="11">
        <f>(((J268/60)/60)/24)+DATE(1970,1,1)</f>
        <v>40205.174849537041</v>
      </c>
      <c r="T268" s="11">
        <f>(((I268/60)/60)/24)+DATE(1970,1,1)</f>
        <v>40291.160416666666</v>
      </c>
    </row>
    <row r="269" spans="1:20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>E269/D269</f>
        <v>1.3162883248730965</v>
      </c>
      <c r="P269">
        <f>E269/L269</f>
        <v>78.578424242424248</v>
      </c>
      <c r="Q269" t="str">
        <f>LEFT(N269,(FIND("/",N269)-1))</f>
        <v>film &amp; video</v>
      </c>
      <c r="R269" t="str">
        <f>MID(N269,FIND("/",N269)+1,4115)</f>
        <v>documentary</v>
      </c>
      <c r="S269" s="11">
        <f>(((J269/60)/60)/24)+DATE(1970,1,1)</f>
        <v>41785.452534722222</v>
      </c>
      <c r="T269" s="11">
        <f>(((I269/60)/60)/24)+DATE(1970,1,1)</f>
        <v>41815.452534722222</v>
      </c>
    </row>
    <row r="270" spans="1:20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>E270/D270</f>
        <v>1.1140000000000001</v>
      </c>
      <c r="P270">
        <f>E270/L270</f>
        <v>50.18018018018018</v>
      </c>
      <c r="Q270" t="str">
        <f>LEFT(N270,(FIND("/",N270)-1))</f>
        <v>film &amp; video</v>
      </c>
      <c r="R270" t="str">
        <f>MID(N270,FIND("/",N270)+1,4115)</f>
        <v>documentary</v>
      </c>
      <c r="S270" s="11">
        <f>(((J270/60)/60)/24)+DATE(1970,1,1)</f>
        <v>40809.15252314815</v>
      </c>
      <c r="T270" s="11">
        <f>(((I270/60)/60)/24)+DATE(1970,1,1)</f>
        <v>40854.194189814814</v>
      </c>
    </row>
    <row r="271" spans="1:20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>E271/D271</f>
        <v>1.4723377</v>
      </c>
      <c r="P271">
        <f>E271/L271</f>
        <v>92.251735588972423</v>
      </c>
      <c r="Q271" t="str">
        <f>LEFT(N271,(FIND("/",N271)-1))</f>
        <v>film &amp; video</v>
      </c>
      <c r="R271" t="str">
        <f>MID(N271,FIND("/",N271)+1,4115)</f>
        <v>documentary</v>
      </c>
      <c r="S271" s="11">
        <f>(((J271/60)/60)/24)+DATE(1970,1,1)</f>
        <v>42758.197013888886</v>
      </c>
      <c r="T271" s="11">
        <f>(((I271/60)/60)/24)+DATE(1970,1,1)</f>
        <v>42788.197013888886</v>
      </c>
    </row>
    <row r="272" spans="1:20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>E272/D272</f>
        <v>1.5260869565217392</v>
      </c>
      <c r="P272">
        <f>E272/L272</f>
        <v>57.540983606557376</v>
      </c>
      <c r="Q272" t="str">
        <f>LEFT(N272,(FIND("/",N272)-1))</f>
        <v>film &amp; video</v>
      </c>
      <c r="R272" t="str">
        <f>MID(N272,FIND("/",N272)+1,4115)</f>
        <v>documentary</v>
      </c>
      <c r="S272" s="11">
        <f>(((J272/60)/60)/24)+DATE(1970,1,1)</f>
        <v>40637.866550925923</v>
      </c>
      <c r="T272" s="11">
        <f>(((I272/60)/60)/24)+DATE(1970,1,1)</f>
        <v>40688.166666666664</v>
      </c>
    </row>
    <row r="273" spans="1:20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>E273/D273</f>
        <v>1.0468</v>
      </c>
      <c r="P273">
        <f>E273/L273</f>
        <v>109.42160278745645</v>
      </c>
      <c r="Q273" t="str">
        <f>LEFT(N273,(FIND("/",N273)-1))</f>
        <v>film &amp; video</v>
      </c>
      <c r="R273" t="str">
        <f>MID(N273,FIND("/",N273)+1,4115)</f>
        <v>documentary</v>
      </c>
      <c r="S273" s="11">
        <f>(((J273/60)/60)/24)+DATE(1970,1,1)</f>
        <v>41612.10024305556</v>
      </c>
      <c r="T273" s="11">
        <f>(((I273/60)/60)/24)+DATE(1970,1,1)</f>
        <v>41641.333333333336</v>
      </c>
    </row>
    <row r="274" spans="1:20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>E274/D274</f>
        <v>1.7743366666666667</v>
      </c>
      <c r="P274">
        <f>E274/L274</f>
        <v>81.892461538461546</v>
      </c>
      <c r="Q274" t="str">
        <f>LEFT(N274,(FIND("/",N274)-1))</f>
        <v>film &amp; video</v>
      </c>
      <c r="R274" t="str">
        <f>MID(N274,FIND("/",N274)+1,4115)</f>
        <v>documentary</v>
      </c>
      <c r="S274" s="11">
        <f>(((J274/60)/60)/24)+DATE(1970,1,1)</f>
        <v>40235.900358796294</v>
      </c>
      <c r="T274" s="11">
        <f>(((I274/60)/60)/24)+DATE(1970,1,1)</f>
        <v>40296.78402777778</v>
      </c>
    </row>
    <row r="275" spans="1:20" ht="43.2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>E275/D275</f>
        <v>1.077758</v>
      </c>
      <c r="P275">
        <f>E275/L275</f>
        <v>45.667711864406776</v>
      </c>
      <c r="Q275" t="str">
        <f>LEFT(N275,(FIND("/",N275)-1))</f>
        <v>film &amp; video</v>
      </c>
      <c r="R275" t="str">
        <f>MID(N275,FIND("/",N275)+1,4115)</f>
        <v>documentary</v>
      </c>
      <c r="S275" s="11">
        <f>(((J275/60)/60)/24)+DATE(1970,1,1)</f>
        <v>40697.498449074075</v>
      </c>
      <c r="T275" s="11">
        <f>(((I275/60)/60)/24)+DATE(1970,1,1)</f>
        <v>40727.498449074075</v>
      </c>
    </row>
    <row r="276" spans="1:20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>E276/D276</f>
        <v>1.56</v>
      </c>
      <c r="P276">
        <f>E276/L276</f>
        <v>55.221238938053098</v>
      </c>
      <c r="Q276" t="str">
        <f>LEFT(N276,(FIND("/",N276)-1))</f>
        <v>film &amp; video</v>
      </c>
      <c r="R276" t="str">
        <f>MID(N276,FIND("/",N276)+1,4115)</f>
        <v>documentary</v>
      </c>
      <c r="S276" s="11">
        <f>(((J276/60)/60)/24)+DATE(1970,1,1)</f>
        <v>40969.912372685183</v>
      </c>
      <c r="T276" s="11">
        <f>(((I276/60)/60)/24)+DATE(1970,1,1)</f>
        <v>41004.290972222225</v>
      </c>
    </row>
    <row r="277" spans="1:20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>E277/D277</f>
        <v>1.08395</v>
      </c>
      <c r="P277">
        <f>E277/L277</f>
        <v>65.298192771084331</v>
      </c>
      <c r="Q277" t="str">
        <f>LEFT(N277,(FIND("/",N277)-1))</f>
        <v>film &amp; video</v>
      </c>
      <c r="R277" t="str">
        <f>MID(N277,FIND("/",N277)+1,4115)</f>
        <v>documentary</v>
      </c>
      <c r="S277" s="11">
        <f>(((J277/60)/60)/24)+DATE(1970,1,1)</f>
        <v>41193.032013888893</v>
      </c>
      <c r="T277" s="11">
        <f>(((I277/60)/60)/24)+DATE(1970,1,1)</f>
        <v>41223.073680555557</v>
      </c>
    </row>
    <row r="278" spans="1:20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>E278/D278</f>
        <v>1.476</v>
      </c>
      <c r="P278">
        <f>E278/L278</f>
        <v>95.225806451612897</v>
      </c>
      <c r="Q278" t="str">
        <f>LEFT(N278,(FIND("/",N278)-1))</f>
        <v>film &amp; video</v>
      </c>
      <c r="R278" t="str">
        <f>MID(N278,FIND("/",N278)+1,4115)</f>
        <v>documentary</v>
      </c>
      <c r="S278" s="11">
        <f>(((J278/60)/60)/24)+DATE(1970,1,1)</f>
        <v>40967.081874999996</v>
      </c>
      <c r="T278" s="11">
        <f>(((I278/60)/60)/24)+DATE(1970,1,1)</f>
        <v>41027.040208333332</v>
      </c>
    </row>
    <row r="279" spans="1:20" ht="43.2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>E279/D279</f>
        <v>1.1038153846153846</v>
      </c>
      <c r="P279">
        <f>E279/L279</f>
        <v>75.444794952681391</v>
      </c>
      <c r="Q279" t="str">
        <f>LEFT(N279,(FIND("/",N279)-1))</f>
        <v>film &amp; video</v>
      </c>
      <c r="R279" t="str">
        <f>MID(N279,FIND("/",N279)+1,4115)</f>
        <v>documentary</v>
      </c>
      <c r="S279" s="11">
        <f>(((J279/60)/60)/24)+DATE(1970,1,1)</f>
        <v>42117.891423611116</v>
      </c>
      <c r="T279" s="11">
        <f>(((I279/60)/60)/24)+DATE(1970,1,1)</f>
        <v>42147.891423611116</v>
      </c>
    </row>
    <row r="280" spans="1:20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>E280/D280</f>
        <v>1.5034814814814814</v>
      </c>
      <c r="P280">
        <f>E280/L280</f>
        <v>97.816867469879512</v>
      </c>
      <c r="Q280" t="str">
        <f>LEFT(N280,(FIND("/",N280)-1))</f>
        <v>film &amp; video</v>
      </c>
      <c r="R280" t="str">
        <f>MID(N280,FIND("/",N280)+1,4115)</f>
        <v>documentary</v>
      </c>
      <c r="S280" s="11">
        <f>(((J280/60)/60)/24)+DATE(1970,1,1)</f>
        <v>41164.040960648148</v>
      </c>
      <c r="T280" s="11">
        <f>(((I280/60)/60)/24)+DATE(1970,1,1)</f>
        <v>41194.040960648148</v>
      </c>
    </row>
    <row r="281" spans="1:20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>E281/D281</f>
        <v>1.5731829411764706</v>
      </c>
      <c r="P281">
        <f>E281/L281</f>
        <v>87.685606557377056</v>
      </c>
      <c r="Q281" t="str">
        <f>LEFT(N281,(FIND("/",N281)-1))</f>
        <v>film &amp; video</v>
      </c>
      <c r="R281" t="str">
        <f>MID(N281,FIND("/",N281)+1,4115)</f>
        <v>documentary</v>
      </c>
      <c r="S281" s="11">
        <f>(((J281/60)/60)/24)+DATE(1970,1,1)</f>
        <v>42759.244166666671</v>
      </c>
      <c r="T281" s="11">
        <f>(((I281/60)/60)/24)+DATE(1970,1,1)</f>
        <v>42793.084027777775</v>
      </c>
    </row>
    <row r="282" spans="1:20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>E282/D282</f>
        <v>1.5614399999999999</v>
      </c>
      <c r="P282">
        <f>E282/L282</f>
        <v>54.748948106591868</v>
      </c>
      <c r="Q282" t="str">
        <f>LEFT(N282,(FIND("/",N282)-1))</f>
        <v>film &amp; video</v>
      </c>
      <c r="R282" t="str">
        <f>MID(N282,FIND("/",N282)+1,4115)</f>
        <v>documentary</v>
      </c>
      <c r="S282" s="11">
        <f>(((J282/60)/60)/24)+DATE(1970,1,1)</f>
        <v>41744.590682870366</v>
      </c>
      <c r="T282" s="11">
        <f>(((I282/60)/60)/24)+DATE(1970,1,1)</f>
        <v>41789.590682870366</v>
      </c>
    </row>
    <row r="283" spans="1:20" ht="43.2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>E283/D283</f>
        <v>1.2058763636363636</v>
      </c>
      <c r="P283">
        <f>E283/L283</f>
        <v>83.953417721518989</v>
      </c>
      <c r="Q283" t="str">
        <f>LEFT(N283,(FIND("/",N283)-1))</f>
        <v>film &amp; video</v>
      </c>
      <c r="R283" t="str">
        <f>MID(N283,FIND("/",N283)+1,4115)</f>
        <v>documentary</v>
      </c>
      <c r="S283" s="11">
        <f>(((J283/60)/60)/24)+DATE(1970,1,1)</f>
        <v>39950.163344907407</v>
      </c>
      <c r="T283" s="11">
        <f>(((I283/60)/60)/24)+DATE(1970,1,1)</f>
        <v>40035.80972222222</v>
      </c>
    </row>
    <row r="284" spans="1:20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>E284/D284</f>
        <v>1.0118888888888888</v>
      </c>
      <c r="P284">
        <f>E284/L284</f>
        <v>254.38547486033519</v>
      </c>
      <c r="Q284" t="str">
        <f>LEFT(N284,(FIND("/",N284)-1))</f>
        <v>film &amp; video</v>
      </c>
      <c r="R284" t="str">
        <f>MID(N284,FIND("/",N284)+1,4115)</f>
        <v>documentary</v>
      </c>
      <c r="S284" s="11">
        <f>(((J284/60)/60)/24)+DATE(1970,1,1)</f>
        <v>40194.920046296298</v>
      </c>
      <c r="T284" s="11">
        <f>(((I284/60)/60)/24)+DATE(1970,1,1)</f>
        <v>40231.916666666664</v>
      </c>
    </row>
    <row r="285" spans="1:20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>E285/D285</f>
        <v>1.142725</v>
      </c>
      <c r="P285">
        <f>E285/L285</f>
        <v>101.8269801980198</v>
      </c>
      <c r="Q285" t="str">
        <f>LEFT(N285,(FIND("/",N285)-1))</f>
        <v>film &amp; video</v>
      </c>
      <c r="R285" t="str">
        <f>MID(N285,FIND("/",N285)+1,4115)</f>
        <v>documentary</v>
      </c>
      <c r="S285" s="11">
        <f>(((J285/60)/60)/24)+DATE(1970,1,1)</f>
        <v>40675.71</v>
      </c>
      <c r="T285" s="11">
        <f>(((I285/60)/60)/24)+DATE(1970,1,1)</f>
        <v>40695.207638888889</v>
      </c>
    </row>
    <row r="286" spans="1:20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>E286/D286</f>
        <v>1.0462615</v>
      </c>
      <c r="P286">
        <f>E286/L286</f>
        <v>55.066394736842106</v>
      </c>
      <c r="Q286" t="str">
        <f>LEFT(N286,(FIND("/",N286)-1))</f>
        <v>film &amp; video</v>
      </c>
      <c r="R286" t="str">
        <f>MID(N286,FIND("/",N286)+1,4115)</f>
        <v>documentary</v>
      </c>
      <c r="S286" s="11">
        <f>(((J286/60)/60)/24)+DATE(1970,1,1)</f>
        <v>40904.738194444442</v>
      </c>
      <c r="T286" s="11">
        <f>(((I286/60)/60)/24)+DATE(1970,1,1)</f>
        <v>40929.738194444442</v>
      </c>
    </row>
    <row r="287" spans="1:20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>E287/D287</f>
        <v>2.2882507142857142</v>
      </c>
      <c r="P287">
        <f>E287/L287</f>
        <v>56.901438721136763</v>
      </c>
      <c r="Q287" t="str">
        <f>LEFT(N287,(FIND("/",N287)-1))</f>
        <v>film &amp; video</v>
      </c>
      <c r="R287" t="str">
        <f>MID(N287,FIND("/",N287)+1,4115)</f>
        <v>documentary</v>
      </c>
      <c r="S287" s="11">
        <f>(((J287/60)/60)/24)+DATE(1970,1,1)</f>
        <v>41506.756111111114</v>
      </c>
      <c r="T287" s="11">
        <f>(((I287/60)/60)/24)+DATE(1970,1,1)</f>
        <v>41536.756111111114</v>
      </c>
    </row>
    <row r="288" spans="1:20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>E288/D288</f>
        <v>1.0915333333333332</v>
      </c>
      <c r="P288">
        <f>E288/L288</f>
        <v>121.28148148148148</v>
      </c>
      <c r="Q288" t="str">
        <f>LEFT(N288,(FIND("/",N288)-1))</f>
        <v>film &amp; video</v>
      </c>
      <c r="R288" t="str">
        <f>MID(N288,FIND("/",N288)+1,4115)</f>
        <v>documentary</v>
      </c>
      <c r="S288" s="11">
        <f>(((J288/60)/60)/24)+DATE(1970,1,1)</f>
        <v>41313.816249999996</v>
      </c>
      <c r="T288" s="11">
        <f>(((I288/60)/60)/24)+DATE(1970,1,1)</f>
        <v>41358.774583333332</v>
      </c>
    </row>
    <row r="289" spans="1:20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>E289/D289</f>
        <v>1.7629999999999999</v>
      </c>
      <c r="P289">
        <f>E289/L289</f>
        <v>91.189655172413794</v>
      </c>
      <c r="Q289" t="str">
        <f>LEFT(N289,(FIND("/",N289)-1))</f>
        <v>film &amp; video</v>
      </c>
      <c r="R289" t="str">
        <f>MID(N289,FIND("/",N289)+1,4115)</f>
        <v>documentary</v>
      </c>
      <c r="S289" s="11">
        <f>(((J289/60)/60)/24)+DATE(1970,1,1)</f>
        <v>41184.277986111112</v>
      </c>
      <c r="T289" s="11">
        <f>(((I289/60)/60)/24)+DATE(1970,1,1)</f>
        <v>41215.166666666664</v>
      </c>
    </row>
    <row r="290" spans="1:20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>E290/D290</f>
        <v>1.0321061999999999</v>
      </c>
      <c r="P290">
        <f>E290/L290</f>
        <v>115.44812080536913</v>
      </c>
      <c r="Q290" t="str">
        <f>LEFT(N290,(FIND("/",N290)-1))</f>
        <v>film &amp; video</v>
      </c>
      <c r="R290" t="str">
        <f>MID(N290,FIND("/",N290)+1,4115)</f>
        <v>documentary</v>
      </c>
      <c r="S290" s="11">
        <f>(((J290/60)/60)/24)+DATE(1970,1,1)</f>
        <v>41051.168900462959</v>
      </c>
      <c r="T290" s="11">
        <f>(((I290/60)/60)/24)+DATE(1970,1,1)</f>
        <v>41086.168900462959</v>
      </c>
    </row>
    <row r="291" spans="1:20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>E291/D291</f>
        <v>1.0482</v>
      </c>
      <c r="P291">
        <f>E291/L291</f>
        <v>67.771551724137936</v>
      </c>
      <c r="Q291" t="str">
        <f>LEFT(N291,(FIND("/",N291)-1))</f>
        <v>film &amp; video</v>
      </c>
      <c r="R291" t="str">
        <f>MID(N291,FIND("/",N291)+1,4115)</f>
        <v>documentary</v>
      </c>
      <c r="S291" s="11">
        <f>(((J291/60)/60)/24)+DATE(1970,1,1)</f>
        <v>41550.456412037034</v>
      </c>
      <c r="T291" s="11">
        <f>(((I291/60)/60)/24)+DATE(1970,1,1)</f>
        <v>41580.456412037034</v>
      </c>
    </row>
    <row r="292" spans="1:20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>E292/D292</f>
        <v>1.0668444444444445</v>
      </c>
      <c r="P292">
        <f>E292/L292</f>
        <v>28.576190476190476</v>
      </c>
      <c r="Q292" t="str">
        <f>LEFT(N292,(FIND("/",N292)-1))</f>
        <v>film &amp; video</v>
      </c>
      <c r="R292" t="str">
        <f>MID(N292,FIND("/",N292)+1,4115)</f>
        <v>documentary</v>
      </c>
      <c r="S292" s="11">
        <f>(((J292/60)/60)/24)+DATE(1970,1,1)</f>
        <v>40526.36917824074</v>
      </c>
      <c r="T292" s="11">
        <f>(((I292/60)/60)/24)+DATE(1970,1,1)</f>
        <v>40576.332638888889</v>
      </c>
    </row>
    <row r="293" spans="1:20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>E293/D293</f>
        <v>1.2001999999999999</v>
      </c>
      <c r="P293">
        <f>E293/L293</f>
        <v>46.8828125</v>
      </c>
      <c r="Q293" t="str">
        <f>LEFT(N293,(FIND("/",N293)-1))</f>
        <v>film &amp; video</v>
      </c>
      <c r="R293" t="str">
        <f>MID(N293,FIND("/",N293)+1,4115)</f>
        <v>documentary</v>
      </c>
      <c r="S293" s="11">
        <f>(((J293/60)/60)/24)+DATE(1970,1,1)</f>
        <v>41376.769050925926</v>
      </c>
      <c r="T293" s="11">
        <f>(((I293/60)/60)/24)+DATE(1970,1,1)</f>
        <v>41395.000694444447</v>
      </c>
    </row>
    <row r="294" spans="1:20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>E294/D294</f>
        <v>1.0150693333333334</v>
      </c>
      <c r="P294">
        <f>E294/L294</f>
        <v>154.42231237322514</v>
      </c>
      <c r="Q294" t="str">
        <f>LEFT(N294,(FIND("/",N294)-1))</f>
        <v>film &amp; video</v>
      </c>
      <c r="R294" t="str">
        <f>MID(N294,FIND("/",N294)+1,4115)</f>
        <v>documentary</v>
      </c>
      <c r="S294" s="11">
        <f>(((J294/60)/60)/24)+DATE(1970,1,1)</f>
        <v>40812.803229166668</v>
      </c>
      <c r="T294" s="11">
        <f>(((I294/60)/60)/24)+DATE(1970,1,1)</f>
        <v>40845.165972222225</v>
      </c>
    </row>
    <row r="295" spans="1:20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>E295/D295</f>
        <v>1.0138461538461538</v>
      </c>
      <c r="P295">
        <f>E295/L295</f>
        <v>201.22137404580153</v>
      </c>
      <c r="Q295" t="str">
        <f>LEFT(N295,(FIND("/",N295)-1))</f>
        <v>film &amp; video</v>
      </c>
      <c r="R295" t="str">
        <f>MID(N295,FIND("/",N295)+1,4115)</f>
        <v>documentary</v>
      </c>
      <c r="S295" s="11">
        <f>(((J295/60)/60)/24)+DATE(1970,1,1)</f>
        <v>41719.667986111112</v>
      </c>
      <c r="T295" s="11">
        <f>(((I295/60)/60)/24)+DATE(1970,1,1)</f>
        <v>41749.667986111112</v>
      </c>
    </row>
    <row r="296" spans="1:20" ht="7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>E296/D296</f>
        <v>1</v>
      </c>
      <c r="P296">
        <f>E296/L296</f>
        <v>100</v>
      </c>
      <c r="Q296" t="str">
        <f>LEFT(N296,(FIND("/",N296)-1))</f>
        <v>film &amp; video</v>
      </c>
      <c r="R296" t="str">
        <f>MID(N296,FIND("/",N296)+1,4115)</f>
        <v>documentary</v>
      </c>
      <c r="S296" s="11">
        <f>(((J296/60)/60)/24)+DATE(1970,1,1)</f>
        <v>40343.084421296298</v>
      </c>
      <c r="T296" s="11">
        <f>(((I296/60)/60)/24)+DATE(1970,1,1)</f>
        <v>40378.666666666664</v>
      </c>
    </row>
    <row r="297" spans="1:20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>E297/D297</f>
        <v>1.3310911999999999</v>
      </c>
      <c r="P297">
        <f>E297/L297</f>
        <v>100.08204511278196</v>
      </c>
      <c r="Q297" t="str">
        <f>LEFT(N297,(FIND("/",N297)-1))</f>
        <v>film &amp; video</v>
      </c>
      <c r="R297" t="str">
        <f>MID(N297,FIND("/",N297)+1,4115)</f>
        <v>documentary</v>
      </c>
      <c r="S297" s="11">
        <f>(((J297/60)/60)/24)+DATE(1970,1,1)</f>
        <v>41519.004733796297</v>
      </c>
      <c r="T297" s="11">
        <f>(((I297/60)/60)/24)+DATE(1970,1,1)</f>
        <v>41579</v>
      </c>
    </row>
    <row r="298" spans="1:20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>E298/D298</f>
        <v>1.187262</v>
      </c>
      <c r="P298">
        <f>E298/L298</f>
        <v>230.08953488372092</v>
      </c>
      <c r="Q298" t="str">
        <f>LEFT(N298,(FIND("/",N298)-1))</f>
        <v>film &amp; video</v>
      </c>
      <c r="R298" t="str">
        <f>MID(N298,FIND("/",N298)+1,4115)</f>
        <v>documentary</v>
      </c>
      <c r="S298" s="11">
        <f>(((J298/60)/60)/24)+DATE(1970,1,1)</f>
        <v>41134.475497685184</v>
      </c>
      <c r="T298" s="11">
        <f>(((I298/60)/60)/24)+DATE(1970,1,1)</f>
        <v>41159.475497685184</v>
      </c>
    </row>
    <row r="299" spans="1:20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>E299/D299</f>
        <v>1.0064</v>
      </c>
      <c r="P299">
        <f>E299/L299</f>
        <v>141.74647887323943</v>
      </c>
      <c r="Q299" t="str">
        <f>LEFT(N299,(FIND("/",N299)-1))</f>
        <v>film &amp; video</v>
      </c>
      <c r="R299" t="str">
        <f>MID(N299,FIND("/",N299)+1,4115)</f>
        <v>documentary</v>
      </c>
      <c r="S299" s="11">
        <f>(((J299/60)/60)/24)+DATE(1970,1,1)</f>
        <v>42089.72802083334</v>
      </c>
      <c r="T299" s="11">
        <f>(((I299/60)/60)/24)+DATE(1970,1,1)</f>
        <v>42125.165972222225</v>
      </c>
    </row>
    <row r="300" spans="1:20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>E300/D300</f>
        <v>1.089324126984127</v>
      </c>
      <c r="P300">
        <f>E300/L300</f>
        <v>56.344351395730705</v>
      </c>
      <c r="Q300" t="str">
        <f>LEFT(N300,(FIND("/",N300)-1))</f>
        <v>film &amp; video</v>
      </c>
      <c r="R300" t="str">
        <f>MID(N300,FIND("/",N300)+1,4115)</f>
        <v>documentary</v>
      </c>
      <c r="S300" s="11">
        <f>(((J300/60)/60)/24)+DATE(1970,1,1)</f>
        <v>41709.463518518518</v>
      </c>
      <c r="T300" s="11">
        <f>(((I300/60)/60)/24)+DATE(1970,1,1)</f>
        <v>41768.875</v>
      </c>
    </row>
    <row r="301" spans="1:20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>E301/D301</f>
        <v>1.789525</v>
      </c>
      <c r="P301">
        <f>E301/L301</f>
        <v>73.341188524590166</v>
      </c>
      <c r="Q301" t="str">
        <f>LEFT(N301,(FIND("/",N301)-1))</f>
        <v>film &amp; video</v>
      </c>
      <c r="R301" t="str">
        <f>MID(N301,FIND("/",N301)+1,4115)</f>
        <v>documentary</v>
      </c>
      <c r="S301" s="11">
        <f>(((J301/60)/60)/24)+DATE(1970,1,1)</f>
        <v>40469.225231481483</v>
      </c>
      <c r="T301" s="11">
        <f>(((I301/60)/60)/24)+DATE(1970,1,1)</f>
        <v>40499.266898148147</v>
      </c>
    </row>
    <row r="302" spans="1:20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>E302/D302</f>
        <v>1.0172264</v>
      </c>
      <c r="P302">
        <f>E302/L302</f>
        <v>85.337785234899329</v>
      </c>
      <c r="Q302" t="str">
        <f>LEFT(N302,(FIND("/",N302)-1))</f>
        <v>film &amp; video</v>
      </c>
      <c r="R302" t="str">
        <f>MID(N302,FIND("/",N302)+1,4115)</f>
        <v>documentary</v>
      </c>
      <c r="S302" s="11">
        <f>(((J302/60)/60)/24)+DATE(1970,1,1)</f>
        <v>40626.959930555553</v>
      </c>
      <c r="T302" s="11">
        <f>(((I302/60)/60)/24)+DATE(1970,1,1)</f>
        <v>40657.959930555553</v>
      </c>
    </row>
    <row r="303" spans="1:20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>E303/D303</f>
        <v>1.1873499999999999</v>
      </c>
      <c r="P303">
        <f>E303/L303</f>
        <v>61.496215139442228</v>
      </c>
      <c r="Q303" t="str">
        <f>LEFT(N303,(FIND("/",N303)-1))</f>
        <v>film &amp; video</v>
      </c>
      <c r="R303" t="str">
        <f>MID(N303,FIND("/",N303)+1,4115)</f>
        <v>documentary</v>
      </c>
      <c r="S303" s="11">
        <f>(((J303/60)/60)/24)+DATE(1970,1,1)</f>
        <v>41312.737673611111</v>
      </c>
      <c r="T303" s="11">
        <f>(((I303/60)/60)/24)+DATE(1970,1,1)</f>
        <v>41352.696006944447</v>
      </c>
    </row>
    <row r="304" spans="1:20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>E304/D304</f>
        <v>1.0045999999999999</v>
      </c>
      <c r="P304">
        <f>E304/L304</f>
        <v>93.018518518518519</v>
      </c>
      <c r="Q304" t="str">
        <f>LEFT(N304,(FIND("/",N304)-1))</f>
        <v>film &amp; video</v>
      </c>
      <c r="R304" t="str">
        <f>MID(N304,FIND("/",N304)+1,4115)</f>
        <v>documentary</v>
      </c>
      <c r="S304" s="11">
        <f>(((J304/60)/60)/24)+DATE(1970,1,1)</f>
        <v>40933.856921296298</v>
      </c>
      <c r="T304" s="11">
        <f>(((I304/60)/60)/24)+DATE(1970,1,1)</f>
        <v>40963.856921296298</v>
      </c>
    </row>
    <row r="305" spans="1:20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>E305/D305</f>
        <v>1.3746666666666667</v>
      </c>
      <c r="P305">
        <f>E305/L305</f>
        <v>50.292682926829265</v>
      </c>
      <c r="Q305" t="str">
        <f>LEFT(N305,(FIND("/",N305)-1))</f>
        <v>film &amp; video</v>
      </c>
      <c r="R305" t="str">
        <f>MID(N305,FIND("/",N305)+1,4115)</f>
        <v>documentary</v>
      </c>
      <c r="S305" s="11">
        <f>(((J305/60)/60)/24)+DATE(1970,1,1)</f>
        <v>41032.071134259262</v>
      </c>
      <c r="T305" s="11">
        <f>(((I305/60)/60)/24)+DATE(1970,1,1)</f>
        <v>41062.071134259262</v>
      </c>
    </row>
    <row r="306" spans="1:20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>E306/D306</f>
        <v>2.3164705882352941</v>
      </c>
      <c r="P306">
        <f>E306/L306</f>
        <v>106.43243243243244</v>
      </c>
      <c r="Q306" t="str">
        <f>LEFT(N306,(FIND("/",N306)-1))</f>
        <v>film &amp; video</v>
      </c>
      <c r="R306" t="str">
        <f>MID(N306,FIND("/",N306)+1,4115)</f>
        <v>documentary</v>
      </c>
      <c r="S306" s="11">
        <f>(((J306/60)/60)/24)+DATE(1970,1,1)</f>
        <v>41114.094872685186</v>
      </c>
      <c r="T306" s="11">
        <f>(((I306/60)/60)/24)+DATE(1970,1,1)</f>
        <v>41153.083333333336</v>
      </c>
    </row>
    <row r="307" spans="1:20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>E307/D307</f>
        <v>1.3033333333333332</v>
      </c>
      <c r="P307">
        <f>E307/L307</f>
        <v>51.719576719576722</v>
      </c>
      <c r="Q307" t="str">
        <f>LEFT(N307,(FIND("/",N307)-1))</f>
        <v>film &amp; video</v>
      </c>
      <c r="R307" t="str">
        <f>MID(N307,FIND("/",N307)+1,4115)</f>
        <v>documentary</v>
      </c>
      <c r="S307" s="11">
        <f>(((J307/60)/60)/24)+DATE(1970,1,1)</f>
        <v>40948.630196759259</v>
      </c>
      <c r="T307" s="11">
        <f>(((I307/60)/60)/24)+DATE(1970,1,1)</f>
        <v>40978.630196759259</v>
      </c>
    </row>
    <row r="308" spans="1:20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>E308/D308</f>
        <v>2.9289999999999998</v>
      </c>
      <c r="P308">
        <f>E308/L308</f>
        <v>36.612499999999997</v>
      </c>
      <c r="Q308" t="str">
        <f>LEFT(N308,(FIND("/",N308)-1))</f>
        <v>film &amp; video</v>
      </c>
      <c r="R308" t="str">
        <f>MID(N308,FIND("/",N308)+1,4115)</f>
        <v>documentary</v>
      </c>
      <c r="S308" s="11">
        <f>(((J308/60)/60)/24)+DATE(1970,1,1)</f>
        <v>41333.837187500001</v>
      </c>
      <c r="T308" s="11">
        <f>(((I308/60)/60)/24)+DATE(1970,1,1)</f>
        <v>41353.795520833337</v>
      </c>
    </row>
    <row r="309" spans="1:20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>E309/D309</f>
        <v>1.1131818181818183</v>
      </c>
      <c r="P309">
        <f>E309/L309</f>
        <v>42.517361111111114</v>
      </c>
      <c r="Q309" t="str">
        <f>LEFT(N309,(FIND("/",N309)-1))</f>
        <v>film &amp; video</v>
      </c>
      <c r="R309" t="str">
        <f>MID(N309,FIND("/",N309)+1,4115)</f>
        <v>documentary</v>
      </c>
      <c r="S309" s="11">
        <f>(((J309/60)/60)/24)+DATE(1970,1,1)</f>
        <v>41282.944456018515</v>
      </c>
      <c r="T309" s="11">
        <f>(((I309/60)/60)/24)+DATE(1970,1,1)</f>
        <v>41312.944456018515</v>
      </c>
    </row>
    <row r="310" spans="1:20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>E310/D310</f>
        <v>1.0556666666666668</v>
      </c>
      <c r="P310">
        <f>E310/L310</f>
        <v>62.712871287128714</v>
      </c>
      <c r="Q310" t="str">
        <f>LEFT(N310,(FIND("/",N310)-1))</f>
        <v>film &amp; video</v>
      </c>
      <c r="R310" t="str">
        <f>MID(N310,FIND("/",N310)+1,4115)</f>
        <v>documentary</v>
      </c>
      <c r="S310" s="11">
        <f>(((J310/60)/60)/24)+DATE(1970,1,1)</f>
        <v>40567.694560185184</v>
      </c>
      <c r="T310" s="11">
        <f>(((I310/60)/60)/24)+DATE(1970,1,1)</f>
        <v>40612.694560185184</v>
      </c>
    </row>
    <row r="311" spans="1:20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>E311/D311</f>
        <v>1.1894444444444445</v>
      </c>
      <c r="P311">
        <f>E311/L311</f>
        <v>89.957983193277315</v>
      </c>
      <c r="Q311" t="str">
        <f>LEFT(N311,(FIND("/",N311)-1))</f>
        <v>film &amp; video</v>
      </c>
      <c r="R311" t="str">
        <f>MID(N311,FIND("/",N311)+1,4115)</f>
        <v>documentary</v>
      </c>
      <c r="S311" s="11">
        <f>(((J311/60)/60)/24)+DATE(1970,1,1)</f>
        <v>41134.751550925925</v>
      </c>
      <c r="T311" s="11">
        <f>(((I311/60)/60)/24)+DATE(1970,1,1)</f>
        <v>41155.751550925925</v>
      </c>
    </row>
    <row r="312" spans="1:20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>E312/D312</f>
        <v>1.04129</v>
      </c>
      <c r="P312">
        <f>E312/L312</f>
        <v>28.924722222222222</v>
      </c>
      <c r="Q312" t="str">
        <f>LEFT(N312,(FIND("/",N312)-1))</f>
        <v>film &amp; video</v>
      </c>
      <c r="R312" t="str">
        <f>MID(N312,FIND("/",N312)+1,4115)</f>
        <v>documentary</v>
      </c>
      <c r="S312" s="11">
        <f>(((J312/60)/60)/24)+DATE(1970,1,1)</f>
        <v>40821.183136574073</v>
      </c>
      <c r="T312" s="11">
        <f>(((I312/60)/60)/24)+DATE(1970,1,1)</f>
        <v>40836.083333333336</v>
      </c>
    </row>
    <row r="313" spans="1:20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>E313/D313</f>
        <v>1.0410165</v>
      </c>
      <c r="P313">
        <f>E313/L313</f>
        <v>138.8022</v>
      </c>
      <c r="Q313" t="str">
        <f>LEFT(N313,(FIND("/",N313)-1))</f>
        <v>film &amp; video</v>
      </c>
      <c r="R313" t="str">
        <f>MID(N313,FIND("/",N313)+1,4115)</f>
        <v>documentary</v>
      </c>
      <c r="S313" s="11">
        <f>(((J313/60)/60)/24)+DATE(1970,1,1)</f>
        <v>40868.219814814816</v>
      </c>
      <c r="T313" s="11">
        <f>(((I313/60)/60)/24)+DATE(1970,1,1)</f>
        <v>40909.332638888889</v>
      </c>
    </row>
    <row r="314" spans="1:20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>E314/D314</f>
        <v>1.1187499999999999</v>
      </c>
      <c r="P314">
        <f>E314/L314</f>
        <v>61.301369863013697</v>
      </c>
      <c r="Q314" t="str">
        <f>LEFT(N314,(FIND("/",N314)-1))</f>
        <v>film &amp; video</v>
      </c>
      <c r="R314" t="str">
        <f>MID(N314,FIND("/",N314)+1,4115)</f>
        <v>documentary</v>
      </c>
      <c r="S314" s="11">
        <f>(((J314/60)/60)/24)+DATE(1970,1,1)</f>
        <v>41348.877685185187</v>
      </c>
      <c r="T314" s="11">
        <f>(((I314/60)/60)/24)+DATE(1970,1,1)</f>
        <v>41378.877685185187</v>
      </c>
    </row>
    <row r="315" spans="1:20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>E315/D315</f>
        <v>1.0473529411764706</v>
      </c>
      <c r="P315">
        <f>E315/L315</f>
        <v>80.202702702702709</v>
      </c>
      <c r="Q315" t="str">
        <f>LEFT(N315,(FIND("/",N315)-1))</f>
        <v>film &amp; video</v>
      </c>
      <c r="R315" t="str">
        <f>MID(N315,FIND("/",N315)+1,4115)</f>
        <v>documentary</v>
      </c>
      <c r="S315" s="11">
        <f>(((J315/60)/60)/24)+DATE(1970,1,1)</f>
        <v>40357.227939814817</v>
      </c>
      <c r="T315" s="11">
        <f>(((I315/60)/60)/24)+DATE(1970,1,1)</f>
        <v>40401.665972222225</v>
      </c>
    </row>
    <row r="316" spans="1:20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>E316/D316</f>
        <v>3.8515000000000001</v>
      </c>
      <c r="P316">
        <f>E316/L316</f>
        <v>32.095833333333331</v>
      </c>
      <c r="Q316" t="str">
        <f>LEFT(N316,(FIND("/",N316)-1))</f>
        <v>film &amp; video</v>
      </c>
      <c r="R316" t="str">
        <f>MID(N316,FIND("/",N316)+1,4115)</f>
        <v>documentary</v>
      </c>
      <c r="S316" s="11">
        <f>(((J316/60)/60)/24)+DATE(1970,1,1)</f>
        <v>41304.833194444444</v>
      </c>
      <c r="T316" s="11">
        <f>(((I316/60)/60)/24)+DATE(1970,1,1)</f>
        <v>41334.833194444444</v>
      </c>
    </row>
    <row r="317" spans="1:20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>E317/D317</f>
        <v>1.01248</v>
      </c>
      <c r="P317">
        <f>E317/L317</f>
        <v>200.88888888888889</v>
      </c>
      <c r="Q317" t="str">
        <f>LEFT(N317,(FIND("/",N317)-1))</f>
        <v>film &amp; video</v>
      </c>
      <c r="R317" t="str">
        <f>MID(N317,FIND("/",N317)+1,4115)</f>
        <v>documentary</v>
      </c>
      <c r="S317" s="11">
        <f>(((J317/60)/60)/24)+DATE(1970,1,1)</f>
        <v>41113.77238425926</v>
      </c>
      <c r="T317" s="11">
        <f>(((I317/60)/60)/24)+DATE(1970,1,1)</f>
        <v>41143.77238425926</v>
      </c>
    </row>
    <row r="318" spans="1:20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>E318/D318</f>
        <v>1.1377333333333333</v>
      </c>
      <c r="P318">
        <f>E318/L318</f>
        <v>108.01265822784811</v>
      </c>
      <c r="Q318" t="str">
        <f>LEFT(N318,(FIND("/",N318)-1))</f>
        <v>film &amp; video</v>
      </c>
      <c r="R318" t="str">
        <f>MID(N318,FIND("/",N318)+1,4115)</f>
        <v>documentary</v>
      </c>
      <c r="S318" s="11">
        <f>(((J318/60)/60)/24)+DATE(1970,1,1)</f>
        <v>41950.923576388886</v>
      </c>
      <c r="T318" s="11">
        <f>(((I318/60)/60)/24)+DATE(1970,1,1)</f>
        <v>41984.207638888889</v>
      </c>
    </row>
    <row r="319" spans="1:20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>E319/D319</f>
        <v>1.0080333333333333</v>
      </c>
      <c r="P319">
        <f>E319/L319</f>
        <v>95.699367088607602</v>
      </c>
      <c r="Q319" t="str">
        <f>LEFT(N319,(FIND("/",N319)-1))</f>
        <v>film &amp; video</v>
      </c>
      <c r="R319" t="str">
        <f>MID(N319,FIND("/",N319)+1,4115)</f>
        <v>documentary</v>
      </c>
      <c r="S319" s="11">
        <f>(((J319/60)/60)/24)+DATE(1970,1,1)</f>
        <v>41589.676886574074</v>
      </c>
      <c r="T319" s="11">
        <f>(((I319/60)/60)/24)+DATE(1970,1,1)</f>
        <v>41619.676886574074</v>
      </c>
    </row>
    <row r="320" spans="1:20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>E320/D320</f>
        <v>2.8332000000000002</v>
      </c>
      <c r="P320">
        <f>E320/L320</f>
        <v>49.880281690140848</v>
      </c>
      <c r="Q320" t="str">
        <f>LEFT(N320,(FIND("/",N320)-1))</f>
        <v>film &amp; video</v>
      </c>
      <c r="R320" t="str">
        <f>MID(N320,FIND("/",N320)+1,4115)</f>
        <v>documentary</v>
      </c>
      <c r="S320" s="11">
        <f>(((J320/60)/60)/24)+DATE(1970,1,1)</f>
        <v>41330.038784722223</v>
      </c>
      <c r="T320" s="11">
        <f>(((I320/60)/60)/24)+DATE(1970,1,1)</f>
        <v>41359.997118055559</v>
      </c>
    </row>
    <row r="321" spans="1:20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>E321/D321</f>
        <v>1.1268</v>
      </c>
      <c r="P321">
        <f>E321/L321</f>
        <v>110.47058823529412</v>
      </c>
      <c r="Q321" t="str">
        <f>LEFT(N321,(FIND("/",N321)-1))</f>
        <v>film &amp; video</v>
      </c>
      <c r="R321" t="str">
        <f>MID(N321,FIND("/",N321)+1,4115)</f>
        <v>documentary</v>
      </c>
      <c r="S321" s="11">
        <f>(((J321/60)/60)/24)+DATE(1970,1,1)</f>
        <v>40123.83829861111</v>
      </c>
      <c r="T321" s="11">
        <f>(((I321/60)/60)/24)+DATE(1970,1,1)</f>
        <v>40211.332638888889</v>
      </c>
    </row>
    <row r="322" spans="1:20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>E322/D322</f>
        <v>1.0658000000000001</v>
      </c>
      <c r="P322">
        <f>E322/L322</f>
        <v>134.91139240506328</v>
      </c>
      <c r="Q322" t="str">
        <f>LEFT(N322,(FIND("/",N322)-1))</f>
        <v>film &amp; video</v>
      </c>
      <c r="R322" t="str">
        <f>MID(N322,FIND("/",N322)+1,4115)</f>
        <v>documentary</v>
      </c>
      <c r="S322" s="11">
        <f>(((J322/60)/60)/24)+DATE(1970,1,1)</f>
        <v>42331.551307870366</v>
      </c>
      <c r="T322" s="11">
        <f>(((I322/60)/60)/24)+DATE(1970,1,1)</f>
        <v>42360.958333333328</v>
      </c>
    </row>
    <row r="323" spans="1:20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>E323/D323</f>
        <v>1.0266285714285714</v>
      </c>
      <c r="P323">
        <f>E323/L323</f>
        <v>106.62314540059347</v>
      </c>
      <c r="Q323" t="str">
        <f>LEFT(N323,(FIND("/",N323)-1))</f>
        <v>film &amp; video</v>
      </c>
      <c r="R323" t="str">
        <f>MID(N323,FIND("/",N323)+1,4115)</f>
        <v>documentary</v>
      </c>
      <c r="S323" s="11">
        <f>(((J323/60)/60)/24)+DATE(1970,1,1)</f>
        <v>42647.446597222224</v>
      </c>
      <c r="T323" s="11">
        <f>(((I323/60)/60)/24)+DATE(1970,1,1)</f>
        <v>42682.488263888896</v>
      </c>
    </row>
    <row r="324" spans="1:20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>E324/D324</f>
        <v>1.0791200000000001</v>
      </c>
      <c r="P324">
        <f>E324/L324</f>
        <v>145.04301075268816</v>
      </c>
      <c r="Q324" t="str">
        <f>LEFT(N324,(FIND("/",N324)-1))</f>
        <v>film &amp; video</v>
      </c>
      <c r="R324" t="str">
        <f>MID(N324,FIND("/",N324)+1,4115)</f>
        <v>documentary</v>
      </c>
      <c r="S324" s="11">
        <f>(((J324/60)/60)/24)+DATE(1970,1,1)</f>
        <v>42473.57</v>
      </c>
      <c r="T324" s="11">
        <f>(((I324/60)/60)/24)+DATE(1970,1,1)</f>
        <v>42503.57</v>
      </c>
    </row>
    <row r="325" spans="1:20" ht="43.2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>E325/D325</f>
        <v>1.2307407407407407</v>
      </c>
      <c r="P325">
        <f>E325/L325</f>
        <v>114.58620689655173</v>
      </c>
      <c r="Q325" t="str">
        <f>LEFT(N325,(FIND("/",N325)-1))</f>
        <v>film &amp; video</v>
      </c>
      <c r="R325" t="str">
        <f>MID(N325,FIND("/",N325)+1,4115)</f>
        <v>documentary</v>
      </c>
      <c r="S325" s="11">
        <f>(((J325/60)/60)/24)+DATE(1970,1,1)</f>
        <v>42697.32136574074</v>
      </c>
      <c r="T325" s="11">
        <f>(((I325/60)/60)/24)+DATE(1970,1,1)</f>
        <v>42725.332638888889</v>
      </c>
    </row>
    <row r="326" spans="1:20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>E326/D326</f>
        <v>1.016</v>
      </c>
      <c r="P326">
        <f>E326/L326</f>
        <v>105.3170731707317</v>
      </c>
      <c r="Q326" t="str">
        <f>LEFT(N326,(FIND("/",N326)-1))</f>
        <v>film &amp; video</v>
      </c>
      <c r="R326" t="str">
        <f>MID(N326,FIND("/",N326)+1,4115)</f>
        <v>documentary</v>
      </c>
      <c r="S326" s="11">
        <f>(((J326/60)/60)/24)+DATE(1970,1,1)</f>
        <v>42184.626250000001</v>
      </c>
      <c r="T326" s="11">
        <f>(((I326/60)/60)/24)+DATE(1970,1,1)</f>
        <v>42217.626250000001</v>
      </c>
    </row>
    <row r="327" spans="1:20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>E327/D327</f>
        <v>1.04396</v>
      </c>
      <c r="P327">
        <f>E327/L327</f>
        <v>70.921195652173907</v>
      </c>
      <c r="Q327" t="str">
        <f>LEFT(N327,(FIND("/",N327)-1))</f>
        <v>film &amp; video</v>
      </c>
      <c r="R327" t="str">
        <f>MID(N327,FIND("/",N327)+1,4115)</f>
        <v>documentary</v>
      </c>
      <c r="S327" s="11">
        <f>(((J327/60)/60)/24)+DATE(1970,1,1)</f>
        <v>42689.187881944439</v>
      </c>
      <c r="T327" s="11">
        <f>(((I327/60)/60)/24)+DATE(1970,1,1)</f>
        <v>42724.187881944439</v>
      </c>
    </row>
    <row r="328" spans="1:20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>E328/D328</f>
        <v>1.1292973333333334</v>
      </c>
      <c r="P328">
        <f>E328/L328</f>
        <v>147.17167680278018</v>
      </c>
      <c r="Q328" t="str">
        <f>LEFT(N328,(FIND("/",N328)-1))</f>
        <v>film &amp; video</v>
      </c>
      <c r="R328" t="str">
        <f>MID(N328,FIND("/",N328)+1,4115)</f>
        <v>documentary</v>
      </c>
      <c r="S328" s="11">
        <f>(((J328/60)/60)/24)+DATE(1970,1,1)</f>
        <v>42775.314884259264</v>
      </c>
      <c r="T328" s="11">
        <f>(((I328/60)/60)/24)+DATE(1970,1,1)</f>
        <v>42808.956250000003</v>
      </c>
    </row>
    <row r="329" spans="1:20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>E329/D329</f>
        <v>1.3640000000000001</v>
      </c>
      <c r="P329">
        <f>E329/L329</f>
        <v>160.47058823529412</v>
      </c>
      <c r="Q329" t="str">
        <f>LEFT(N329,(FIND("/",N329)-1))</f>
        <v>film &amp; video</v>
      </c>
      <c r="R329" t="str">
        <f>MID(N329,FIND("/",N329)+1,4115)</f>
        <v>documentary</v>
      </c>
      <c r="S329" s="11">
        <f>(((J329/60)/60)/24)+DATE(1970,1,1)</f>
        <v>42058.235289351855</v>
      </c>
      <c r="T329" s="11">
        <f>(((I329/60)/60)/24)+DATE(1970,1,1)</f>
        <v>42085.333333333328</v>
      </c>
    </row>
    <row r="330" spans="1:20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>E330/D330</f>
        <v>1.036144</v>
      </c>
      <c r="P330">
        <f>E330/L330</f>
        <v>156.04578313253012</v>
      </c>
      <c r="Q330" t="str">
        <f>LEFT(N330,(FIND("/",N330)-1))</f>
        <v>film &amp; video</v>
      </c>
      <c r="R330" t="str">
        <f>MID(N330,FIND("/",N330)+1,4115)</f>
        <v>documentary</v>
      </c>
      <c r="S330" s="11">
        <f>(((J330/60)/60)/24)+DATE(1970,1,1)</f>
        <v>42278.946620370371</v>
      </c>
      <c r="T330" s="11">
        <f>(((I330/60)/60)/24)+DATE(1970,1,1)</f>
        <v>42309.166666666672</v>
      </c>
    </row>
    <row r="331" spans="1:20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>E331/D331</f>
        <v>1.0549999999999999</v>
      </c>
      <c r="P331">
        <f>E331/L331</f>
        <v>63.17365269461078</v>
      </c>
      <c r="Q331" t="str">
        <f>LEFT(N331,(FIND("/",N331)-1))</f>
        <v>film &amp; video</v>
      </c>
      <c r="R331" t="str">
        <f>MID(N331,FIND("/",N331)+1,4115)</f>
        <v>documentary</v>
      </c>
      <c r="S331" s="11">
        <f>(((J331/60)/60)/24)+DATE(1970,1,1)</f>
        <v>42291.46674768519</v>
      </c>
      <c r="T331" s="11">
        <f>(((I331/60)/60)/24)+DATE(1970,1,1)</f>
        <v>42315.166666666672</v>
      </c>
    </row>
    <row r="332" spans="1:20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>E332/D332</f>
        <v>1.0182857142857142</v>
      </c>
      <c r="P332">
        <f>E332/L332</f>
        <v>104.82352941176471</v>
      </c>
      <c r="Q332" t="str">
        <f>LEFT(N332,(FIND("/",N332)-1))</f>
        <v>film &amp; video</v>
      </c>
      <c r="R332" t="str">
        <f>MID(N332,FIND("/",N332)+1,4115)</f>
        <v>documentary</v>
      </c>
      <c r="S332" s="11">
        <f>(((J332/60)/60)/24)+DATE(1970,1,1)</f>
        <v>41379.515775462962</v>
      </c>
      <c r="T332" s="11">
        <f>(((I332/60)/60)/24)+DATE(1970,1,1)</f>
        <v>41411.165972222225</v>
      </c>
    </row>
    <row r="333" spans="1:20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>E333/D333</f>
        <v>1.0660499999999999</v>
      </c>
      <c r="P333">
        <f>E333/L333</f>
        <v>97.356164383561648</v>
      </c>
      <c r="Q333" t="str">
        <f>LEFT(N333,(FIND("/",N333)-1))</f>
        <v>film &amp; video</v>
      </c>
      <c r="R333" t="str">
        <f>MID(N333,FIND("/",N333)+1,4115)</f>
        <v>documentary</v>
      </c>
      <c r="S333" s="11">
        <f>(((J333/60)/60)/24)+DATE(1970,1,1)</f>
        <v>42507.581412037034</v>
      </c>
      <c r="T333" s="11">
        <f>(((I333/60)/60)/24)+DATE(1970,1,1)</f>
        <v>42538.581412037034</v>
      </c>
    </row>
    <row r="334" spans="1:20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>E334/D334</f>
        <v>1.13015</v>
      </c>
      <c r="P334">
        <f>E334/L334</f>
        <v>203.63063063063063</v>
      </c>
      <c r="Q334" t="str">
        <f>LEFT(N334,(FIND("/",N334)-1))</f>
        <v>film &amp; video</v>
      </c>
      <c r="R334" t="str">
        <f>MID(N334,FIND("/",N334)+1,4115)</f>
        <v>documentary</v>
      </c>
      <c r="S334" s="11">
        <f>(((J334/60)/60)/24)+DATE(1970,1,1)</f>
        <v>42263.680289351847</v>
      </c>
      <c r="T334" s="11">
        <f>(((I334/60)/60)/24)+DATE(1970,1,1)</f>
        <v>42305.333333333328</v>
      </c>
    </row>
    <row r="335" spans="1:20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>E335/D335</f>
        <v>1.252275</v>
      </c>
      <c r="P335">
        <f>E335/L335</f>
        <v>188.31203007518798</v>
      </c>
      <c r="Q335" t="str">
        <f>LEFT(N335,(FIND("/",N335)-1))</f>
        <v>film &amp; video</v>
      </c>
      <c r="R335" t="str">
        <f>MID(N335,FIND("/",N335)+1,4115)</f>
        <v>documentary</v>
      </c>
      <c r="S335" s="11">
        <f>(((J335/60)/60)/24)+DATE(1970,1,1)</f>
        <v>42437.636469907404</v>
      </c>
      <c r="T335" s="11">
        <f>(((I335/60)/60)/24)+DATE(1970,1,1)</f>
        <v>42467.59480324074</v>
      </c>
    </row>
    <row r="336" spans="1:20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>E336/D336</f>
        <v>1.0119</v>
      </c>
      <c r="P336">
        <f>E336/L336</f>
        <v>146.65217391304347</v>
      </c>
      <c r="Q336" t="str">
        <f>LEFT(N336,(FIND("/",N336)-1))</f>
        <v>film &amp; video</v>
      </c>
      <c r="R336" t="str">
        <f>MID(N336,FIND("/",N336)+1,4115)</f>
        <v>documentary</v>
      </c>
      <c r="S336" s="11">
        <f>(((J336/60)/60)/24)+DATE(1970,1,1)</f>
        <v>42101.682372685187</v>
      </c>
      <c r="T336" s="11">
        <f>(((I336/60)/60)/24)+DATE(1970,1,1)</f>
        <v>42139.791666666672</v>
      </c>
    </row>
    <row r="337" spans="1:20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>E337/D337</f>
        <v>1.0276470588235294</v>
      </c>
      <c r="P337">
        <f>E337/L337</f>
        <v>109.1875</v>
      </c>
      <c r="Q337" t="str">
        <f>LEFT(N337,(FIND("/",N337)-1))</f>
        <v>film &amp; video</v>
      </c>
      <c r="R337" t="str">
        <f>MID(N337,FIND("/",N337)+1,4115)</f>
        <v>documentary</v>
      </c>
      <c r="S337" s="11">
        <f>(((J337/60)/60)/24)+DATE(1970,1,1)</f>
        <v>42101.737442129626</v>
      </c>
      <c r="T337" s="11">
        <f>(((I337/60)/60)/24)+DATE(1970,1,1)</f>
        <v>42132.916666666672</v>
      </c>
    </row>
    <row r="338" spans="1:20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>E338/D338</f>
        <v>1.1683911999999999</v>
      </c>
      <c r="P338">
        <f>E338/L338</f>
        <v>59.249046653144013</v>
      </c>
      <c r="Q338" t="str">
        <f>LEFT(N338,(FIND("/",N338)-1))</f>
        <v>film &amp; video</v>
      </c>
      <c r="R338" t="str">
        <f>MID(N338,FIND("/",N338)+1,4115)</f>
        <v>documentary</v>
      </c>
      <c r="S338" s="11">
        <f>(((J338/60)/60)/24)+DATE(1970,1,1)</f>
        <v>42291.596273148149</v>
      </c>
      <c r="T338" s="11">
        <f>(((I338/60)/60)/24)+DATE(1970,1,1)</f>
        <v>42321.637939814813</v>
      </c>
    </row>
    <row r="339" spans="1:20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>E339/D339</f>
        <v>1.0116833333333335</v>
      </c>
      <c r="P339">
        <f>E339/L339</f>
        <v>97.904838709677421</v>
      </c>
      <c r="Q339" t="str">
        <f>LEFT(N339,(FIND("/",N339)-1))</f>
        <v>film &amp; video</v>
      </c>
      <c r="R339" t="str">
        <f>MID(N339,FIND("/",N339)+1,4115)</f>
        <v>documentary</v>
      </c>
      <c r="S339" s="11">
        <f>(((J339/60)/60)/24)+DATE(1970,1,1)</f>
        <v>42047.128564814819</v>
      </c>
      <c r="T339" s="11">
        <f>(((I339/60)/60)/24)+DATE(1970,1,1)</f>
        <v>42077.086898148147</v>
      </c>
    </row>
    <row r="340" spans="1:20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>E340/D340</f>
        <v>1.1013360000000001</v>
      </c>
      <c r="P340">
        <f>E340/L340</f>
        <v>70.000169491525426</v>
      </c>
      <c r="Q340" t="str">
        <f>LEFT(N340,(FIND("/",N340)-1))</f>
        <v>film &amp; video</v>
      </c>
      <c r="R340" t="str">
        <f>MID(N340,FIND("/",N340)+1,4115)</f>
        <v>documentary</v>
      </c>
      <c r="S340" s="11">
        <f>(((J340/60)/60)/24)+DATE(1970,1,1)</f>
        <v>42559.755671296298</v>
      </c>
      <c r="T340" s="11">
        <f>(((I340/60)/60)/24)+DATE(1970,1,1)</f>
        <v>42616.041666666672</v>
      </c>
    </row>
    <row r="341" spans="1:20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>E341/D341</f>
        <v>1.0808333333333333</v>
      </c>
      <c r="P341">
        <f>E341/L341</f>
        <v>72.865168539325836</v>
      </c>
      <c r="Q341" t="str">
        <f>LEFT(N341,(FIND("/",N341)-1))</f>
        <v>film &amp; video</v>
      </c>
      <c r="R341" t="str">
        <f>MID(N341,FIND("/",N341)+1,4115)</f>
        <v>documentary</v>
      </c>
      <c r="S341" s="11">
        <f>(((J341/60)/60)/24)+DATE(1970,1,1)</f>
        <v>42093.760046296295</v>
      </c>
      <c r="T341" s="11">
        <f>(((I341/60)/60)/24)+DATE(1970,1,1)</f>
        <v>42123.760046296295</v>
      </c>
    </row>
    <row r="342" spans="1:20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>E342/D342</f>
        <v>1.2502285714285715</v>
      </c>
      <c r="P342">
        <f>E342/L342</f>
        <v>146.34782608695653</v>
      </c>
      <c r="Q342" t="str">
        <f>LEFT(N342,(FIND("/",N342)-1))</f>
        <v>film &amp; video</v>
      </c>
      <c r="R342" t="str">
        <f>MID(N342,FIND("/",N342)+1,4115)</f>
        <v>documentary</v>
      </c>
      <c r="S342" s="11">
        <f>(((J342/60)/60)/24)+DATE(1970,1,1)</f>
        <v>42772.669062500005</v>
      </c>
      <c r="T342" s="11">
        <f>(((I342/60)/60)/24)+DATE(1970,1,1)</f>
        <v>42802.875</v>
      </c>
    </row>
    <row r="343" spans="1:20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>E343/D343</f>
        <v>1.0671428571428572</v>
      </c>
      <c r="P343">
        <f>E343/L343</f>
        <v>67.909090909090907</v>
      </c>
      <c r="Q343" t="str">
        <f>LEFT(N343,(FIND("/",N343)-1))</f>
        <v>film &amp; video</v>
      </c>
      <c r="R343" t="str">
        <f>MID(N343,FIND("/",N343)+1,4115)</f>
        <v>documentary</v>
      </c>
      <c r="S343" s="11">
        <f>(((J343/60)/60)/24)+DATE(1970,1,1)</f>
        <v>41894.879606481481</v>
      </c>
      <c r="T343" s="11">
        <f>(((I343/60)/60)/24)+DATE(1970,1,1)</f>
        <v>41913.165972222225</v>
      </c>
    </row>
    <row r="344" spans="1:20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>E344/D344</f>
        <v>1.0036639999999999</v>
      </c>
      <c r="P344">
        <f>E344/L344</f>
        <v>169.85083076923075</v>
      </c>
      <c r="Q344" t="str">
        <f>LEFT(N344,(FIND("/",N344)-1))</f>
        <v>film &amp; video</v>
      </c>
      <c r="R344" t="str">
        <f>MID(N344,FIND("/",N344)+1,4115)</f>
        <v>documentary</v>
      </c>
      <c r="S344" s="11">
        <f>(((J344/60)/60)/24)+DATE(1970,1,1)</f>
        <v>42459.780844907407</v>
      </c>
      <c r="T344" s="11">
        <f>(((I344/60)/60)/24)+DATE(1970,1,1)</f>
        <v>42489.780844907407</v>
      </c>
    </row>
    <row r="345" spans="1:20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>E345/D345</f>
        <v>1.0202863333333334</v>
      </c>
      <c r="P345">
        <f>E345/L345</f>
        <v>58.413339694656486</v>
      </c>
      <c r="Q345" t="str">
        <f>LEFT(N345,(FIND("/",N345)-1))</f>
        <v>film &amp; video</v>
      </c>
      <c r="R345" t="str">
        <f>MID(N345,FIND("/",N345)+1,4115)</f>
        <v>documentary</v>
      </c>
      <c r="S345" s="11">
        <f>(((J345/60)/60)/24)+DATE(1970,1,1)</f>
        <v>41926.73778935185</v>
      </c>
      <c r="T345" s="11">
        <f>(((I345/60)/60)/24)+DATE(1970,1,1)</f>
        <v>41957.125</v>
      </c>
    </row>
    <row r="346" spans="1:20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>E346/D346</f>
        <v>1.0208358208955224</v>
      </c>
      <c r="P346">
        <f>E346/L346</f>
        <v>119.99298245614035</v>
      </c>
      <c r="Q346" t="str">
        <f>LEFT(N346,(FIND("/",N346)-1))</f>
        <v>film &amp; video</v>
      </c>
      <c r="R346" t="str">
        <f>MID(N346,FIND("/",N346)+1,4115)</f>
        <v>documentary</v>
      </c>
      <c r="S346" s="11">
        <f>(((J346/60)/60)/24)+DATE(1970,1,1)</f>
        <v>42111.970995370371</v>
      </c>
      <c r="T346" s="11">
        <f>(((I346/60)/60)/24)+DATE(1970,1,1)</f>
        <v>42156.097222222219</v>
      </c>
    </row>
    <row r="347" spans="1:20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>E347/D347</f>
        <v>1.2327586206896552</v>
      </c>
      <c r="P347">
        <f>E347/L347</f>
        <v>99.860335195530723</v>
      </c>
      <c r="Q347" t="str">
        <f>LEFT(N347,(FIND("/",N347)-1))</f>
        <v>film &amp; video</v>
      </c>
      <c r="R347" t="str">
        <f>MID(N347,FIND("/",N347)+1,4115)</f>
        <v>documentary</v>
      </c>
      <c r="S347" s="11">
        <f>(((J347/60)/60)/24)+DATE(1970,1,1)</f>
        <v>42114.944328703699</v>
      </c>
      <c r="T347" s="11">
        <f>(((I347/60)/60)/24)+DATE(1970,1,1)</f>
        <v>42144.944328703699</v>
      </c>
    </row>
    <row r="348" spans="1:20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>E348/D348</f>
        <v>1.7028880000000002</v>
      </c>
      <c r="P348">
        <f>E348/L348</f>
        <v>90.579148936170213</v>
      </c>
      <c r="Q348" t="str">
        <f>LEFT(N348,(FIND("/",N348)-1))</f>
        <v>film &amp; video</v>
      </c>
      <c r="R348" t="str">
        <f>MID(N348,FIND("/",N348)+1,4115)</f>
        <v>documentary</v>
      </c>
      <c r="S348" s="11">
        <f>(((J348/60)/60)/24)+DATE(1970,1,1)</f>
        <v>42261.500243055561</v>
      </c>
      <c r="T348" s="11">
        <f>(((I348/60)/60)/24)+DATE(1970,1,1)</f>
        <v>42291.500243055561</v>
      </c>
    </row>
    <row r="349" spans="1:20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>E349/D349</f>
        <v>1.1159049999999999</v>
      </c>
      <c r="P349">
        <f>E349/L349</f>
        <v>117.77361477572559</v>
      </c>
      <c r="Q349" t="str">
        <f>LEFT(N349,(FIND("/",N349)-1))</f>
        <v>film &amp; video</v>
      </c>
      <c r="R349" t="str">
        <f>MID(N349,FIND("/",N349)+1,4115)</f>
        <v>documentary</v>
      </c>
      <c r="S349" s="11">
        <f>(((J349/60)/60)/24)+DATE(1970,1,1)</f>
        <v>42292.495474537034</v>
      </c>
      <c r="T349" s="11">
        <f>(((I349/60)/60)/24)+DATE(1970,1,1)</f>
        <v>42322.537141203706</v>
      </c>
    </row>
    <row r="350" spans="1:20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>E350/D350</f>
        <v>1.03</v>
      </c>
      <c r="P350">
        <f>E350/L350</f>
        <v>86.554621848739501</v>
      </c>
      <c r="Q350" t="str">
        <f>LEFT(N350,(FIND("/",N350)-1))</f>
        <v>film &amp; video</v>
      </c>
      <c r="R350" t="str">
        <f>MID(N350,FIND("/",N350)+1,4115)</f>
        <v>documentary</v>
      </c>
      <c r="S350" s="11">
        <f>(((J350/60)/60)/24)+DATE(1970,1,1)</f>
        <v>42207.58699074074</v>
      </c>
      <c r="T350" s="11">
        <f>(((I350/60)/60)/24)+DATE(1970,1,1)</f>
        <v>42237.58699074074</v>
      </c>
    </row>
    <row r="351" spans="1:20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>E351/D351</f>
        <v>1.0663570159857905</v>
      </c>
      <c r="P351">
        <f>E351/L351</f>
        <v>71.899281437125751</v>
      </c>
      <c r="Q351" t="str">
        <f>LEFT(N351,(FIND("/",N351)-1))</f>
        <v>film &amp; video</v>
      </c>
      <c r="R351" t="str">
        <f>MID(N351,FIND("/",N351)+1,4115)</f>
        <v>documentary</v>
      </c>
      <c r="S351" s="11">
        <f>(((J351/60)/60)/24)+DATE(1970,1,1)</f>
        <v>42760.498935185184</v>
      </c>
      <c r="T351" s="11">
        <f>(((I351/60)/60)/24)+DATE(1970,1,1)</f>
        <v>42790.498935185184</v>
      </c>
    </row>
    <row r="352" spans="1:20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>E352/D352</f>
        <v>1.1476</v>
      </c>
      <c r="P352">
        <f>E352/L352</f>
        <v>129.81900452488688</v>
      </c>
      <c r="Q352" t="str">
        <f>LEFT(N352,(FIND("/",N352)-1))</f>
        <v>film &amp; video</v>
      </c>
      <c r="R352" t="str">
        <f>MID(N352,FIND("/",N352)+1,4115)</f>
        <v>documentary</v>
      </c>
      <c r="S352" s="11">
        <f>(((J352/60)/60)/24)+DATE(1970,1,1)</f>
        <v>42586.066076388888</v>
      </c>
      <c r="T352" s="11">
        <f>(((I352/60)/60)/24)+DATE(1970,1,1)</f>
        <v>42624.165972222225</v>
      </c>
    </row>
    <row r="353" spans="1:20" ht="43.2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>E353/D353</f>
        <v>1.2734117647058822</v>
      </c>
      <c r="P353">
        <f>E353/L353</f>
        <v>44.912863070539416</v>
      </c>
      <c r="Q353" t="str">
        <f>LEFT(N353,(FIND("/",N353)-1))</f>
        <v>film &amp; video</v>
      </c>
      <c r="R353" t="str">
        <f>MID(N353,FIND("/",N353)+1,4115)</f>
        <v>documentary</v>
      </c>
      <c r="S353" s="11">
        <f>(((J353/60)/60)/24)+DATE(1970,1,1)</f>
        <v>42427.964745370366</v>
      </c>
      <c r="T353" s="11">
        <f>(((I353/60)/60)/24)+DATE(1970,1,1)</f>
        <v>42467.923078703709</v>
      </c>
    </row>
    <row r="354" spans="1:20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>E354/D354</f>
        <v>1.1656</v>
      </c>
      <c r="P354">
        <f>E354/L354</f>
        <v>40.755244755244753</v>
      </c>
      <c r="Q354" t="str">
        <f>LEFT(N354,(FIND("/",N354)-1))</f>
        <v>film &amp; video</v>
      </c>
      <c r="R354" t="str">
        <f>MID(N354,FIND("/",N354)+1,4115)</f>
        <v>documentary</v>
      </c>
      <c r="S354" s="11">
        <f>(((J354/60)/60)/24)+DATE(1970,1,1)</f>
        <v>41890.167453703703</v>
      </c>
      <c r="T354" s="11">
        <f>(((I354/60)/60)/24)+DATE(1970,1,1)</f>
        <v>41920.167453703703</v>
      </c>
    </row>
    <row r="355" spans="1:20" ht="43.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>E355/D355</f>
        <v>1.0861819426615318</v>
      </c>
      <c r="P355">
        <f>E355/L355</f>
        <v>103.52394779771615</v>
      </c>
      <c r="Q355" t="str">
        <f>LEFT(N355,(FIND("/",N355)-1))</f>
        <v>film &amp; video</v>
      </c>
      <c r="R355" t="str">
        <f>MID(N355,FIND("/",N355)+1,4115)</f>
        <v>documentary</v>
      </c>
      <c r="S355" s="11">
        <f>(((J355/60)/60)/24)+DATE(1970,1,1)</f>
        <v>42297.791886574079</v>
      </c>
      <c r="T355" s="11">
        <f>(((I355/60)/60)/24)+DATE(1970,1,1)</f>
        <v>42327.833553240736</v>
      </c>
    </row>
    <row r="356" spans="1:20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>E356/D356</f>
        <v>1.0394285714285714</v>
      </c>
      <c r="P356">
        <f>E356/L356</f>
        <v>125.44827586206897</v>
      </c>
      <c r="Q356" t="str">
        <f>LEFT(N356,(FIND("/",N356)-1))</f>
        <v>film &amp; video</v>
      </c>
      <c r="R356" t="str">
        <f>MID(N356,FIND("/",N356)+1,4115)</f>
        <v>documentary</v>
      </c>
      <c r="S356" s="11">
        <f>(((J356/60)/60)/24)+DATE(1970,1,1)</f>
        <v>42438.827789351853</v>
      </c>
      <c r="T356" s="11">
        <f>(((I356/60)/60)/24)+DATE(1970,1,1)</f>
        <v>42468.786122685182</v>
      </c>
    </row>
    <row r="357" spans="1:20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>E357/D357</f>
        <v>1.1625714285714286</v>
      </c>
      <c r="P357">
        <f>E357/L357</f>
        <v>246.60606060606059</v>
      </c>
      <c r="Q357" t="str">
        <f>LEFT(N357,(FIND("/",N357)-1))</f>
        <v>film &amp; video</v>
      </c>
      <c r="R357" t="str">
        <f>MID(N357,FIND("/",N357)+1,4115)</f>
        <v>documentary</v>
      </c>
      <c r="S357" s="11">
        <f>(((J357/60)/60)/24)+DATE(1970,1,1)</f>
        <v>41943.293912037036</v>
      </c>
      <c r="T357" s="11">
        <f>(((I357/60)/60)/24)+DATE(1970,1,1)</f>
        <v>41974.3355787037</v>
      </c>
    </row>
    <row r="358" spans="1:20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>E358/D358</f>
        <v>1.0269239999999999</v>
      </c>
      <c r="P358">
        <f>E358/L358</f>
        <v>79.401340206185566</v>
      </c>
      <c r="Q358" t="str">
        <f>LEFT(N358,(FIND("/",N358)-1))</f>
        <v>film &amp; video</v>
      </c>
      <c r="R358" t="str">
        <f>MID(N358,FIND("/",N358)+1,4115)</f>
        <v>documentary</v>
      </c>
      <c r="S358" s="11">
        <f>(((J358/60)/60)/24)+DATE(1970,1,1)</f>
        <v>42415.803159722222</v>
      </c>
      <c r="T358" s="11">
        <f>(((I358/60)/60)/24)+DATE(1970,1,1)</f>
        <v>42445.761493055557</v>
      </c>
    </row>
    <row r="359" spans="1:20" ht="43.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>E359/D359</f>
        <v>1.74</v>
      </c>
      <c r="P359">
        <f>E359/L359</f>
        <v>86.138613861386133</v>
      </c>
      <c r="Q359" t="str">
        <f>LEFT(N359,(FIND("/",N359)-1))</f>
        <v>film &amp; video</v>
      </c>
      <c r="R359" t="str">
        <f>MID(N359,FIND("/",N359)+1,4115)</f>
        <v>documentary</v>
      </c>
      <c r="S359" s="11">
        <f>(((J359/60)/60)/24)+DATE(1970,1,1)</f>
        <v>42078.222187499996</v>
      </c>
      <c r="T359" s="11">
        <f>(((I359/60)/60)/24)+DATE(1970,1,1)</f>
        <v>42118.222187499996</v>
      </c>
    </row>
    <row r="360" spans="1:20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>E360/D360</f>
        <v>1.03088</v>
      </c>
      <c r="P360">
        <f>E360/L360</f>
        <v>193.04868913857678</v>
      </c>
      <c r="Q360" t="str">
        <f>LEFT(N360,(FIND("/",N360)-1))</f>
        <v>film &amp; video</v>
      </c>
      <c r="R360" t="str">
        <f>MID(N360,FIND("/",N360)+1,4115)</f>
        <v>documentary</v>
      </c>
      <c r="S360" s="11">
        <f>(((J360/60)/60)/24)+DATE(1970,1,1)</f>
        <v>42507.860196759255</v>
      </c>
      <c r="T360" s="11">
        <f>(((I360/60)/60)/24)+DATE(1970,1,1)</f>
        <v>42536.625</v>
      </c>
    </row>
    <row r="361" spans="1:20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>E361/D361</f>
        <v>1.0485537190082646</v>
      </c>
      <c r="P361">
        <f>E361/L361</f>
        <v>84.023178807947019</v>
      </c>
      <c r="Q361" t="str">
        <f>LEFT(N361,(FIND("/",N361)-1))</f>
        <v>film &amp; video</v>
      </c>
      <c r="R361" t="str">
        <f>MID(N361,FIND("/",N361)+1,4115)</f>
        <v>documentary</v>
      </c>
      <c r="S361" s="11">
        <f>(((J361/60)/60)/24)+DATE(1970,1,1)</f>
        <v>41935.070486111108</v>
      </c>
      <c r="T361" s="11">
        <f>(((I361/60)/60)/24)+DATE(1970,1,1)</f>
        <v>41957.216666666667</v>
      </c>
    </row>
    <row r="362" spans="1:20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>E362/D362</f>
        <v>1.0137499999999999</v>
      </c>
      <c r="P362">
        <f>E362/L362</f>
        <v>139.82758620689654</v>
      </c>
      <c r="Q362" t="str">
        <f>LEFT(N362,(FIND("/",N362)-1))</f>
        <v>film &amp; video</v>
      </c>
      <c r="R362" t="str">
        <f>MID(N362,FIND("/",N362)+1,4115)</f>
        <v>documentary</v>
      </c>
      <c r="S362" s="11">
        <f>(((J362/60)/60)/24)+DATE(1970,1,1)</f>
        <v>42163.897916666669</v>
      </c>
      <c r="T362" s="11">
        <f>(((I362/60)/60)/24)+DATE(1970,1,1)</f>
        <v>42208.132638888885</v>
      </c>
    </row>
    <row r="363" spans="1:20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>E363/D363</f>
        <v>1.1107699999999998</v>
      </c>
      <c r="P363">
        <f>E363/L363</f>
        <v>109.82189265536722</v>
      </c>
      <c r="Q363" t="str">
        <f>LEFT(N363,(FIND("/",N363)-1))</f>
        <v>film &amp; video</v>
      </c>
      <c r="R363" t="str">
        <f>MID(N363,FIND("/",N363)+1,4115)</f>
        <v>documentary</v>
      </c>
      <c r="S363" s="11">
        <f>(((J363/60)/60)/24)+DATE(1970,1,1)</f>
        <v>41936.001226851848</v>
      </c>
      <c r="T363" s="11">
        <f>(((I363/60)/60)/24)+DATE(1970,1,1)</f>
        <v>41966.042893518519</v>
      </c>
    </row>
    <row r="364" spans="1:20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>E364/D364</f>
        <v>1.2415933781686497</v>
      </c>
      <c r="P364">
        <f>E364/L364</f>
        <v>139.53488372093022</v>
      </c>
      <c r="Q364" t="str">
        <f>LEFT(N364,(FIND("/",N364)-1))</f>
        <v>film &amp; video</v>
      </c>
      <c r="R364" t="str">
        <f>MID(N364,FIND("/",N364)+1,4115)</f>
        <v>documentary</v>
      </c>
      <c r="S364" s="11">
        <f>(((J364/60)/60)/24)+DATE(1970,1,1)</f>
        <v>41837.210543981484</v>
      </c>
      <c r="T364" s="11">
        <f>(((I364/60)/60)/24)+DATE(1970,1,1)</f>
        <v>41859</v>
      </c>
    </row>
    <row r="365" spans="1:20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>E365/D365</f>
        <v>1.0133333333333334</v>
      </c>
      <c r="P365">
        <f>E365/L365</f>
        <v>347.84615384615387</v>
      </c>
      <c r="Q365" t="str">
        <f>LEFT(N365,(FIND("/",N365)-1))</f>
        <v>film &amp; video</v>
      </c>
      <c r="R365" t="str">
        <f>MID(N365,FIND("/",N365)+1,4115)</f>
        <v>documentary</v>
      </c>
      <c r="S365" s="11">
        <f>(((J365/60)/60)/24)+DATE(1970,1,1)</f>
        <v>40255.744629629626</v>
      </c>
      <c r="T365" s="11">
        <f>(((I365/60)/60)/24)+DATE(1970,1,1)</f>
        <v>40300.806944444441</v>
      </c>
    </row>
    <row r="366" spans="1:20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>E366/D366</f>
        <v>1.1016142857142857</v>
      </c>
      <c r="P366">
        <f>E366/L366</f>
        <v>68.24159292035398</v>
      </c>
      <c r="Q366" t="str">
        <f>LEFT(N366,(FIND("/",N366)-1))</f>
        <v>film &amp; video</v>
      </c>
      <c r="R366" t="str">
        <f>MID(N366,FIND("/",N366)+1,4115)</f>
        <v>documentary</v>
      </c>
      <c r="S366" s="11">
        <f>(((J366/60)/60)/24)+DATE(1970,1,1)</f>
        <v>41780.859629629631</v>
      </c>
      <c r="T366" s="11">
        <f>(((I366/60)/60)/24)+DATE(1970,1,1)</f>
        <v>41811.165972222225</v>
      </c>
    </row>
    <row r="367" spans="1:20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>E367/D367</f>
        <v>1.0397333333333334</v>
      </c>
      <c r="P367">
        <f>E367/L367</f>
        <v>239.93846153846152</v>
      </c>
      <c r="Q367" t="str">
        <f>LEFT(N367,(FIND("/",N367)-1))</f>
        <v>film &amp; video</v>
      </c>
      <c r="R367" t="str">
        <f>MID(N367,FIND("/",N367)+1,4115)</f>
        <v>documentary</v>
      </c>
      <c r="S367" s="11">
        <f>(((J367/60)/60)/24)+DATE(1970,1,1)</f>
        <v>41668.606469907405</v>
      </c>
      <c r="T367" s="11">
        <f>(((I367/60)/60)/24)+DATE(1970,1,1)</f>
        <v>41698.606469907405</v>
      </c>
    </row>
    <row r="368" spans="1:20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>E368/D368</f>
        <v>1.013157894736842</v>
      </c>
      <c r="P368">
        <f>E368/L368</f>
        <v>287.31343283582089</v>
      </c>
      <c r="Q368" t="str">
        <f>LEFT(N368,(FIND("/",N368)-1))</f>
        <v>film &amp; video</v>
      </c>
      <c r="R368" t="str">
        <f>MID(N368,FIND("/",N368)+1,4115)</f>
        <v>documentary</v>
      </c>
      <c r="S368" s="11">
        <f>(((J368/60)/60)/24)+DATE(1970,1,1)</f>
        <v>41019.793032407404</v>
      </c>
      <c r="T368" s="11">
        <f>(((I368/60)/60)/24)+DATE(1970,1,1)</f>
        <v>41049.793032407404</v>
      </c>
    </row>
    <row r="369" spans="1:20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>E369/D369</f>
        <v>1.033501</v>
      </c>
      <c r="P369">
        <f>E369/L369</f>
        <v>86.84882352941176</v>
      </c>
      <c r="Q369" t="str">
        <f>LEFT(N369,(FIND("/",N369)-1))</f>
        <v>film &amp; video</v>
      </c>
      <c r="R369" t="str">
        <f>MID(N369,FIND("/",N369)+1,4115)</f>
        <v>documentary</v>
      </c>
      <c r="S369" s="11">
        <f>(((J369/60)/60)/24)+DATE(1970,1,1)</f>
        <v>41355.577291666668</v>
      </c>
      <c r="T369" s="11">
        <f>(((I369/60)/60)/24)+DATE(1970,1,1)</f>
        <v>41395.207638888889</v>
      </c>
    </row>
    <row r="370" spans="1:20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>E370/D370</f>
        <v>1.04112</v>
      </c>
      <c r="P370">
        <f>E370/L370</f>
        <v>81.84905660377359</v>
      </c>
      <c r="Q370" t="str">
        <f>LEFT(N370,(FIND("/",N370)-1))</f>
        <v>film &amp; video</v>
      </c>
      <c r="R370" t="str">
        <f>MID(N370,FIND("/",N370)+1,4115)</f>
        <v>documentary</v>
      </c>
      <c r="S370" s="11">
        <f>(((J370/60)/60)/24)+DATE(1970,1,1)</f>
        <v>42043.605578703704</v>
      </c>
      <c r="T370" s="11">
        <f>(((I370/60)/60)/24)+DATE(1970,1,1)</f>
        <v>42078.563912037032</v>
      </c>
    </row>
    <row r="371" spans="1:20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>E371/D371</f>
        <v>1.1015569230769231</v>
      </c>
      <c r="P371">
        <f>E371/L371</f>
        <v>42.874970059880241</v>
      </c>
      <c r="Q371" t="str">
        <f>LEFT(N371,(FIND("/",N371)-1))</f>
        <v>film &amp; video</v>
      </c>
      <c r="R371" t="str">
        <f>MID(N371,FIND("/",N371)+1,4115)</f>
        <v>documentary</v>
      </c>
      <c r="S371" s="11">
        <f>(((J371/60)/60)/24)+DATE(1970,1,1)</f>
        <v>40893.551724537036</v>
      </c>
      <c r="T371" s="11">
        <f>(((I371/60)/60)/24)+DATE(1970,1,1)</f>
        <v>40923.551724537036</v>
      </c>
    </row>
    <row r="372" spans="1:20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>E372/D372</f>
        <v>1.2202</v>
      </c>
      <c r="P372">
        <f>E372/L372</f>
        <v>709.41860465116281</v>
      </c>
      <c r="Q372" t="str">
        <f>LEFT(N372,(FIND("/",N372)-1))</f>
        <v>film &amp; video</v>
      </c>
      <c r="R372" t="str">
        <f>MID(N372,FIND("/",N372)+1,4115)</f>
        <v>documentary</v>
      </c>
      <c r="S372" s="11">
        <f>(((J372/60)/60)/24)+DATE(1970,1,1)</f>
        <v>42711.795138888891</v>
      </c>
      <c r="T372" s="11">
        <f>(((I372/60)/60)/24)+DATE(1970,1,1)</f>
        <v>42741.795138888891</v>
      </c>
    </row>
    <row r="373" spans="1:20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>E373/D373</f>
        <v>1.1416866666666667</v>
      </c>
      <c r="P373">
        <f>E373/L373</f>
        <v>161.25517890772127</v>
      </c>
      <c r="Q373" t="str">
        <f>LEFT(N373,(FIND("/",N373)-1))</f>
        <v>film &amp; video</v>
      </c>
      <c r="R373" t="str">
        <f>MID(N373,FIND("/",N373)+1,4115)</f>
        <v>documentary</v>
      </c>
      <c r="S373" s="11">
        <f>(((J373/60)/60)/24)+DATE(1970,1,1)</f>
        <v>41261.767812500002</v>
      </c>
      <c r="T373" s="11">
        <f>(((I373/60)/60)/24)+DATE(1970,1,1)</f>
        <v>41306.767812500002</v>
      </c>
    </row>
    <row r="374" spans="1:20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>E374/D374</f>
        <v>1.2533333333333334</v>
      </c>
      <c r="P374">
        <f>E374/L374</f>
        <v>41.777777777777779</v>
      </c>
      <c r="Q374" t="str">
        <f>LEFT(N374,(FIND("/",N374)-1))</f>
        <v>film &amp; video</v>
      </c>
      <c r="R374" t="str">
        <f>MID(N374,FIND("/",N374)+1,4115)</f>
        <v>documentary</v>
      </c>
      <c r="S374" s="11">
        <f>(((J374/60)/60)/24)+DATE(1970,1,1)</f>
        <v>42425.576898148152</v>
      </c>
      <c r="T374" s="11">
        <f>(((I374/60)/60)/24)+DATE(1970,1,1)</f>
        <v>42465.666666666672</v>
      </c>
    </row>
    <row r="375" spans="1:20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>E375/D375</f>
        <v>1.0666666666666667</v>
      </c>
      <c r="P375">
        <f>E375/L375</f>
        <v>89.887640449438209</v>
      </c>
      <c r="Q375" t="str">
        <f>LEFT(N375,(FIND("/",N375)-1))</f>
        <v>film &amp; video</v>
      </c>
      <c r="R375" t="str">
        <f>MID(N375,FIND("/",N375)+1,4115)</f>
        <v>documentary</v>
      </c>
      <c r="S375" s="11">
        <f>(((J375/60)/60)/24)+DATE(1970,1,1)</f>
        <v>41078.91201388889</v>
      </c>
      <c r="T375" s="11">
        <f>(((I375/60)/60)/24)+DATE(1970,1,1)</f>
        <v>41108.91201388889</v>
      </c>
    </row>
    <row r="376" spans="1:20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>E376/D376</f>
        <v>1.3065</v>
      </c>
      <c r="P376">
        <f>E376/L376</f>
        <v>45.051724137931032</v>
      </c>
      <c r="Q376" t="str">
        <f>LEFT(N376,(FIND("/",N376)-1))</f>
        <v>film &amp; video</v>
      </c>
      <c r="R376" t="str">
        <f>MID(N376,FIND("/",N376)+1,4115)</f>
        <v>documentary</v>
      </c>
      <c r="S376" s="11">
        <f>(((J376/60)/60)/24)+DATE(1970,1,1)</f>
        <v>40757.889247685183</v>
      </c>
      <c r="T376" s="11">
        <f>(((I376/60)/60)/24)+DATE(1970,1,1)</f>
        <v>40802.889247685183</v>
      </c>
    </row>
    <row r="377" spans="1:20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>E377/D377</f>
        <v>1.2</v>
      </c>
      <c r="P377">
        <f>E377/L377</f>
        <v>42.857142857142854</v>
      </c>
      <c r="Q377" t="str">
        <f>LEFT(N377,(FIND("/",N377)-1))</f>
        <v>film &amp; video</v>
      </c>
      <c r="R377" t="str">
        <f>MID(N377,FIND("/",N377)+1,4115)</f>
        <v>documentary</v>
      </c>
      <c r="S377" s="11">
        <f>(((J377/60)/60)/24)+DATE(1970,1,1)</f>
        <v>41657.985081018516</v>
      </c>
      <c r="T377" s="11">
        <f>(((I377/60)/60)/24)+DATE(1970,1,1)</f>
        <v>41699.720833333333</v>
      </c>
    </row>
    <row r="378" spans="1:20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>E378/D378</f>
        <v>1.0595918367346939</v>
      </c>
      <c r="P378">
        <f>E378/L378</f>
        <v>54.083333333333336</v>
      </c>
      <c r="Q378" t="str">
        <f>LEFT(N378,(FIND("/",N378)-1))</f>
        <v>film &amp; video</v>
      </c>
      <c r="R378" t="str">
        <f>MID(N378,FIND("/",N378)+1,4115)</f>
        <v>documentary</v>
      </c>
      <c r="S378" s="11">
        <f>(((J378/60)/60)/24)+DATE(1970,1,1)</f>
        <v>42576.452731481477</v>
      </c>
      <c r="T378" s="11">
        <f>(((I378/60)/60)/24)+DATE(1970,1,1)</f>
        <v>42607.452731481477</v>
      </c>
    </row>
    <row r="379" spans="1:20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>E379/D379</f>
        <v>1.1439999999999999</v>
      </c>
      <c r="P379">
        <f>E379/L379</f>
        <v>103.21804511278195</v>
      </c>
      <c r="Q379" t="str">
        <f>LEFT(N379,(FIND("/",N379)-1))</f>
        <v>film &amp; video</v>
      </c>
      <c r="R379" t="str">
        <f>MID(N379,FIND("/",N379)+1,4115)</f>
        <v>documentary</v>
      </c>
      <c r="S379" s="11">
        <f>(((J379/60)/60)/24)+DATE(1970,1,1)</f>
        <v>42292.250787037032</v>
      </c>
      <c r="T379" s="11">
        <f>(((I379/60)/60)/24)+DATE(1970,1,1)</f>
        <v>42322.292361111111</v>
      </c>
    </row>
    <row r="380" spans="1:20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>E380/D380</f>
        <v>1.1176666666666666</v>
      </c>
      <c r="P380">
        <f>E380/L380</f>
        <v>40.397590361445786</v>
      </c>
      <c r="Q380" t="str">
        <f>LEFT(N380,(FIND("/",N380)-1))</f>
        <v>film &amp; video</v>
      </c>
      <c r="R380" t="str">
        <f>MID(N380,FIND("/",N380)+1,4115)</f>
        <v>documentary</v>
      </c>
      <c r="S380" s="11">
        <f>(((J380/60)/60)/24)+DATE(1970,1,1)</f>
        <v>42370.571851851855</v>
      </c>
      <c r="T380" s="11">
        <f>(((I380/60)/60)/24)+DATE(1970,1,1)</f>
        <v>42394.994444444441</v>
      </c>
    </row>
    <row r="381" spans="1:20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>E381/D381</f>
        <v>1.1608000000000001</v>
      </c>
      <c r="P381">
        <f>E381/L381</f>
        <v>116.85906040268456</v>
      </c>
      <c r="Q381" t="str">
        <f>LEFT(N381,(FIND("/",N381)-1))</f>
        <v>film &amp; video</v>
      </c>
      <c r="R381" t="str">
        <f>MID(N381,FIND("/",N381)+1,4115)</f>
        <v>documentary</v>
      </c>
      <c r="S381" s="11">
        <f>(((J381/60)/60)/24)+DATE(1970,1,1)</f>
        <v>40987.688333333332</v>
      </c>
      <c r="T381" s="11">
        <f>(((I381/60)/60)/24)+DATE(1970,1,1)</f>
        <v>41032.688333333332</v>
      </c>
    </row>
    <row r="382" spans="1:20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>E382/D382</f>
        <v>1.415</v>
      </c>
      <c r="P382">
        <f>E382/L382</f>
        <v>115.51020408163265</v>
      </c>
      <c r="Q382" t="str">
        <f>LEFT(N382,(FIND("/",N382)-1))</f>
        <v>film &amp; video</v>
      </c>
      <c r="R382" t="str">
        <f>MID(N382,FIND("/",N382)+1,4115)</f>
        <v>documentary</v>
      </c>
      <c r="S382" s="11">
        <f>(((J382/60)/60)/24)+DATE(1970,1,1)</f>
        <v>42367.719814814816</v>
      </c>
      <c r="T382" s="11">
        <f>(((I382/60)/60)/24)+DATE(1970,1,1)</f>
        <v>42392.719814814816</v>
      </c>
    </row>
    <row r="383" spans="1:20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>E383/D383</f>
        <v>1.0472999999999999</v>
      </c>
      <c r="P383">
        <f>E383/L383</f>
        <v>104.31274900398407</v>
      </c>
      <c r="Q383" t="str">
        <f>LEFT(N383,(FIND("/",N383)-1))</f>
        <v>film &amp; video</v>
      </c>
      <c r="R383" t="str">
        <f>MID(N383,FIND("/",N383)+1,4115)</f>
        <v>documentary</v>
      </c>
      <c r="S383" s="11">
        <f>(((J383/60)/60)/24)+DATE(1970,1,1)</f>
        <v>41085.698113425926</v>
      </c>
      <c r="T383" s="11">
        <f>(((I383/60)/60)/24)+DATE(1970,1,1)</f>
        <v>41120.208333333336</v>
      </c>
    </row>
    <row r="384" spans="1:20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>E384/D384</f>
        <v>2.5583333333333331</v>
      </c>
      <c r="P384">
        <f>E384/L384</f>
        <v>69.772727272727266</v>
      </c>
      <c r="Q384" t="str">
        <f>LEFT(N384,(FIND("/",N384)-1))</f>
        <v>film &amp; video</v>
      </c>
      <c r="R384" t="str">
        <f>MID(N384,FIND("/",N384)+1,4115)</f>
        <v>documentary</v>
      </c>
      <c r="S384" s="11">
        <f>(((J384/60)/60)/24)+DATE(1970,1,1)</f>
        <v>41144.709490740745</v>
      </c>
      <c r="T384" s="11">
        <f>(((I384/60)/60)/24)+DATE(1970,1,1)</f>
        <v>41158.709490740745</v>
      </c>
    </row>
    <row r="385" spans="1:20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>E385/D385</f>
        <v>2.0670670670670672</v>
      </c>
      <c r="P385">
        <f>E385/L385</f>
        <v>43.020833333333336</v>
      </c>
      <c r="Q385" t="str">
        <f>LEFT(N385,(FIND("/",N385)-1))</f>
        <v>film &amp; video</v>
      </c>
      <c r="R385" t="str">
        <f>MID(N385,FIND("/",N385)+1,4115)</f>
        <v>documentary</v>
      </c>
      <c r="S385" s="11">
        <f>(((J385/60)/60)/24)+DATE(1970,1,1)</f>
        <v>41755.117581018516</v>
      </c>
      <c r="T385" s="11">
        <f>(((I385/60)/60)/24)+DATE(1970,1,1)</f>
        <v>41778.117581018516</v>
      </c>
    </row>
    <row r="386" spans="1:20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>E386/D386</f>
        <v>1.1210500000000001</v>
      </c>
      <c r="P386">
        <f>E386/L386</f>
        <v>58.540469973890339</v>
      </c>
      <c r="Q386" t="str">
        <f>LEFT(N386,(FIND("/",N386)-1))</f>
        <v>film &amp; video</v>
      </c>
      <c r="R386" t="str">
        <f>MID(N386,FIND("/",N386)+1,4115)</f>
        <v>documentary</v>
      </c>
      <c r="S386" s="11">
        <f>(((J386/60)/60)/24)+DATE(1970,1,1)</f>
        <v>41980.781793981485</v>
      </c>
      <c r="T386" s="11">
        <f>(((I386/60)/60)/24)+DATE(1970,1,1)</f>
        <v>42010.781793981485</v>
      </c>
    </row>
    <row r="387" spans="1:20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>E387/D387</f>
        <v>1.05982</v>
      </c>
      <c r="P387">
        <f>E387/L387</f>
        <v>111.79535864978902</v>
      </c>
      <c r="Q387" t="str">
        <f>LEFT(N387,(FIND("/",N387)-1))</f>
        <v>film &amp; video</v>
      </c>
      <c r="R387" t="str">
        <f>MID(N387,FIND("/",N387)+1,4115)</f>
        <v>documentary</v>
      </c>
      <c r="S387" s="11">
        <f>(((J387/60)/60)/24)+DATE(1970,1,1)</f>
        <v>41934.584502314814</v>
      </c>
      <c r="T387" s="11">
        <f>(((I387/60)/60)/24)+DATE(1970,1,1)</f>
        <v>41964.626168981486</v>
      </c>
    </row>
    <row r="388" spans="1:20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>E388/D388</f>
        <v>1.0016666666666667</v>
      </c>
      <c r="P388">
        <f>E388/L388</f>
        <v>46.230769230769234</v>
      </c>
      <c r="Q388" t="str">
        <f>LEFT(N388,(FIND("/",N388)-1))</f>
        <v>film &amp; video</v>
      </c>
      <c r="R388" t="str">
        <f>MID(N388,FIND("/",N388)+1,4115)</f>
        <v>documentary</v>
      </c>
      <c r="S388" s="11">
        <f>(((J388/60)/60)/24)+DATE(1970,1,1)</f>
        <v>42211.951284722221</v>
      </c>
      <c r="T388" s="11">
        <f>(((I388/60)/60)/24)+DATE(1970,1,1)</f>
        <v>42226.951284722221</v>
      </c>
    </row>
    <row r="389" spans="1:20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>E389/D389</f>
        <v>2.1398947368421051</v>
      </c>
      <c r="P389">
        <f>E389/L389</f>
        <v>144.69039145907473</v>
      </c>
      <c r="Q389" t="str">
        <f>LEFT(N389,(FIND("/",N389)-1))</f>
        <v>film &amp; video</v>
      </c>
      <c r="R389" t="str">
        <f>MID(N389,FIND("/",N389)+1,4115)</f>
        <v>documentary</v>
      </c>
      <c r="S389" s="11">
        <f>(((J389/60)/60)/24)+DATE(1970,1,1)</f>
        <v>42200.67659722222</v>
      </c>
      <c r="T389" s="11">
        <f>(((I389/60)/60)/24)+DATE(1970,1,1)</f>
        <v>42231.25</v>
      </c>
    </row>
    <row r="390" spans="1:20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>E390/D390</f>
        <v>1.2616000000000001</v>
      </c>
      <c r="P390">
        <f>E390/L390</f>
        <v>88.845070422535215</v>
      </c>
      <c r="Q390" t="str">
        <f>LEFT(N390,(FIND("/",N390)-1))</f>
        <v>film &amp; video</v>
      </c>
      <c r="R390" t="str">
        <f>MID(N390,FIND("/",N390)+1,4115)</f>
        <v>documentary</v>
      </c>
      <c r="S390" s="11">
        <f>(((J390/60)/60)/24)+DATE(1970,1,1)</f>
        <v>42549.076157407413</v>
      </c>
      <c r="T390" s="11">
        <f>(((I390/60)/60)/24)+DATE(1970,1,1)</f>
        <v>42579.076157407413</v>
      </c>
    </row>
    <row r="391" spans="1:20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>E391/D391</f>
        <v>1.8153547058823529</v>
      </c>
      <c r="P391">
        <f>E391/L391</f>
        <v>81.75107284768211</v>
      </c>
      <c r="Q391" t="str">
        <f>LEFT(N391,(FIND("/",N391)-1))</f>
        <v>film &amp; video</v>
      </c>
      <c r="R391" t="str">
        <f>MID(N391,FIND("/",N391)+1,4115)</f>
        <v>documentary</v>
      </c>
      <c r="S391" s="11">
        <f>(((J391/60)/60)/24)+DATE(1970,1,1)</f>
        <v>41674.063078703701</v>
      </c>
      <c r="T391" s="11">
        <f>(((I391/60)/60)/24)+DATE(1970,1,1)</f>
        <v>41705.957638888889</v>
      </c>
    </row>
    <row r="392" spans="1:20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>E392/D392</f>
        <v>1</v>
      </c>
      <c r="P392">
        <f>E392/L392</f>
        <v>71.428571428571431</v>
      </c>
      <c r="Q392" t="str">
        <f>LEFT(N392,(FIND("/",N392)-1))</f>
        <v>film &amp; video</v>
      </c>
      <c r="R392" t="str">
        <f>MID(N392,FIND("/",N392)+1,4115)</f>
        <v>documentary</v>
      </c>
      <c r="S392" s="11">
        <f>(((J392/60)/60)/24)+DATE(1970,1,1)</f>
        <v>42112.036712962959</v>
      </c>
      <c r="T392" s="11">
        <f>(((I392/60)/60)/24)+DATE(1970,1,1)</f>
        <v>42132.036712962959</v>
      </c>
    </row>
    <row r="393" spans="1:20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>E393/D393</f>
        <v>1.0061</v>
      </c>
      <c r="P393">
        <f>E393/L393</f>
        <v>104.25906735751295</v>
      </c>
      <c r="Q393" t="str">
        <f>LEFT(N393,(FIND("/",N393)-1))</f>
        <v>film &amp; video</v>
      </c>
      <c r="R393" t="str">
        <f>MID(N393,FIND("/",N393)+1,4115)</f>
        <v>documentary</v>
      </c>
      <c r="S393" s="11">
        <f>(((J393/60)/60)/24)+DATE(1970,1,1)</f>
        <v>40865.042256944449</v>
      </c>
      <c r="T393" s="11">
        <f>(((I393/60)/60)/24)+DATE(1970,1,1)</f>
        <v>40895.040972222225</v>
      </c>
    </row>
    <row r="394" spans="1:20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>E394/D394</f>
        <v>1.009027027027027</v>
      </c>
      <c r="P394">
        <f>E394/L394</f>
        <v>90.616504854368927</v>
      </c>
      <c r="Q394" t="str">
        <f>LEFT(N394,(FIND("/",N394)-1))</f>
        <v>film &amp; video</v>
      </c>
      <c r="R394" t="str">
        <f>MID(N394,FIND("/",N394)+1,4115)</f>
        <v>documentary</v>
      </c>
      <c r="S394" s="11">
        <f>(((J394/60)/60)/24)+DATE(1970,1,1)</f>
        <v>40763.717256944445</v>
      </c>
      <c r="T394" s="11">
        <f>(((I394/60)/60)/24)+DATE(1970,1,1)</f>
        <v>40794.125</v>
      </c>
    </row>
    <row r="395" spans="1:20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>E395/D395</f>
        <v>1.10446</v>
      </c>
      <c r="P395">
        <f>E395/L395</f>
        <v>157.33048433048432</v>
      </c>
      <c r="Q395" t="str">
        <f>LEFT(N395,(FIND("/",N395)-1))</f>
        <v>film &amp; video</v>
      </c>
      <c r="R395" t="str">
        <f>MID(N395,FIND("/",N395)+1,4115)</f>
        <v>documentary</v>
      </c>
      <c r="S395" s="11">
        <f>(((J395/60)/60)/24)+DATE(1970,1,1)</f>
        <v>41526.708935185183</v>
      </c>
      <c r="T395" s="11">
        <f>(((I395/60)/60)/24)+DATE(1970,1,1)</f>
        <v>41557.708935185183</v>
      </c>
    </row>
    <row r="396" spans="1:20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>E396/D396</f>
        <v>1.118936170212766</v>
      </c>
      <c r="P396">
        <f>E396/L396</f>
        <v>105.18</v>
      </c>
      <c r="Q396" t="str">
        <f>LEFT(N396,(FIND("/",N396)-1))</f>
        <v>film &amp; video</v>
      </c>
      <c r="R396" t="str">
        <f>MID(N396,FIND("/",N396)+1,4115)</f>
        <v>documentary</v>
      </c>
      <c r="S396" s="11">
        <f>(((J396/60)/60)/24)+DATE(1970,1,1)</f>
        <v>42417.818078703705</v>
      </c>
      <c r="T396" s="11">
        <f>(((I396/60)/60)/24)+DATE(1970,1,1)</f>
        <v>42477.776412037041</v>
      </c>
    </row>
    <row r="397" spans="1:20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>E397/D397</f>
        <v>1.0804450000000001</v>
      </c>
      <c r="P397">
        <f>E397/L397</f>
        <v>58.719836956521746</v>
      </c>
      <c r="Q397" t="str">
        <f>LEFT(N397,(FIND("/",N397)-1))</f>
        <v>film &amp; video</v>
      </c>
      <c r="R397" t="str">
        <f>MID(N397,FIND("/",N397)+1,4115)</f>
        <v>documentary</v>
      </c>
      <c r="S397" s="11">
        <f>(((J397/60)/60)/24)+DATE(1970,1,1)</f>
        <v>40990.909259259257</v>
      </c>
      <c r="T397" s="11">
        <f>(((I397/60)/60)/24)+DATE(1970,1,1)</f>
        <v>41026.897222222222</v>
      </c>
    </row>
    <row r="398" spans="1:20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>E398/D398</f>
        <v>1.0666666666666667</v>
      </c>
      <c r="P398">
        <f>E398/L398</f>
        <v>81.632653061224488</v>
      </c>
      <c r="Q398" t="str">
        <f>LEFT(N398,(FIND("/",N398)-1))</f>
        <v>film &amp; video</v>
      </c>
      <c r="R398" t="str">
        <f>MID(N398,FIND("/",N398)+1,4115)</f>
        <v>documentary</v>
      </c>
      <c r="S398" s="11">
        <f>(((J398/60)/60)/24)+DATE(1970,1,1)</f>
        <v>41082.564884259256</v>
      </c>
      <c r="T398" s="11">
        <f>(((I398/60)/60)/24)+DATE(1970,1,1)</f>
        <v>41097.564884259256</v>
      </c>
    </row>
    <row r="399" spans="1:20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>E399/D399</f>
        <v>1.0390027322404372</v>
      </c>
      <c r="P399">
        <f>E399/L399</f>
        <v>56.460043668122275</v>
      </c>
      <c r="Q399" t="str">
        <f>LEFT(N399,(FIND("/",N399)-1))</f>
        <v>film &amp; video</v>
      </c>
      <c r="R399" t="str">
        <f>MID(N399,FIND("/",N399)+1,4115)</f>
        <v>documentary</v>
      </c>
      <c r="S399" s="11">
        <f>(((J399/60)/60)/24)+DATE(1970,1,1)</f>
        <v>40379.776435185187</v>
      </c>
      <c r="T399" s="11">
        <f>(((I399/60)/60)/24)+DATE(1970,1,1)</f>
        <v>40422.155555555553</v>
      </c>
    </row>
    <row r="400" spans="1:20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>E400/D400</f>
        <v>1.2516</v>
      </c>
      <c r="P400">
        <f>E400/L400</f>
        <v>140.1044776119403</v>
      </c>
      <c r="Q400" t="str">
        <f>LEFT(N400,(FIND("/",N400)-1))</f>
        <v>film &amp; video</v>
      </c>
      <c r="R400" t="str">
        <f>MID(N400,FIND("/",N400)+1,4115)</f>
        <v>documentary</v>
      </c>
      <c r="S400" s="11">
        <f>(((J400/60)/60)/24)+DATE(1970,1,1)</f>
        <v>42078.793124999997</v>
      </c>
      <c r="T400" s="11">
        <f>(((I400/60)/60)/24)+DATE(1970,1,1)</f>
        <v>42123.793124999997</v>
      </c>
    </row>
    <row r="401" spans="1:20" ht="43.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>E401/D401</f>
        <v>1.0680499999999999</v>
      </c>
      <c r="P401">
        <f>E401/L401</f>
        <v>224.85263157894738</v>
      </c>
      <c r="Q401" t="str">
        <f>LEFT(N401,(FIND("/",N401)-1))</f>
        <v>film &amp; video</v>
      </c>
      <c r="R401" t="str">
        <f>MID(N401,FIND("/",N401)+1,4115)</f>
        <v>documentary</v>
      </c>
      <c r="S401" s="11">
        <f>(((J401/60)/60)/24)+DATE(1970,1,1)</f>
        <v>42687.875775462962</v>
      </c>
      <c r="T401" s="11">
        <f>(((I401/60)/60)/24)+DATE(1970,1,1)</f>
        <v>42718.5</v>
      </c>
    </row>
    <row r="402" spans="1:20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>E402/D402</f>
        <v>1.1230249999999999</v>
      </c>
      <c r="P402">
        <f>E402/L402</f>
        <v>181.13306451612902</v>
      </c>
      <c r="Q402" t="str">
        <f>LEFT(N402,(FIND("/",N402)-1))</f>
        <v>film &amp; video</v>
      </c>
      <c r="R402" t="str">
        <f>MID(N402,FIND("/",N402)+1,4115)</f>
        <v>documentary</v>
      </c>
      <c r="S402" s="11">
        <f>(((J402/60)/60)/24)+DATE(1970,1,1)</f>
        <v>41745.635960648149</v>
      </c>
      <c r="T402" s="11">
        <f>(((I402/60)/60)/24)+DATE(1970,1,1)</f>
        <v>41776.145833333336</v>
      </c>
    </row>
    <row r="403" spans="1:20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>E403/D403</f>
        <v>1.0381199999999999</v>
      </c>
      <c r="P403">
        <f>E403/L403</f>
        <v>711.04109589041093</v>
      </c>
      <c r="Q403" t="str">
        <f>LEFT(N403,(FIND("/",N403)-1))</f>
        <v>film &amp; video</v>
      </c>
      <c r="R403" t="str">
        <f>MID(N403,FIND("/",N403)+1,4115)</f>
        <v>documentary</v>
      </c>
      <c r="S403" s="11">
        <f>(((J403/60)/60)/24)+DATE(1970,1,1)</f>
        <v>40732.842245370368</v>
      </c>
      <c r="T403" s="11">
        <f>(((I403/60)/60)/24)+DATE(1970,1,1)</f>
        <v>40762.842245370368</v>
      </c>
    </row>
    <row r="404" spans="1:20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>E404/D404</f>
        <v>1.4165000000000001</v>
      </c>
      <c r="P404">
        <f>E404/L404</f>
        <v>65.883720930232556</v>
      </c>
      <c r="Q404" t="str">
        <f>LEFT(N404,(FIND("/",N404)-1))</f>
        <v>film &amp; video</v>
      </c>
      <c r="R404" t="str">
        <f>MID(N404,FIND("/",N404)+1,4115)</f>
        <v>documentary</v>
      </c>
      <c r="S404" s="11">
        <f>(((J404/60)/60)/24)+DATE(1970,1,1)</f>
        <v>42292.539548611108</v>
      </c>
      <c r="T404" s="11">
        <f>(((I404/60)/60)/24)+DATE(1970,1,1)</f>
        <v>42313.58121527778</v>
      </c>
    </row>
    <row r="405" spans="1:20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>E405/D405</f>
        <v>1.0526</v>
      </c>
      <c r="P405">
        <f>E405/L405</f>
        <v>75.185714285714283</v>
      </c>
      <c r="Q405" t="str">
        <f>LEFT(N405,(FIND("/",N405)-1))</f>
        <v>film &amp; video</v>
      </c>
      <c r="R405" t="str">
        <f>MID(N405,FIND("/",N405)+1,4115)</f>
        <v>documentary</v>
      </c>
      <c r="S405" s="11">
        <f>(((J405/60)/60)/24)+DATE(1970,1,1)</f>
        <v>40718.310659722221</v>
      </c>
      <c r="T405" s="11">
        <f>(((I405/60)/60)/24)+DATE(1970,1,1)</f>
        <v>40765.297222222223</v>
      </c>
    </row>
    <row r="406" spans="1:20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>E406/D406</f>
        <v>1.0309142857142857</v>
      </c>
      <c r="P406">
        <f>E406/L406</f>
        <v>133.14391143911439</v>
      </c>
      <c r="Q406" t="str">
        <f>LEFT(N406,(FIND("/",N406)-1))</f>
        <v>film &amp; video</v>
      </c>
      <c r="R406" t="str">
        <f>MID(N406,FIND("/",N406)+1,4115)</f>
        <v>documentary</v>
      </c>
      <c r="S406" s="11">
        <f>(((J406/60)/60)/24)+DATE(1970,1,1)</f>
        <v>41646.628032407411</v>
      </c>
      <c r="T406" s="11">
        <f>(((I406/60)/60)/24)+DATE(1970,1,1)</f>
        <v>41675.961111111108</v>
      </c>
    </row>
    <row r="407" spans="1:20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>E407/D407</f>
        <v>1.0765957446808512</v>
      </c>
      <c r="P407">
        <f>E407/L407</f>
        <v>55.2</v>
      </c>
      <c r="Q407" t="str">
        <f>LEFT(N407,(FIND("/",N407)-1))</f>
        <v>film &amp; video</v>
      </c>
      <c r="R407" t="str">
        <f>MID(N407,FIND("/",N407)+1,4115)</f>
        <v>documentary</v>
      </c>
      <c r="S407" s="11">
        <f>(((J407/60)/60)/24)+DATE(1970,1,1)</f>
        <v>41674.08494212963</v>
      </c>
      <c r="T407" s="11">
        <f>(((I407/60)/60)/24)+DATE(1970,1,1)</f>
        <v>41704.08494212963</v>
      </c>
    </row>
    <row r="408" spans="1:20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>E408/D408</f>
        <v>1.0770464285714285</v>
      </c>
      <c r="P408">
        <f>E408/L408</f>
        <v>86.163714285714292</v>
      </c>
      <c r="Q408" t="str">
        <f>LEFT(N408,(FIND("/",N408)-1))</f>
        <v>film &amp; video</v>
      </c>
      <c r="R408" t="str">
        <f>MID(N408,FIND("/",N408)+1,4115)</f>
        <v>documentary</v>
      </c>
      <c r="S408" s="11">
        <f>(((J408/60)/60)/24)+DATE(1970,1,1)</f>
        <v>40638.162465277775</v>
      </c>
      <c r="T408" s="11">
        <f>(((I408/60)/60)/24)+DATE(1970,1,1)</f>
        <v>40672.249305555553</v>
      </c>
    </row>
    <row r="409" spans="1:20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>E409/D409</f>
        <v>1.0155000000000001</v>
      </c>
      <c r="P409">
        <f>E409/L409</f>
        <v>92.318181818181813</v>
      </c>
      <c r="Q409" t="str">
        <f>LEFT(N409,(FIND("/",N409)-1))</f>
        <v>film &amp; video</v>
      </c>
      <c r="R409" t="str">
        <f>MID(N409,FIND("/",N409)+1,4115)</f>
        <v>documentary</v>
      </c>
      <c r="S409" s="11">
        <f>(((J409/60)/60)/24)+DATE(1970,1,1)</f>
        <v>40806.870949074073</v>
      </c>
      <c r="T409" s="11">
        <f>(((I409/60)/60)/24)+DATE(1970,1,1)</f>
        <v>40866.912615740745</v>
      </c>
    </row>
    <row r="410" spans="1:20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>E410/D410</f>
        <v>1.0143766666666667</v>
      </c>
      <c r="P410">
        <f>E410/L410</f>
        <v>160.16473684210527</v>
      </c>
      <c r="Q410" t="str">
        <f>LEFT(N410,(FIND("/",N410)-1))</f>
        <v>film &amp; video</v>
      </c>
      <c r="R410" t="str">
        <f>MID(N410,FIND("/",N410)+1,4115)</f>
        <v>documentary</v>
      </c>
      <c r="S410" s="11">
        <f>(((J410/60)/60)/24)+DATE(1970,1,1)</f>
        <v>41543.735995370371</v>
      </c>
      <c r="T410" s="11">
        <f>(((I410/60)/60)/24)+DATE(1970,1,1)</f>
        <v>41583.777662037035</v>
      </c>
    </row>
    <row r="411" spans="1:20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>E411/D411</f>
        <v>1.3680000000000001</v>
      </c>
      <c r="P411">
        <f>E411/L411</f>
        <v>45.6</v>
      </c>
      <c r="Q411" t="str">
        <f>LEFT(N411,(FIND("/",N411)-1))</f>
        <v>film &amp; video</v>
      </c>
      <c r="R411" t="str">
        <f>MID(N411,FIND("/",N411)+1,4115)</f>
        <v>documentary</v>
      </c>
      <c r="S411" s="11">
        <f>(((J411/60)/60)/24)+DATE(1970,1,1)</f>
        <v>42543.862777777773</v>
      </c>
      <c r="T411" s="11">
        <f>(((I411/60)/60)/24)+DATE(1970,1,1)</f>
        <v>42573.862777777773</v>
      </c>
    </row>
    <row r="412" spans="1:20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>E412/D412</f>
        <v>1.2829999999999999</v>
      </c>
      <c r="P412">
        <f>E412/L412</f>
        <v>183.28571428571428</v>
      </c>
      <c r="Q412" t="str">
        <f>LEFT(N412,(FIND("/",N412)-1))</f>
        <v>film &amp; video</v>
      </c>
      <c r="R412" t="str">
        <f>MID(N412,FIND("/",N412)+1,4115)</f>
        <v>documentary</v>
      </c>
      <c r="S412" s="11">
        <f>(((J412/60)/60)/24)+DATE(1970,1,1)</f>
        <v>42113.981446759266</v>
      </c>
      <c r="T412" s="11">
        <f>(((I412/60)/60)/24)+DATE(1970,1,1)</f>
        <v>42173.981446759266</v>
      </c>
    </row>
    <row r="413" spans="1:20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>E413/D413</f>
        <v>1.0105</v>
      </c>
      <c r="P413">
        <f>E413/L413</f>
        <v>125.78838174273859</v>
      </c>
      <c r="Q413" t="str">
        <f>LEFT(N413,(FIND("/",N413)-1))</f>
        <v>film &amp; video</v>
      </c>
      <c r="R413" t="str">
        <f>MID(N413,FIND("/",N413)+1,4115)</f>
        <v>documentary</v>
      </c>
      <c r="S413" s="11">
        <f>(((J413/60)/60)/24)+DATE(1970,1,1)</f>
        <v>41598.17597222222</v>
      </c>
      <c r="T413" s="11">
        <f>(((I413/60)/60)/24)+DATE(1970,1,1)</f>
        <v>41630.208333333336</v>
      </c>
    </row>
    <row r="414" spans="1:20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>E414/D414</f>
        <v>1.2684</v>
      </c>
      <c r="P414">
        <f>E414/L414</f>
        <v>57.654545454545456</v>
      </c>
      <c r="Q414" t="str">
        <f>LEFT(N414,(FIND("/",N414)-1))</f>
        <v>film &amp; video</v>
      </c>
      <c r="R414" t="str">
        <f>MID(N414,FIND("/",N414)+1,4115)</f>
        <v>documentary</v>
      </c>
      <c r="S414" s="11">
        <f>(((J414/60)/60)/24)+DATE(1970,1,1)</f>
        <v>41099.742800925924</v>
      </c>
      <c r="T414" s="11">
        <f>(((I414/60)/60)/24)+DATE(1970,1,1)</f>
        <v>41115.742800925924</v>
      </c>
    </row>
    <row r="415" spans="1:20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>E415/D415</f>
        <v>1.0508593749999999</v>
      </c>
      <c r="P415">
        <f>E415/L415</f>
        <v>78.660818713450297</v>
      </c>
      <c r="Q415" t="str">
        <f>LEFT(N415,(FIND("/",N415)-1))</f>
        <v>film &amp; video</v>
      </c>
      <c r="R415" t="str">
        <f>MID(N415,FIND("/",N415)+1,4115)</f>
        <v>documentary</v>
      </c>
      <c r="S415" s="11">
        <f>(((J415/60)/60)/24)+DATE(1970,1,1)</f>
        <v>41079.877442129626</v>
      </c>
      <c r="T415" s="11">
        <f>(((I415/60)/60)/24)+DATE(1970,1,1)</f>
        <v>41109.877442129626</v>
      </c>
    </row>
    <row r="416" spans="1:20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>E416/D416</f>
        <v>1.0285405405405406</v>
      </c>
      <c r="P416">
        <f>E416/L416</f>
        <v>91.480769230769226</v>
      </c>
      <c r="Q416" t="str">
        <f>LEFT(N416,(FIND("/",N416)-1))</f>
        <v>film &amp; video</v>
      </c>
      <c r="R416" t="str">
        <f>MID(N416,FIND("/",N416)+1,4115)</f>
        <v>documentary</v>
      </c>
      <c r="S416" s="11">
        <f>(((J416/60)/60)/24)+DATE(1970,1,1)</f>
        <v>41529.063252314816</v>
      </c>
      <c r="T416" s="11">
        <f>(((I416/60)/60)/24)+DATE(1970,1,1)</f>
        <v>41559.063252314816</v>
      </c>
    </row>
    <row r="417" spans="1:20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>E417/D417</f>
        <v>1.0214714285714286</v>
      </c>
      <c r="P417">
        <f>E417/L417</f>
        <v>68.09809523809524</v>
      </c>
      <c r="Q417" t="str">
        <f>LEFT(N417,(FIND("/",N417)-1))</f>
        <v>film &amp; video</v>
      </c>
      <c r="R417" t="str">
        <f>MID(N417,FIND("/",N417)+1,4115)</f>
        <v>documentary</v>
      </c>
      <c r="S417" s="11">
        <f>(((J417/60)/60)/24)+DATE(1970,1,1)</f>
        <v>41904.851875</v>
      </c>
      <c r="T417" s="11">
        <f>(((I417/60)/60)/24)+DATE(1970,1,1)</f>
        <v>41929.5</v>
      </c>
    </row>
    <row r="418" spans="1:20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>E418/D418</f>
        <v>1.2021700000000002</v>
      </c>
      <c r="P418">
        <f>E418/L418</f>
        <v>48.086800000000004</v>
      </c>
      <c r="Q418" t="str">
        <f>LEFT(N418,(FIND("/",N418)-1))</f>
        <v>film &amp; video</v>
      </c>
      <c r="R418" t="str">
        <f>MID(N418,FIND("/",N418)+1,4115)</f>
        <v>documentary</v>
      </c>
      <c r="S418" s="11">
        <f>(((J418/60)/60)/24)+DATE(1970,1,1)</f>
        <v>41648.396192129629</v>
      </c>
      <c r="T418" s="11">
        <f>(((I418/60)/60)/24)+DATE(1970,1,1)</f>
        <v>41678.396192129629</v>
      </c>
    </row>
    <row r="419" spans="1:20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>E419/D419</f>
        <v>1.0024761904761905</v>
      </c>
      <c r="P419">
        <f>E419/L419</f>
        <v>202.42307692307693</v>
      </c>
      <c r="Q419" t="str">
        <f>LEFT(N419,(FIND("/",N419)-1))</f>
        <v>film &amp; video</v>
      </c>
      <c r="R419" t="str">
        <f>MID(N419,FIND("/",N419)+1,4115)</f>
        <v>documentary</v>
      </c>
      <c r="S419" s="11">
        <f>(((J419/60)/60)/24)+DATE(1970,1,1)</f>
        <v>41360.970601851855</v>
      </c>
      <c r="T419" s="11">
        <f>(((I419/60)/60)/24)+DATE(1970,1,1)</f>
        <v>41372.189583333333</v>
      </c>
    </row>
    <row r="420" spans="1:20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>E420/D420</f>
        <v>1.0063392857142857</v>
      </c>
      <c r="P420">
        <f>E420/L420</f>
        <v>216.75</v>
      </c>
      <c r="Q420" t="str">
        <f>LEFT(N420,(FIND("/",N420)-1))</f>
        <v>film &amp; video</v>
      </c>
      <c r="R420" t="str">
        <f>MID(N420,FIND("/",N420)+1,4115)</f>
        <v>documentary</v>
      </c>
      <c r="S420" s="11">
        <f>(((J420/60)/60)/24)+DATE(1970,1,1)</f>
        <v>42178.282372685186</v>
      </c>
      <c r="T420" s="11">
        <f>(((I420/60)/60)/24)+DATE(1970,1,1)</f>
        <v>42208.282372685186</v>
      </c>
    </row>
    <row r="421" spans="1:20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>E421/D421</f>
        <v>1.004375</v>
      </c>
      <c r="P421">
        <f>E421/L421</f>
        <v>110.06849315068493</v>
      </c>
      <c r="Q421" t="str">
        <f>LEFT(N421,(FIND("/",N421)-1))</f>
        <v>film &amp; video</v>
      </c>
      <c r="R421" t="str">
        <f>MID(N421,FIND("/",N421)+1,4115)</f>
        <v>documentary</v>
      </c>
      <c r="S421" s="11">
        <f>(((J421/60)/60)/24)+DATE(1970,1,1)</f>
        <v>41394.842442129629</v>
      </c>
      <c r="T421" s="11">
        <f>(((I421/60)/60)/24)+DATE(1970,1,1)</f>
        <v>41454.842442129629</v>
      </c>
    </row>
    <row r="422" spans="1:20" ht="43.2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>E422/D422</f>
        <v>4.3939393939393936E-3</v>
      </c>
      <c r="P422">
        <f>E422/L422</f>
        <v>4.833333333333333</v>
      </c>
      <c r="Q422" t="str">
        <f>LEFT(N422,(FIND("/",N422)-1))</f>
        <v>film &amp; video</v>
      </c>
      <c r="R422" t="str">
        <f>MID(N422,FIND("/",N422)+1,4115)</f>
        <v>animation</v>
      </c>
      <c r="S422" s="11">
        <f>(((J422/60)/60)/24)+DATE(1970,1,1)</f>
        <v>41682.23646990741</v>
      </c>
      <c r="T422" s="11">
        <f>(((I422/60)/60)/24)+DATE(1970,1,1)</f>
        <v>41712.194803240738</v>
      </c>
    </row>
    <row r="423" spans="1:20" ht="43.2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>E423/D423</f>
        <v>2.0066666666666667E-2</v>
      </c>
      <c r="P423">
        <f>E423/L423</f>
        <v>50.166666666666664</v>
      </c>
      <c r="Q423" t="str">
        <f>LEFT(N423,(FIND("/",N423)-1))</f>
        <v>film &amp; video</v>
      </c>
      <c r="R423" t="str">
        <f>MID(N423,FIND("/",N423)+1,4115)</f>
        <v>animation</v>
      </c>
      <c r="S423" s="11">
        <f>(((J423/60)/60)/24)+DATE(1970,1,1)</f>
        <v>42177.491388888884</v>
      </c>
      <c r="T423" s="11">
        <f>(((I423/60)/60)/24)+DATE(1970,1,1)</f>
        <v>42237.491388888884</v>
      </c>
    </row>
    <row r="424" spans="1:20" ht="43.2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>E424/D424</f>
        <v>1.0749999999999999E-2</v>
      </c>
      <c r="P424">
        <f>E424/L424</f>
        <v>35.833333333333336</v>
      </c>
      <c r="Q424" t="str">
        <f>LEFT(N424,(FIND("/",N424)-1))</f>
        <v>film &amp; video</v>
      </c>
      <c r="R424" t="str">
        <f>MID(N424,FIND("/",N424)+1,4115)</f>
        <v>animation</v>
      </c>
      <c r="S424" s="11">
        <f>(((J424/60)/60)/24)+DATE(1970,1,1)</f>
        <v>41863.260381944441</v>
      </c>
      <c r="T424" s="11">
        <f>(((I424/60)/60)/24)+DATE(1970,1,1)</f>
        <v>41893.260381944441</v>
      </c>
    </row>
    <row r="425" spans="1:20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>E425/D425</f>
        <v>7.6499999999999997E-3</v>
      </c>
      <c r="P425">
        <f>E425/L425</f>
        <v>11.76923076923077</v>
      </c>
      <c r="Q425" t="str">
        <f>LEFT(N425,(FIND("/",N425)-1))</f>
        <v>film &amp; video</v>
      </c>
      <c r="R425" t="str">
        <f>MID(N425,FIND("/",N425)+1,4115)</f>
        <v>animation</v>
      </c>
      <c r="S425" s="11">
        <f>(((J425/60)/60)/24)+DATE(1970,1,1)</f>
        <v>41400.92627314815</v>
      </c>
      <c r="T425" s="11">
        <f>(((I425/60)/60)/24)+DATE(1970,1,1)</f>
        <v>41430.92627314815</v>
      </c>
    </row>
    <row r="426" spans="1:20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>E426/D426</f>
        <v>6.7966666666666675E-2</v>
      </c>
      <c r="P426">
        <f>E426/L426</f>
        <v>40.78</v>
      </c>
      <c r="Q426" t="str">
        <f>LEFT(N426,(FIND("/",N426)-1))</f>
        <v>film &amp; video</v>
      </c>
      <c r="R426" t="str">
        <f>MID(N426,FIND("/",N426)+1,4115)</f>
        <v>animation</v>
      </c>
      <c r="S426" s="11">
        <f>(((J426/60)/60)/24)+DATE(1970,1,1)</f>
        <v>40934.376145833332</v>
      </c>
      <c r="T426" s="11">
        <f>(((I426/60)/60)/24)+DATE(1970,1,1)</f>
        <v>40994.334479166668</v>
      </c>
    </row>
    <row r="427" spans="1:20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>E427/D427</f>
        <v>1.2E-4</v>
      </c>
      <c r="P427">
        <f>E427/L427</f>
        <v>3</v>
      </c>
      <c r="Q427" t="str">
        <f>LEFT(N427,(FIND("/",N427)-1))</f>
        <v>film &amp; video</v>
      </c>
      <c r="R427" t="str">
        <f>MID(N427,FIND("/",N427)+1,4115)</f>
        <v>animation</v>
      </c>
      <c r="S427" s="11">
        <f>(((J427/60)/60)/24)+DATE(1970,1,1)</f>
        <v>42275.861157407402</v>
      </c>
      <c r="T427" s="11">
        <f>(((I427/60)/60)/24)+DATE(1970,1,1)</f>
        <v>42335.902824074074</v>
      </c>
    </row>
    <row r="428" spans="1:20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>E428/D428</f>
        <v>1.3299999999999999E-2</v>
      </c>
      <c r="P428">
        <f>E428/L428</f>
        <v>16.625</v>
      </c>
      <c r="Q428" t="str">
        <f>LEFT(N428,(FIND("/",N428)-1))</f>
        <v>film &amp; video</v>
      </c>
      <c r="R428" t="str">
        <f>MID(N428,FIND("/",N428)+1,4115)</f>
        <v>animation</v>
      </c>
      <c r="S428" s="11">
        <f>(((J428/60)/60)/24)+DATE(1970,1,1)</f>
        <v>42400.711967592593</v>
      </c>
      <c r="T428" s="11">
        <f>(((I428/60)/60)/24)+DATE(1970,1,1)</f>
        <v>42430.711967592593</v>
      </c>
    </row>
    <row r="429" spans="1:20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>E429/D429</f>
        <v>0</v>
      </c>
      <c r="P429" t="e">
        <f>E429/L429</f>
        <v>#DIV/0!</v>
      </c>
      <c r="Q429" t="str">
        <f>LEFT(N429,(FIND("/",N429)-1))</f>
        <v>film &amp; video</v>
      </c>
      <c r="R429" t="str">
        <f>MID(N429,FIND("/",N429)+1,4115)</f>
        <v>animation</v>
      </c>
      <c r="S429" s="11">
        <f>(((J429/60)/60)/24)+DATE(1970,1,1)</f>
        <v>42285.909027777772</v>
      </c>
      <c r="T429" s="11">
        <f>(((I429/60)/60)/24)+DATE(1970,1,1)</f>
        <v>42299.790972222225</v>
      </c>
    </row>
    <row r="430" spans="1:20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>E430/D430</f>
        <v>5.6333333333333332E-2</v>
      </c>
      <c r="P430">
        <f>E430/L430</f>
        <v>52</v>
      </c>
      <c r="Q430" t="str">
        <f>LEFT(N430,(FIND("/",N430)-1))</f>
        <v>film &amp; video</v>
      </c>
      <c r="R430" t="str">
        <f>MID(N430,FIND("/",N430)+1,4115)</f>
        <v>animation</v>
      </c>
      <c r="S430" s="11">
        <f>(((J430/60)/60)/24)+DATE(1970,1,1)</f>
        <v>41778.766724537039</v>
      </c>
      <c r="T430" s="11">
        <f>(((I430/60)/60)/24)+DATE(1970,1,1)</f>
        <v>41806.916666666664</v>
      </c>
    </row>
    <row r="431" spans="1:20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>E431/D431</f>
        <v>0</v>
      </c>
      <c r="P431" t="e">
        <f>E431/L431</f>
        <v>#DIV/0!</v>
      </c>
      <c r="Q431" t="str">
        <f>LEFT(N431,(FIND("/",N431)-1))</f>
        <v>film &amp; video</v>
      </c>
      <c r="R431" t="str">
        <f>MID(N431,FIND("/",N431)+1,4115)</f>
        <v>animation</v>
      </c>
      <c r="S431" s="11">
        <f>(((J431/60)/60)/24)+DATE(1970,1,1)</f>
        <v>40070.901412037041</v>
      </c>
      <c r="T431" s="11">
        <f>(((I431/60)/60)/24)+DATE(1970,1,1)</f>
        <v>40144.207638888889</v>
      </c>
    </row>
    <row r="432" spans="1:20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>E432/D432</f>
        <v>2.4E-2</v>
      </c>
      <c r="P432">
        <f>E432/L432</f>
        <v>4.8</v>
      </c>
      <c r="Q432" t="str">
        <f>LEFT(N432,(FIND("/",N432)-1))</f>
        <v>film &amp; video</v>
      </c>
      <c r="R432" t="str">
        <f>MID(N432,FIND("/",N432)+1,4115)</f>
        <v>animation</v>
      </c>
      <c r="S432" s="11">
        <f>(((J432/60)/60)/24)+DATE(1970,1,1)</f>
        <v>41513.107256944444</v>
      </c>
      <c r="T432" s="11">
        <f>(((I432/60)/60)/24)+DATE(1970,1,1)</f>
        <v>41528.107256944444</v>
      </c>
    </row>
    <row r="433" spans="1:20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>E433/D433</f>
        <v>0.13833333333333334</v>
      </c>
      <c r="P433">
        <f>E433/L433</f>
        <v>51.875</v>
      </c>
      <c r="Q433" t="str">
        <f>LEFT(N433,(FIND("/",N433)-1))</f>
        <v>film &amp; video</v>
      </c>
      <c r="R433" t="str">
        <f>MID(N433,FIND("/",N433)+1,4115)</f>
        <v>animation</v>
      </c>
      <c r="S433" s="11">
        <f>(((J433/60)/60)/24)+DATE(1970,1,1)</f>
        <v>42526.871331018512</v>
      </c>
      <c r="T433" s="11">
        <f>(((I433/60)/60)/24)+DATE(1970,1,1)</f>
        <v>42556.871331018512</v>
      </c>
    </row>
    <row r="434" spans="1:20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>E434/D434</f>
        <v>9.5000000000000001E-2</v>
      </c>
      <c r="P434">
        <f>E434/L434</f>
        <v>71.25</v>
      </c>
      <c r="Q434" t="str">
        <f>LEFT(N434,(FIND("/",N434)-1))</f>
        <v>film &amp; video</v>
      </c>
      <c r="R434" t="str">
        <f>MID(N434,FIND("/",N434)+1,4115)</f>
        <v>animation</v>
      </c>
      <c r="S434" s="11">
        <f>(((J434/60)/60)/24)+DATE(1970,1,1)</f>
        <v>42238.726631944446</v>
      </c>
      <c r="T434" s="11">
        <f>(((I434/60)/60)/24)+DATE(1970,1,1)</f>
        <v>42298.726631944446</v>
      </c>
    </row>
    <row r="435" spans="1:20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>E435/D435</f>
        <v>0</v>
      </c>
      <c r="P435" t="e">
        <f>E435/L435</f>
        <v>#DIV/0!</v>
      </c>
      <c r="Q435" t="str">
        <f>LEFT(N435,(FIND("/",N435)-1))</f>
        <v>film &amp; video</v>
      </c>
      <c r="R435" t="str">
        <f>MID(N435,FIND("/",N435)+1,4115)</f>
        <v>animation</v>
      </c>
      <c r="S435" s="11">
        <f>(((J435/60)/60)/24)+DATE(1970,1,1)</f>
        <v>42228.629884259266</v>
      </c>
      <c r="T435" s="11">
        <f>(((I435/60)/60)/24)+DATE(1970,1,1)</f>
        <v>42288.629884259266</v>
      </c>
    </row>
    <row r="436" spans="1:20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>E436/D436</f>
        <v>0.05</v>
      </c>
      <c r="P436">
        <f>E436/L436</f>
        <v>62.5</v>
      </c>
      <c r="Q436" t="str">
        <f>LEFT(N436,(FIND("/",N436)-1))</f>
        <v>film &amp; video</v>
      </c>
      <c r="R436" t="str">
        <f>MID(N436,FIND("/",N436)+1,4115)</f>
        <v>animation</v>
      </c>
      <c r="S436" s="11">
        <f>(((J436/60)/60)/24)+DATE(1970,1,1)</f>
        <v>41576.834513888891</v>
      </c>
      <c r="T436" s="11">
        <f>(((I436/60)/60)/24)+DATE(1970,1,1)</f>
        <v>41609.876180555555</v>
      </c>
    </row>
    <row r="437" spans="1:20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>E437/D437</f>
        <v>2.7272727272727273E-5</v>
      </c>
      <c r="P437">
        <f>E437/L437</f>
        <v>1</v>
      </c>
      <c r="Q437" t="str">
        <f>LEFT(N437,(FIND("/",N437)-1))</f>
        <v>film &amp; video</v>
      </c>
      <c r="R437" t="str">
        <f>MID(N437,FIND("/",N437)+1,4115)</f>
        <v>animation</v>
      </c>
      <c r="S437" s="11">
        <f>(((J437/60)/60)/24)+DATE(1970,1,1)</f>
        <v>41500.747453703705</v>
      </c>
      <c r="T437" s="11">
        <f>(((I437/60)/60)/24)+DATE(1970,1,1)</f>
        <v>41530.747453703705</v>
      </c>
    </row>
    <row r="438" spans="1:20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>E438/D438</f>
        <v>0</v>
      </c>
      <c r="P438" t="e">
        <f>E438/L438</f>
        <v>#DIV/0!</v>
      </c>
      <c r="Q438" t="str">
        <f>LEFT(N438,(FIND("/",N438)-1))</f>
        <v>film &amp; video</v>
      </c>
      <c r="R438" t="str">
        <f>MID(N438,FIND("/",N438)+1,4115)</f>
        <v>animation</v>
      </c>
      <c r="S438" s="11">
        <f>(((J438/60)/60)/24)+DATE(1970,1,1)</f>
        <v>41456.36241898148</v>
      </c>
      <c r="T438" s="11">
        <f>(((I438/60)/60)/24)+DATE(1970,1,1)</f>
        <v>41486.36241898148</v>
      </c>
    </row>
    <row r="439" spans="1:20" ht="43.2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>E439/D439</f>
        <v>0</v>
      </c>
      <c r="P439" t="e">
        <f>E439/L439</f>
        <v>#DIV/0!</v>
      </c>
      <c r="Q439" t="str">
        <f>LEFT(N439,(FIND("/",N439)-1))</f>
        <v>film &amp; video</v>
      </c>
      <c r="R439" t="str">
        <f>MID(N439,FIND("/",N439)+1,4115)</f>
        <v>animation</v>
      </c>
      <c r="S439" s="11">
        <f>(((J439/60)/60)/24)+DATE(1970,1,1)</f>
        <v>42591.31858796296</v>
      </c>
      <c r="T439" s="11">
        <f>(((I439/60)/60)/24)+DATE(1970,1,1)</f>
        <v>42651.31858796296</v>
      </c>
    </row>
    <row r="440" spans="1:20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>E440/D440</f>
        <v>9.3799999999999994E-2</v>
      </c>
      <c r="P440">
        <f>E440/L440</f>
        <v>170.54545454545453</v>
      </c>
      <c r="Q440" t="str">
        <f>LEFT(N440,(FIND("/",N440)-1))</f>
        <v>film &amp; video</v>
      </c>
      <c r="R440" t="str">
        <f>MID(N440,FIND("/",N440)+1,4115)</f>
        <v>animation</v>
      </c>
      <c r="S440" s="11">
        <f>(((J440/60)/60)/24)+DATE(1970,1,1)</f>
        <v>42296.261087962965</v>
      </c>
      <c r="T440" s="11">
        <f>(((I440/60)/60)/24)+DATE(1970,1,1)</f>
        <v>42326.302754629629</v>
      </c>
    </row>
    <row r="441" spans="1:20" ht="43.2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>E441/D441</f>
        <v>0</v>
      </c>
      <c r="P441" t="e">
        <f>E441/L441</f>
        <v>#DIV/0!</v>
      </c>
      <c r="Q441" t="str">
        <f>LEFT(N441,(FIND("/",N441)-1))</f>
        <v>film &amp; video</v>
      </c>
      <c r="R441" t="str">
        <f>MID(N441,FIND("/",N441)+1,4115)</f>
        <v>animation</v>
      </c>
      <c r="S441" s="11">
        <f>(((J441/60)/60)/24)+DATE(1970,1,1)</f>
        <v>41919.761782407404</v>
      </c>
      <c r="T441" s="11">
        <f>(((I441/60)/60)/24)+DATE(1970,1,1)</f>
        <v>41929.761782407404</v>
      </c>
    </row>
    <row r="442" spans="1:20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>E442/D442</f>
        <v>1E-3</v>
      </c>
      <c r="P442">
        <f>E442/L442</f>
        <v>5</v>
      </c>
      <c r="Q442" t="str">
        <f>LEFT(N442,(FIND("/",N442)-1))</f>
        <v>film &amp; video</v>
      </c>
      <c r="R442" t="str">
        <f>MID(N442,FIND("/",N442)+1,4115)</f>
        <v>animation</v>
      </c>
      <c r="S442" s="11">
        <f>(((J442/60)/60)/24)+DATE(1970,1,1)</f>
        <v>42423.985567129625</v>
      </c>
      <c r="T442" s="11">
        <f>(((I442/60)/60)/24)+DATE(1970,1,1)</f>
        <v>42453.943900462968</v>
      </c>
    </row>
    <row r="443" spans="1:20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>E443/D443</f>
        <v>0</v>
      </c>
      <c r="P443" t="e">
        <f>E443/L443</f>
        <v>#DIV/0!</v>
      </c>
      <c r="Q443" t="str">
        <f>LEFT(N443,(FIND("/",N443)-1))</f>
        <v>film &amp; video</v>
      </c>
      <c r="R443" t="str">
        <f>MID(N443,FIND("/",N443)+1,4115)</f>
        <v>animation</v>
      </c>
      <c r="S443" s="11">
        <f>(((J443/60)/60)/24)+DATE(1970,1,1)</f>
        <v>41550.793935185182</v>
      </c>
      <c r="T443" s="11">
        <f>(((I443/60)/60)/24)+DATE(1970,1,1)</f>
        <v>41580.793935185182</v>
      </c>
    </row>
    <row r="444" spans="1:20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>E444/D444</f>
        <v>0.39358823529411763</v>
      </c>
      <c r="P444">
        <f>E444/L444</f>
        <v>393.58823529411762</v>
      </c>
      <c r="Q444" t="str">
        <f>LEFT(N444,(FIND("/",N444)-1))</f>
        <v>film &amp; video</v>
      </c>
      <c r="R444" t="str">
        <f>MID(N444,FIND("/",N444)+1,4115)</f>
        <v>animation</v>
      </c>
      <c r="S444" s="11">
        <f>(((J444/60)/60)/24)+DATE(1970,1,1)</f>
        <v>42024.888692129629</v>
      </c>
      <c r="T444" s="11">
        <f>(((I444/60)/60)/24)+DATE(1970,1,1)</f>
        <v>42054.888692129629</v>
      </c>
    </row>
    <row r="445" spans="1:20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>E445/D445</f>
        <v>1E-3</v>
      </c>
      <c r="P445">
        <f>E445/L445</f>
        <v>5</v>
      </c>
      <c r="Q445" t="str">
        <f>LEFT(N445,(FIND("/",N445)-1))</f>
        <v>film &amp; video</v>
      </c>
      <c r="R445" t="str">
        <f>MID(N445,FIND("/",N445)+1,4115)</f>
        <v>animation</v>
      </c>
      <c r="S445" s="11">
        <f>(((J445/60)/60)/24)+DATE(1970,1,1)</f>
        <v>41650.015057870369</v>
      </c>
      <c r="T445" s="11">
        <f>(((I445/60)/60)/24)+DATE(1970,1,1)</f>
        <v>41680.015057870369</v>
      </c>
    </row>
    <row r="446" spans="1:20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>E446/D446</f>
        <v>0.05</v>
      </c>
      <c r="P446">
        <f>E446/L446</f>
        <v>50</v>
      </c>
      <c r="Q446" t="str">
        <f>LEFT(N446,(FIND("/",N446)-1))</f>
        <v>film &amp; video</v>
      </c>
      <c r="R446" t="str">
        <f>MID(N446,FIND("/",N446)+1,4115)</f>
        <v>animation</v>
      </c>
      <c r="S446" s="11">
        <f>(((J446/60)/60)/24)+DATE(1970,1,1)</f>
        <v>40894.906956018516</v>
      </c>
      <c r="T446" s="11">
        <f>(((I446/60)/60)/24)+DATE(1970,1,1)</f>
        <v>40954.906956018516</v>
      </c>
    </row>
    <row r="447" spans="1:20" ht="43.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>E447/D447</f>
        <v>3.3333333333333335E-5</v>
      </c>
      <c r="P447">
        <f>E447/L447</f>
        <v>1</v>
      </c>
      <c r="Q447" t="str">
        <f>LEFT(N447,(FIND("/",N447)-1))</f>
        <v>film &amp; video</v>
      </c>
      <c r="R447" t="str">
        <f>MID(N447,FIND("/",N447)+1,4115)</f>
        <v>animation</v>
      </c>
      <c r="S447" s="11">
        <f>(((J447/60)/60)/24)+DATE(1970,1,1)</f>
        <v>42130.335358796292</v>
      </c>
      <c r="T447" s="11">
        <f>(((I447/60)/60)/24)+DATE(1970,1,1)</f>
        <v>42145.335358796292</v>
      </c>
    </row>
    <row r="448" spans="1:20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>E448/D448</f>
        <v>7.2952380952380949E-2</v>
      </c>
      <c r="P448">
        <f>E448/L448</f>
        <v>47.875</v>
      </c>
      <c r="Q448" t="str">
        <f>LEFT(N448,(FIND("/",N448)-1))</f>
        <v>film &amp; video</v>
      </c>
      <c r="R448" t="str">
        <f>MID(N448,FIND("/",N448)+1,4115)</f>
        <v>animation</v>
      </c>
      <c r="S448" s="11">
        <f>(((J448/60)/60)/24)+DATE(1970,1,1)</f>
        <v>42037.083564814813</v>
      </c>
      <c r="T448" s="11">
        <f>(((I448/60)/60)/24)+DATE(1970,1,1)</f>
        <v>42067.083564814813</v>
      </c>
    </row>
    <row r="449" spans="1:20" ht="43.2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>E449/D449</f>
        <v>1.6666666666666666E-4</v>
      </c>
      <c r="P449">
        <f>E449/L449</f>
        <v>5</v>
      </c>
      <c r="Q449" t="str">
        <f>LEFT(N449,(FIND("/",N449)-1))</f>
        <v>film &amp; video</v>
      </c>
      <c r="R449" t="str">
        <f>MID(N449,FIND("/",N449)+1,4115)</f>
        <v>animation</v>
      </c>
      <c r="S449" s="11">
        <f>(((J449/60)/60)/24)+DATE(1970,1,1)</f>
        <v>41331.555127314816</v>
      </c>
      <c r="T449" s="11">
        <f>(((I449/60)/60)/24)+DATE(1970,1,1)</f>
        <v>41356.513460648144</v>
      </c>
    </row>
    <row r="450" spans="1:20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>E450/D450</f>
        <v>3.2804E-2</v>
      </c>
      <c r="P450">
        <f>E450/L450</f>
        <v>20.502500000000001</v>
      </c>
      <c r="Q450" t="str">
        <f>LEFT(N450,(FIND("/",N450)-1))</f>
        <v>film &amp; video</v>
      </c>
      <c r="R450" t="str">
        <f>MID(N450,FIND("/",N450)+1,4115)</f>
        <v>animation</v>
      </c>
      <c r="S450" s="11">
        <f>(((J450/60)/60)/24)+DATE(1970,1,1)</f>
        <v>41753.758043981477</v>
      </c>
      <c r="T450" s="11">
        <f>(((I450/60)/60)/24)+DATE(1970,1,1)</f>
        <v>41773.758043981477</v>
      </c>
    </row>
    <row r="451" spans="1:20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>E451/D451</f>
        <v>2.2499999999999999E-2</v>
      </c>
      <c r="P451">
        <f>E451/L451</f>
        <v>9</v>
      </c>
      <c r="Q451" t="str">
        <f>LEFT(N451,(FIND("/",N451)-1))</f>
        <v>film &amp; video</v>
      </c>
      <c r="R451" t="str">
        <f>MID(N451,FIND("/",N451)+1,4115)</f>
        <v>animation</v>
      </c>
      <c r="S451" s="11">
        <f>(((J451/60)/60)/24)+DATE(1970,1,1)</f>
        <v>41534.568113425928</v>
      </c>
      <c r="T451" s="11">
        <f>(((I451/60)/60)/24)+DATE(1970,1,1)</f>
        <v>41564.568113425928</v>
      </c>
    </row>
    <row r="452" spans="1:20" ht="43.2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>E452/D452</f>
        <v>7.92E-3</v>
      </c>
      <c r="P452">
        <f>E452/L452</f>
        <v>56.571428571428569</v>
      </c>
      <c r="Q452" t="str">
        <f>LEFT(N452,(FIND("/",N452)-1))</f>
        <v>film &amp; video</v>
      </c>
      <c r="R452" t="str">
        <f>MID(N452,FIND("/",N452)+1,4115)</f>
        <v>animation</v>
      </c>
      <c r="S452" s="11">
        <f>(((J452/60)/60)/24)+DATE(1970,1,1)</f>
        <v>41654.946759259255</v>
      </c>
      <c r="T452" s="11">
        <f>(((I452/60)/60)/24)+DATE(1970,1,1)</f>
        <v>41684.946759259255</v>
      </c>
    </row>
    <row r="453" spans="1:20" ht="43.2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>E453/D453</f>
        <v>0</v>
      </c>
      <c r="P453" t="e">
        <f>E453/L453</f>
        <v>#DIV/0!</v>
      </c>
      <c r="Q453" t="str">
        <f>LEFT(N453,(FIND("/",N453)-1))</f>
        <v>film &amp; video</v>
      </c>
      <c r="R453" t="str">
        <f>MID(N453,FIND("/",N453)+1,4115)</f>
        <v>animation</v>
      </c>
      <c r="S453" s="11">
        <f>(((J453/60)/60)/24)+DATE(1970,1,1)</f>
        <v>41634.715173611112</v>
      </c>
      <c r="T453" s="11">
        <f>(((I453/60)/60)/24)+DATE(1970,1,1)</f>
        <v>41664.715173611112</v>
      </c>
    </row>
    <row r="454" spans="1:20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>E454/D454</f>
        <v>0.64</v>
      </c>
      <c r="P454">
        <f>E454/L454</f>
        <v>40</v>
      </c>
      <c r="Q454" t="str">
        <f>LEFT(N454,(FIND("/",N454)-1))</f>
        <v>film &amp; video</v>
      </c>
      <c r="R454" t="str">
        <f>MID(N454,FIND("/",N454)+1,4115)</f>
        <v>animation</v>
      </c>
      <c r="S454" s="11">
        <f>(((J454/60)/60)/24)+DATE(1970,1,1)</f>
        <v>42107.703877314809</v>
      </c>
      <c r="T454" s="11">
        <f>(((I454/60)/60)/24)+DATE(1970,1,1)</f>
        <v>42137.703877314809</v>
      </c>
    </row>
    <row r="455" spans="1:20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>E455/D455</f>
        <v>2.740447957839262E-4</v>
      </c>
      <c r="P455">
        <f>E455/L455</f>
        <v>13</v>
      </c>
      <c r="Q455" t="str">
        <f>LEFT(N455,(FIND("/",N455)-1))</f>
        <v>film &amp; video</v>
      </c>
      <c r="R455" t="str">
        <f>MID(N455,FIND("/",N455)+1,4115)</f>
        <v>animation</v>
      </c>
      <c r="S455" s="11">
        <f>(((J455/60)/60)/24)+DATE(1970,1,1)</f>
        <v>42038.824988425928</v>
      </c>
      <c r="T455" s="11">
        <f>(((I455/60)/60)/24)+DATE(1970,1,1)</f>
        <v>42054.824988425928</v>
      </c>
    </row>
    <row r="456" spans="1:20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>E456/D456</f>
        <v>8.2000000000000007E-3</v>
      </c>
      <c r="P456">
        <f>E456/L456</f>
        <v>16.399999999999999</v>
      </c>
      <c r="Q456" t="str">
        <f>LEFT(N456,(FIND("/",N456)-1))</f>
        <v>film &amp; video</v>
      </c>
      <c r="R456" t="str">
        <f>MID(N456,FIND("/",N456)+1,4115)</f>
        <v>animation</v>
      </c>
      <c r="S456" s="11">
        <f>(((J456/60)/60)/24)+DATE(1970,1,1)</f>
        <v>41938.717256944445</v>
      </c>
      <c r="T456" s="11">
        <f>(((I456/60)/60)/24)+DATE(1970,1,1)</f>
        <v>41969.551388888889</v>
      </c>
    </row>
    <row r="457" spans="1:20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>E457/D457</f>
        <v>6.9230769230769226E-4</v>
      </c>
      <c r="P457">
        <f>E457/L457</f>
        <v>22.5</v>
      </c>
      <c r="Q457" t="str">
        <f>LEFT(N457,(FIND("/",N457)-1))</f>
        <v>film &amp; video</v>
      </c>
      <c r="R457" t="str">
        <f>MID(N457,FIND("/",N457)+1,4115)</f>
        <v>animation</v>
      </c>
      <c r="S457" s="11">
        <f>(((J457/60)/60)/24)+DATE(1970,1,1)</f>
        <v>40971.002569444441</v>
      </c>
      <c r="T457" s="11">
        <f>(((I457/60)/60)/24)+DATE(1970,1,1)</f>
        <v>41016.021527777775</v>
      </c>
    </row>
    <row r="458" spans="1:20" ht="43.2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>E458/D458</f>
        <v>6.8631863186318634E-3</v>
      </c>
      <c r="P458">
        <f>E458/L458</f>
        <v>20.333333333333332</v>
      </c>
      <c r="Q458" t="str">
        <f>LEFT(N458,(FIND("/",N458)-1))</f>
        <v>film &amp; video</v>
      </c>
      <c r="R458" t="str">
        <f>MID(N458,FIND("/",N458)+1,4115)</f>
        <v>animation</v>
      </c>
      <c r="S458" s="11">
        <f>(((J458/60)/60)/24)+DATE(1970,1,1)</f>
        <v>41547.694456018515</v>
      </c>
      <c r="T458" s="11">
        <f>(((I458/60)/60)/24)+DATE(1970,1,1)</f>
        <v>41569.165972222225</v>
      </c>
    </row>
    <row r="459" spans="1:20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>E459/D459</f>
        <v>0</v>
      </c>
      <c r="P459" t="e">
        <f>E459/L459</f>
        <v>#DIV/0!</v>
      </c>
      <c r="Q459" t="str">
        <f>LEFT(N459,(FIND("/",N459)-1))</f>
        <v>film &amp; video</v>
      </c>
      <c r="R459" t="str">
        <f>MID(N459,FIND("/",N459)+1,4115)</f>
        <v>animation</v>
      </c>
      <c r="S459" s="11">
        <f>(((J459/60)/60)/24)+DATE(1970,1,1)</f>
        <v>41837.767500000002</v>
      </c>
      <c r="T459" s="11">
        <f>(((I459/60)/60)/24)+DATE(1970,1,1)</f>
        <v>41867.767500000002</v>
      </c>
    </row>
    <row r="460" spans="1:20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>E460/D460</f>
        <v>8.2100000000000006E-2</v>
      </c>
      <c r="P460">
        <f>E460/L460</f>
        <v>16.755102040816325</v>
      </c>
      <c r="Q460" t="str">
        <f>LEFT(N460,(FIND("/",N460)-1))</f>
        <v>film &amp; video</v>
      </c>
      <c r="R460" t="str">
        <f>MID(N460,FIND("/",N460)+1,4115)</f>
        <v>animation</v>
      </c>
      <c r="S460" s="11">
        <f>(((J460/60)/60)/24)+DATE(1970,1,1)</f>
        <v>41378.69976851852</v>
      </c>
      <c r="T460" s="11">
        <f>(((I460/60)/60)/24)+DATE(1970,1,1)</f>
        <v>41408.69976851852</v>
      </c>
    </row>
    <row r="461" spans="1:20" ht="43.2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>E461/D461</f>
        <v>6.4102564102564103E-4</v>
      </c>
      <c r="P461">
        <f>E461/L461</f>
        <v>25</v>
      </c>
      <c r="Q461" t="str">
        <f>LEFT(N461,(FIND("/",N461)-1))</f>
        <v>film &amp; video</v>
      </c>
      <c r="R461" t="str">
        <f>MID(N461,FIND("/",N461)+1,4115)</f>
        <v>animation</v>
      </c>
      <c r="S461" s="11">
        <f>(((J461/60)/60)/24)+DATE(1970,1,1)</f>
        <v>40800.6403587963</v>
      </c>
      <c r="T461" s="11">
        <f>(((I461/60)/60)/24)+DATE(1970,1,1)</f>
        <v>40860.682025462964</v>
      </c>
    </row>
    <row r="462" spans="1:20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>E462/D462</f>
        <v>2.9411764705882353E-3</v>
      </c>
      <c r="P462">
        <f>E462/L462</f>
        <v>12.5</v>
      </c>
      <c r="Q462" t="str">
        <f>LEFT(N462,(FIND("/",N462)-1))</f>
        <v>film &amp; video</v>
      </c>
      <c r="R462" t="str">
        <f>MID(N462,FIND("/",N462)+1,4115)</f>
        <v>animation</v>
      </c>
      <c r="S462" s="11">
        <f>(((J462/60)/60)/24)+DATE(1970,1,1)</f>
        <v>41759.542534722219</v>
      </c>
      <c r="T462" s="11">
        <f>(((I462/60)/60)/24)+DATE(1970,1,1)</f>
        <v>41791.166666666664</v>
      </c>
    </row>
    <row r="463" spans="1:20" ht="43.2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>E463/D463</f>
        <v>0</v>
      </c>
      <c r="P463" t="e">
        <f>E463/L463</f>
        <v>#DIV/0!</v>
      </c>
      <c r="Q463" t="str">
        <f>LEFT(N463,(FIND("/",N463)-1))</f>
        <v>film &amp; video</v>
      </c>
      <c r="R463" t="str">
        <f>MID(N463,FIND("/",N463)+1,4115)</f>
        <v>animation</v>
      </c>
      <c r="S463" s="11">
        <f>(((J463/60)/60)/24)+DATE(1970,1,1)</f>
        <v>41407.84684027778</v>
      </c>
      <c r="T463" s="11">
        <f>(((I463/60)/60)/24)+DATE(1970,1,1)</f>
        <v>41427.84684027778</v>
      </c>
    </row>
    <row r="464" spans="1:20" ht="43.2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>E464/D464</f>
        <v>0</v>
      </c>
      <c r="P464" t="e">
        <f>E464/L464</f>
        <v>#DIV/0!</v>
      </c>
      <c r="Q464" t="str">
        <f>LEFT(N464,(FIND("/",N464)-1))</f>
        <v>film &amp; video</v>
      </c>
      <c r="R464" t="str">
        <f>MID(N464,FIND("/",N464)+1,4115)</f>
        <v>animation</v>
      </c>
      <c r="S464" s="11">
        <f>(((J464/60)/60)/24)+DATE(1970,1,1)</f>
        <v>40705.126631944448</v>
      </c>
      <c r="T464" s="11">
        <f>(((I464/60)/60)/24)+DATE(1970,1,1)</f>
        <v>40765.126631944448</v>
      </c>
    </row>
    <row r="465" spans="1:20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>E465/D465</f>
        <v>2.2727272727272728E-2</v>
      </c>
      <c r="P465">
        <f>E465/L465</f>
        <v>113.63636363636364</v>
      </c>
      <c r="Q465" t="str">
        <f>LEFT(N465,(FIND("/",N465)-1))</f>
        <v>film &amp; video</v>
      </c>
      <c r="R465" t="str">
        <f>MID(N465,FIND("/",N465)+1,4115)</f>
        <v>animation</v>
      </c>
      <c r="S465" s="11">
        <f>(((J465/60)/60)/24)+DATE(1970,1,1)</f>
        <v>40750.710104166668</v>
      </c>
      <c r="T465" s="11">
        <f>(((I465/60)/60)/24)+DATE(1970,1,1)</f>
        <v>40810.710104166668</v>
      </c>
    </row>
    <row r="466" spans="1:20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>E466/D466</f>
        <v>9.9009900990099011E-4</v>
      </c>
      <c r="P466">
        <f>E466/L466</f>
        <v>1</v>
      </c>
      <c r="Q466" t="str">
        <f>LEFT(N466,(FIND("/",N466)-1))</f>
        <v>film &amp; video</v>
      </c>
      <c r="R466" t="str">
        <f>MID(N466,FIND("/",N466)+1,4115)</f>
        <v>animation</v>
      </c>
      <c r="S466" s="11">
        <f>(((J466/60)/60)/24)+DATE(1970,1,1)</f>
        <v>42488.848784722228</v>
      </c>
      <c r="T466" s="11">
        <f>(((I466/60)/60)/24)+DATE(1970,1,1)</f>
        <v>42508.848784722228</v>
      </c>
    </row>
    <row r="467" spans="1:20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>E467/D467</f>
        <v>0.26953125</v>
      </c>
      <c r="P467">
        <f>E467/L467</f>
        <v>17.25</v>
      </c>
      <c r="Q467" t="str">
        <f>LEFT(N467,(FIND("/",N467)-1))</f>
        <v>film &amp; video</v>
      </c>
      <c r="R467" t="str">
        <f>MID(N467,FIND("/",N467)+1,4115)</f>
        <v>animation</v>
      </c>
      <c r="S467" s="11">
        <f>(((J467/60)/60)/24)+DATE(1970,1,1)</f>
        <v>41801.120069444441</v>
      </c>
      <c r="T467" s="11">
        <f>(((I467/60)/60)/24)+DATE(1970,1,1)</f>
        <v>41817.120069444441</v>
      </c>
    </row>
    <row r="468" spans="1:20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>E468/D468</f>
        <v>7.6E-3</v>
      </c>
      <c r="P468">
        <f>E468/L468</f>
        <v>15.2</v>
      </c>
      <c r="Q468" t="str">
        <f>LEFT(N468,(FIND("/",N468)-1))</f>
        <v>film &amp; video</v>
      </c>
      <c r="R468" t="str">
        <f>MID(N468,FIND("/",N468)+1,4115)</f>
        <v>animation</v>
      </c>
      <c r="S468" s="11">
        <f>(((J468/60)/60)/24)+DATE(1970,1,1)</f>
        <v>41129.942870370374</v>
      </c>
      <c r="T468" s="11">
        <f>(((I468/60)/60)/24)+DATE(1970,1,1)</f>
        <v>41159.942870370374</v>
      </c>
    </row>
    <row r="469" spans="1:20" ht="43.2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>E469/D469</f>
        <v>0.21575</v>
      </c>
      <c r="P469">
        <f>E469/L469</f>
        <v>110.64102564102564</v>
      </c>
      <c r="Q469" t="str">
        <f>LEFT(N469,(FIND("/",N469)-1))</f>
        <v>film &amp; video</v>
      </c>
      <c r="R469" t="str">
        <f>MID(N469,FIND("/",N469)+1,4115)</f>
        <v>animation</v>
      </c>
      <c r="S469" s="11">
        <f>(((J469/60)/60)/24)+DATE(1970,1,1)</f>
        <v>41135.679791666669</v>
      </c>
      <c r="T469" s="11">
        <f>(((I469/60)/60)/24)+DATE(1970,1,1)</f>
        <v>41180.679791666669</v>
      </c>
    </row>
    <row r="470" spans="1:20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>E470/D470</f>
        <v>0</v>
      </c>
      <c r="P470" t="e">
        <f>E470/L470</f>
        <v>#DIV/0!</v>
      </c>
      <c r="Q470" t="str">
        <f>LEFT(N470,(FIND("/",N470)-1))</f>
        <v>film &amp; video</v>
      </c>
      <c r="R470" t="str">
        <f>MID(N470,FIND("/",N470)+1,4115)</f>
        <v>animation</v>
      </c>
      <c r="S470" s="11">
        <f>(((J470/60)/60)/24)+DATE(1970,1,1)</f>
        <v>41041.167627314811</v>
      </c>
      <c r="T470" s="11">
        <f>(((I470/60)/60)/24)+DATE(1970,1,1)</f>
        <v>41101.160474537035</v>
      </c>
    </row>
    <row r="471" spans="1:20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>E471/D471</f>
        <v>0</v>
      </c>
      <c r="P471" t="e">
        <f>E471/L471</f>
        <v>#DIV/0!</v>
      </c>
      <c r="Q471" t="str">
        <f>LEFT(N471,(FIND("/",N471)-1))</f>
        <v>film &amp; video</v>
      </c>
      <c r="R471" t="str">
        <f>MID(N471,FIND("/",N471)+1,4115)</f>
        <v>animation</v>
      </c>
      <c r="S471" s="11">
        <f>(((J471/60)/60)/24)+DATE(1970,1,1)</f>
        <v>41827.989861111113</v>
      </c>
      <c r="T471" s="11">
        <f>(((I471/60)/60)/24)+DATE(1970,1,1)</f>
        <v>41887.989861111113</v>
      </c>
    </row>
    <row r="472" spans="1:20" ht="43.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>E472/D472</f>
        <v>1.0200000000000001E-2</v>
      </c>
      <c r="P472">
        <f>E472/L472</f>
        <v>25.5</v>
      </c>
      <c r="Q472" t="str">
        <f>LEFT(N472,(FIND("/",N472)-1))</f>
        <v>film &amp; video</v>
      </c>
      <c r="R472" t="str">
        <f>MID(N472,FIND("/",N472)+1,4115)</f>
        <v>animation</v>
      </c>
      <c r="S472" s="11">
        <f>(((J472/60)/60)/24)+DATE(1970,1,1)</f>
        <v>41605.167696759258</v>
      </c>
      <c r="T472" s="11">
        <f>(((I472/60)/60)/24)+DATE(1970,1,1)</f>
        <v>41655.166666666664</v>
      </c>
    </row>
    <row r="473" spans="1:20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>E473/D473</f>
        <v>0.11892727272727273</v>
      </c>
      <c r="P473">
        <f>E473/L473</f>
        <v>38.476470588235294</v>
      </c>
      <c r="Q473" t="str">
        <f>LEFT(N473,(FIND("/",N473)-1))</f>
        <v>film &amp; video</v>
      </c>
      <c r="R473" t="str">
        <f>MID(N473,FIND("/",N473)+1,4115)</f>
        <v>animation</v>
      </c>
      <c r="S473" s="11">
        <f>(((J473/60)/60)/24)+DATE(1970,1,1)</f>
        <v>41703.721979166665</v>
      </c>
      <c r="T473" s="11">
        <f>(((I473/60)/60)/24)+DATE(1970,1,1)</f>
        <v>41748.680312500001</v>
      </c>
    </row>
    <row r="474" spans="1:20" ht="43.2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>E474/D474</f>
        <v>0.17624999999999999</v>
      </c>
      <c r="P474">
        <f>E474/L474</f>
        <v>28.2</v>
      </c>
      <c r="Q474" t="str">
        <f>LEFT(N474,(FIND("/",N474)-1))</f>
        <v>film &amp; video</v>
      </c>
      <c r="R474" t="str">
        <f>MID(N474,FIND("/",N474)+1,4115)</f>
        <v>animation</v>
      </c>
      <c r="S474" s="11">
        <f>(((J474/60)/60)/24)+DATE(1970,1,1)</f>
        <v>41844.922662037039</v>
      </c>
      <c r="T474" s="11">
        <f>(((I474/60)/60)/24)+DATE(1970,1,1)</f>
        <v>41874.922662037039</v>
      </c>
    </row>
    <row r="475" spans="1:20" ht="43.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>E475/D475</f>
        <v>2.87E-2</v>
      </c>
      <c r="P475">
        <f>E475/L475</f>
        <v>61.5</v>
      </c>
      <c r="Q475" t="str">
        <f>LEFT(N475,(FIND("/",N475)-1))</f>
        <v>film &amp; video</v>
      </c>
      <c r="R475" t="str">
        <f>MID(N475,FIND("/",N475)+1,4115)</f>
        <v>animation</v>
      </c>
      <c r="S475" s="11">
        <f>(((J475/60)/60)/24)+DATE(1970,1,1)</f>
        <v>41869.698136574072</v>
      </c>
      <c r="T475" s="11">
        <f>(((I475/60)/60)/24)+DATE(1970,1,1)</f>
        <v>41899.698136574072</v>
      </c>
    </row>
    <row r="476" spans="1:20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>E476/D476</f>
        <v>3.0303030303030303E-4</v>
      </c>
      <c r="P476">
        <f>E476/L476</f>
        <v>1</v>
      </c>
      <c r="Q476" t="str">
        <f>LEFT(N476,(FIND("/",N476)-1))</f>
        <v>film &amp; video</v>
      </c>
      <c r="R476" t="str">
        <f>MID(N476,FIND("/",N476)+1,4115)</f>
        <v>animation</v>
      </c>
      <c r="S476" s="11">
        <f>(((J476/60)/60)/24)+DATE(1970,1,1)</f>
        <v>42753.329039351855</v>
      </c>
      <c r="T476" s="11">
        <f>(((I476/60)/60)/24)+DATE(1970,1,1)</f>
        <v>42783.329039351855</v>
      </c>
    </row>
    <row r="477" spans="1:20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>E477/D477</f>
        <v>0</v>
      </c>
      <c r="P477" t="e">
        <f>E477/L477</f>
        <v>#DIV/0!</v>
      </c>
      <c r="Q477" t="str">
        <f>LEFT(N477,(FIND("/",N477)-1))</f>
        <v>film &amp; video</v>
      </c>
      <c r="R477" t="str">
        <f>MID(N477,FIND("/",N477)+1,4115)</f>
        <v>animation</v>
      </c>
      <c r="S477" s="11">
        <f>(((J477/60)/60)/24)+DATE(1970,1,1)</f>
        <v>42100.086145833338</v>
      </c>
      <c r="T477" s="11">
        <f>(((I477/60)/60)/24)+DATE(1970,1,1)</f>
        <v>42130.086145833338</v>
      </c>
    </row>
    <row r="478" spans="1:20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>E478/D478</f>
        <v>2.2302681818181819E-2</v>
      </c>
      <c r="P478">
        <f>E478/L478</f>
        <v>39.569274193548388</v>
      </c>
      <c r="Q478" t="str">
        <f>LEFT(N478,(FIND("/",N478)-1))</f>
        <v>film &amp; video</v>
      </c>
      <c r="R478" t="str">
        <f>MID(N478,FIND("/",N478)+1,4115)</f>
        <v>animation</v>
      </c>
      <c r="S478" s="11">
        <f>(((J478/60)/60)/24)+DATE(1970,1,1)</f>
        <v>41757.975011574075</v>
      </c>
      <c r="T478" s="11">
        <f>(((I478/60)/60)/24)+DATE(1970,1,1)</f>
        <v>41793.165972222225</v>
      </c>
    </row>
    <row r="479" spans="1:20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>E479/D479</f>
        <v>0</v>
      </c>
      <c r="P479" t="e">
        <f>E479/L479</f>
        <v>#DIV/0!</v>
      </c>
      <c r="Q479" t="str">
        <f>LEFT(N479,(FIND("/",N479)-1))</f>
        <v>film &amp; video</v>
      </c>
      <c r="R479" t="str">
        <f>MID(N479,FIND("/",N479)+1,4115)</f>
        <v>animation</v>
      </c>
      <c r="S479" s="11">
        <f>(((J479/60)/60)/24)+DATE(1970,1,1)</f>
        <v>40987.83488425926</v>
      </c>
      <c r="T479" s="11">
        <f>(((I479/60)/60)/24)+DATE(1970,1,1)</f>
        <v>41047.83488425926</v>
      </c>
    </row>
    <row r="480" spans="1:20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>E480/D480</f>
        <v>0</v>
      </c>
      <c r="P480" t="e">
        <f>E480/L480</f>
        <v>#DIV/0!</v>
      </c>
      <c r="Q480" t="str">
        <f>LEFT(N480,(FIND("/",N480)-1))</f>
        <v>film &amp; video</v>
      </c>
      <c r="R480" t="str">
        <f>MID(N480,FIND("/",N480)+1,4115)</f>
        <v>animation</v>
      </c>
      <c r="S480" s="11">
        <f>(((J480/60)/60)/24)+DATE(1970,1,1)</f>
        <v>42065.910983796297</v>
      </c>
      <c r="T480" s="11">
        <f>(((I480/60)/60)/24)+DATE(1970,1,1)</f>
        <v>42095.869317129633</v>
      </c>
    </row>
    <row r="481" spans="1:20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>E481/D481</f>
        <v>0.3256</v>
      </c>
      <c r="P481">
        <f>E481/L481</f>
        <v>88.8</v>
      </c>
      <c r="Q481" t="str">
        <f>LEFT(N481,(FIND("/",N481)-1))</f>
        <v>film &amp; video</v>
      </c>
      <c r="R481" t="str">
        <f>MID(N481,FIND("/",N481)+1,4115)</f>
        <v>animation</v>
      </c>
      <c r="S481" s="11">
        <f>(((J481/60)/60)/24)+DATE(1970,1,1)</f>
        <v>41904.407812500001</v>
      </c>
      <c r="T481" s="11">
        <f>(((I481/60)/60)/24)+DATE(1970,1,1)</f>
        <v>41964.449479166666</v>
      </c>
    </row>
    <row r="482" spans="1:20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>E482/D482</f>
        <v>0.19409999999999999</v>
      </c>
      <c r="P482">
        <f>E482/L482</f>
        <v>55.457142857142856</v>
      </c>
      <c r="Q482" t="str">
        <f>LEFT(N482,(FIND("/",N482)-1))</f>
        <v>film &amp; video</v>
      </c>
      <c r="R482" t="str">
        <f>MID(N482,FIND("/",N482)+1,4115)</f>
        <v>animation</v>
      </c>
      <c r="S482" s="11">
        <f>(((J482/60)/60)/24)+DATE(1970,1,1)</f>
        <v>41465.500173611108</v>
      </c>
      <c r="T482" s="11">
        <f>(((I482/60)/60)/24)+DATE(1970,1,1)</f>
        <v>41495.500173611108</v>
      </c>
    </row>
    <row r="483" spans="1:20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>E483/D483</f>
        <v>6.0999999999999999E-2</v>
      </c>
      <c r="P483">
        <f>E483/L483</f>
        <v>87.142857142857139</v>
      </c>
      <c r="Q483" t="str">
        <f>LEFT(N483,(FIND("/",N483)-1))</f>
        <v>film &amp; video</v>
      </c>
      <c r="R483" t="str">
        <f>MID(N483,FIND("/",N483)+1,4115)</f>
        <v>animation</v>
      </c>
      <c r="S483" s="11">
        <f>(((J483/60)/60)/24)+DATE(1970,1,1)</f>
        <v>41162.672326388885</v>
      </c>
      <c r="T483" s="11">
        <f>(((I483/60)/60)/24)+DATE(1970,1,1)</f>
        <v>41192.672326388885</v>
      </c>
    </row>
    <row r="484" spans="1:20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>E484/D484</f>
        <v>1E-3</v>
      </c>
      <c r="P484">
        <f>E484/L484</f>
        <v>10</v>
      </c>
      <c r="Q484" t="str">
        <f>LEFT(N484,(FIND("/",N484)-1))</f>
        <v>film &amp; video</v>
      </c>
      <c r="R484" t="str">
        <f>MID(N484,FIND("/",N484)+1,4115)</f>
        <v>animation</v>
      </c>
      <c r="S484" s="11">
        <f>(((J484/60)/60)/24)+DATE(1970,1,1)</f>
        <v>42447.896875000006</v>
      </c>
      <c r="T484" s="11">
        <f>(((I484/60)/60)/24)+DATE(1970,1,1)</f>
        <v>42474.606944444444</v>
      </c>
    </row>
    <row r="485" spans="1:20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>E485/D485</f>
        <v>0.502</v>
      </c>
      <c r="P485">
        <f>E485/L485</f>
        <v>51.224489795918366</v>
      </c>
      <c r="Q485" t="str">
        <f>LEFT(N485,(FIND("/",N485)-1))</f>
        <v>film &amp; video</v>
      </c>
      <c r="R485" t="str">
        <f>MID(N485,FIND("/",N485)+1,4115)</f>
        <v>animation</v>
      </c>
      <c r="S485" s="11">
        <f>(((J485/60)/60)/24)+DATE(1970,1,1)</f>
        <v>41243.197592592594</v>
      </c>
      <c r="T485" s="11">
        <f>(((I485/60)/60)/24)+DATE(1970,1,1)</f>
        <v>41303.197592592594</v>
      </c>
    </row>
    <row r="486" spans="1:20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>E486/D486</f>
        <v>1.8625E-3</v>
      </c>
      <c r="P486">
        <f>E486/L486</f>
        <v>13.545454545454545</v>
      </c>
      <c r="Q486" t="str">
        <f>LEFT(N486,(FIND("/",N486)-1))</f>
        <v>film &amp; video</v>
      </c>
      <c r="R486" t="str">
        <f>MID(N486,FIND("/",N486)+1,4115)</f>
        <v>animation</v>
      </c>
      <c r="S486" s="11">
        <f>(((J486/60)/60)/24)+DATE(1970,1,1)</f>
        <v>42272.93949074074</v>
      </c>
      <c r="T486" s="11">
        <f>(((I486/60)/60)/24)+DATE(1970,1,1)</f>
        <v>42313.981157407412</v>
      </c>
    </row>
    <row r="487" spans="1:20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>E487/D487</f>
        <v>0.21906971229845085</v>
      </c>
      <c r="P487">
        <f>E487/L487</f>
        <v>66.520080000000007</v>
      </c>
      <c r="Q487" t="str">
        <f>LEFT(N487,(FIND("/",N487)-1))</f>
        <v>film &amp; video</v>
      </c>
      <c r="R487" t="str">
        <f>MID(N487,FIND("/",N487)+1,4115)</f>
        <v>animation</v>
      </c>
      <c r="S487" s="11">
        <f>(((J487/60)/60)/24)+DATE(1970,1,1)</f>
        <v>41381.50577546296</v>
      </c>
      <c r="T487" s="11">
        <f>(((I487/60)/60)/24)+DATE(1970,1,1)</f>
        <v>41411.50577546296</v>
      </c>
    </row>
    <row r="488" spans="1:20" ht="43.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>E488/D488</f>
        <v>9.0909090909090904E-5</v>
      </c>
      <c r="P488">
        <f>E488/L488</f>
        <v>50</v>
      </c>
      <c r="Q488" t="str">
        <f>LEFT(N488,(FIND("/",N488)-1))</f>
        <v>film &amp; video</v>
      </c>
      <c r="R488" t="str">
        <f>MID(N488,FIND("/",N488)+1,4115)</f>
        <v>animation</v>
      </c>
      <c r="S488" s="11">
        <f>(((J488/60)/60)/24)+DATE(1970,1,1)</f>
        <v>41761.94258101852</v>
      </c>
      <c r="T488" s="11">
        <f>(((I488/60)/60)/24)+DATE(1970,1,1)</f>
        <v>41791.94258101852</v>
      </c>
    </row>
    <row r="489" spans="1:20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>E489/D489</f>
        <v>0</v>
      </c>
      <c r="P489" t="e">
        <f>E489/L489</f>
        <v>#DIV/0!</v>
      </c>
      <c r="Q489" t="str">
        <f>LEFT(N489,(FIND("/",N489)-1))</f>
        <v>film &amp; video</v>
      </c>
      <c r="R489" t="str">
        <f>MID(N489,FIND("/",N489)+1,4115)</f>
        <v>animation</v>
      </c>
      <c r="S489" s="11">
        <f>(((J489/60)/60)/24)+DATE(1970,1,1)</f>
        <v>42669.594837962963</v>
      </c>
      <c r="T489" s="11">
        <f>(((I489/60)/60)/24)+DATE(1970,1,1)</f>
        <v>42729.636504629627</v>
      </c>
    </row>
    <row r="490" spans="1:20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>E490/D490</f>
        <v>0</v>
      </c>
      <c r="P490" t="e">
        <f>E490/L490</f>
        <v>#DIV/0!</v>
      </c>
      <c r="Q490" t="str">
        <f>LEFT(N490,(FIND("/",N490)-1))</f>
        <v>film &amp; video</v>
      </c>
      <c r="R490" t="str">
        <f>MID(N490,FIND("/",N490)+1,4115)</f>
        <v>animation</v>
      </c>
      <c r="S490" s="11">
        <f>(((J490/60)/60)/24)+DATE(1970,1,1)</f>
        <v>42714.054398148146</v>
      </c>
      <c r="T490" s="11">
        <f>(((I490/60)/60)/24)+DATE(1970,1,1)</f>
        <v>42744.054398148146</v>
      </c>
    </row>
    <row r="491" spans="1:20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>E491/D491</f>
        <v>2.8667813379201833E-3</v>
      </c>
      <c r="P491">
        <f>E491/L491</f>
        <v>71.666666666666671</v>
      </c>
      <c r="Q491" t="str">
        <f>LEFT(N491,(FIND("/",N491)-1))</f>
        <v>film &amp; video</v>
      </c>
      <c r="R491" t="str">
        <f>MID(N491,FIND("/",N491)+1,4115)</f>
        <v>animation</v>
      </c>
      <c r="S491" s="11">
        <f>(((J491/60)/60)/24)+DATE(1970,1,1)</f>
        <v>40882.481666666667</v>
      </c>
      <c r="T491" s="11">
        <f>(((I491/60)/60)/24)+DATE(1970,1,1)</f>
        <v>40913.481249999997</v>
      </c>
    </row>
    <row r="492" spans="1:20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>E492/D492</f>
        <v>0</v>
      </c>
      <c r="P492" t="e">
        <f>E492/L492</f>
        <v>#DIV/0!</v>
      </c>
      <c r="Q492" t="str">
        <f>LEFT(N492,(FIND("/",N492)-1))</f>
        <v>film &amp; video</v>
      </c>
      <c r="R492" t="str">
        <f>MID(N492,FIND("/",N492)+1,4115)</f>
        <v>animation</v>
      </c>
      <c r="S492" s="11">
        <f>(((J492/60)/60)/24)+DATE(1970,1,1)</f>
        <v>41113.968576388892</v>
      </c>
      <c r="T492" s="11">
        <f>(((I492/60)/60)/24)+DATE(1970,1,1)</f>
        <v>41143.968576388892</v>
      </c>
    </row>
    <row r="493" spans="1:20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>E493/D493</f>
        <v>0</v>
      </c>
      <c r="P493" t="e">
        <f>E493/L493</f>
        <v>#DIV/0!</v>
      </c>
      <c r="Q493" t="str">
        <f>LEFT(N493,(FIND("/",N493)-1))</f>
        <v>film &amp; video</v>
      </c>
      <c r="R493" t="str">
        <f>MID(N493,FIND("/",N493)+1,4115)</f>
        <v>animation</v>
      </c>
      <c r="S493" s="11">
        <f>(((J493/60)/60)/24)+DATE(1970,1,1)</f>
        <v>42366.982627314821</v>
      </c>
      <c r="T493" s="11">
        <f>(((I493/60)/60)/24)+DATE(1970,1,1)</f>
        <v>42396.982627314821</v>
      </c>
    </row>
    <row r="494" spans="1:20" ht="43.2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>E494/D494</f>
        <v>0</v>
      </c>
      <c r="P494" t="e">
        <f>E494/L494</f>
        <v>#DIV/0!</v>
      </c>
      <c r="Q494" t="str">
        <f>LEFT(N494,(FIND("/",N494)-1))</f>
        <v>film &amp; video</v>
      </c>
      <c r="R494" t="str">
        <f>MID(N494,FIND("/",N494)+1,4115)</f>
        <v>animation</v>
      </c>
      <c r="S494" s="11">
        <f>(((J494/60)/60)/24)+DATE(1970,1,1)</f>
        <v>42596.03506944445</v>
      </c>
      <c r="T494" s="11">
        <f>(((I494/60)/60)/24)+DATE(1970,1,1)</f>
        <v>42656.03506944445</v>
      </c>
    </row>
    <row r="495" spans="1:20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>E495/D495</f>
        <v>0</v>
      </c>
      <c r="P495" t="e">
        <f>E495/L495</f>
        <v>#DIV/0!</v>
      </c>
      <c r="Q495" t="str">
        <f>LEFT(N495,(FIND("/",N495)-1))</f>
        <v>film &amp; video</v>
      </c>
      <c r="R495" t="str">
        <f>MID(N495,FIND("/",N495)+1,4115)</f>
        <v>animation</v>
      </c>
      <c r="S495" s="11">
        <f>(((J495/60)/60)/24)+DATE(1970,1,1)</f>
        <v>42114.726134259254</v>
      </c>
      <c r="T495" s="11">
        <f>(((I495/60)/60)/24)+DATE(1970,1,1)</f>
        <v>42144.726134259254</v>
      </c>
    </row>
    <row r="496" spans="1:20" ht="43.2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>E496/D496</f>
        <v>1.5499999999999999E-3</v>
      </c>
      <c r="P496">
        <f>E496/L496</f>
        <v>10.333333333333334</v>
      </c>
      <c r="Q496" t="str">
        <f>LEFT(N496,(FIND("/",N496)-1))</f>
        <v>film &amp; video</v>
      </c>
      <c r="R496" t="str">
        <f>MID(N496,FIND("/",N496)+1,4115)</f>
        <v>animation</v>
      </c>
      <c r="S496" s="11">
        <f>(((J496/60)/60)/24)+DATE(1970,1,1)</f>
        <v>41799.830613425926</v>
      </c>
      <c r="T496" s="11">
        <f>(((I496/60)/60)/24)+DATE(1970,1,1)</f>
        <v>41823.125</v>
      </c>
    </row>
    <row r="497" spans="1:20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>E497/D497</f>
        <v>0</v>
      </c>
      <c r="P497" t="e">
        <f>E497/L497</f>
        <v>#DIV/0!</v>
      </c>
      <c r="Q497" t="str">
        <f>LEFT(N497,(FIND("/",N497)-1))</f>
        <v>film &amp; video</v>
      </c>
      <c r="R497" t="str">
        <f>MID(N497,FIND("/",N497)+1,4115)</f>
        <v>animation</v>
      </c>
      <c r="S497" s="11">
        <f>(((J497/60)/60)/24)+DATE(1970,1,1)</f>
        <v>42171.827604166669</v>
      </c>
      <c r="T497" s="11">
        <f>(((I497/60)/60)/24)+DATE(1970,1,1)</f>
        <v>42201.827604166669</v>
      </c>
    </row>
    <row r="498" spans="1:20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>E498/D498</f>
        <v>1.6666666666666667E-5</v>
      </c>
      <c r="P498">
        <f>E498/L498</f>
        <v>1</v>
      </c>
      <c r="Q498" t="str">
        <f>LEFT(N498,(FIND("/",N498)-1))</f>
        <v>film &amp; video</v>
      </c>
      <c r="R498" t="str">
        <f>MID(N498,FIND("/",N498)+1,4115)</f>
        <v>animation</v>
      </c>
      <c r="S498" s="11">
        <f>(((J498/60)/60)/24)+DATE(1970,1,1)</f>
        <v>41620.93141203704</v>
      </c>
      <c r="T498" s="11">
        <f>(((I498/60)/60)/24)+DATE(1970,1,1)</f>
        <v>41680.93141203704</v>
      </c>
    </row>
    <row r="499" spans="1:20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>E499/D499</f>
        <v>6.6964285714285711E-3</v>
      </c>
      <c r="P499">
        <f>E499/L499</f>
        <v>10</v>
      </c>
      <c r="Q499" t="str">
        <f>LEFT(N499,(FIND("/",N499)-1))</f>
        <v>film &amp; video</v>
      </c>
      <c r="R499" t="str">
        <f>MID(N499,FIND("/",N499)+1,4115)</f>
        <v>animation</v>
      </c>
      <c r="S499" s="11">
        <f>(((J499/60)/60)/24)+DATE(1970,1,1)</f>
        <v>41945.037789351853</v>
      </c>
      <c r="T499" s="11">
        <f>(((I499/60)/60)/24)+DATE(1970,1,1)</f>
        <v>41998.208333333328</v>
      </c>
    </row>
    <row r="500" spans="1:20" ht="43.2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>E500/D500</f>
        <v>4.5985132395404561E-2</v>
      </c>
      <c r="P500">
        <f>E500/L500</f>
        <v>136.09090909090909</v>
      </c>
      <c r="Q500" t="str">
        <f>LEFT(N500,(FIND("/",N500)-1))</f>
        <v>film &amp; video</v>
      </c>
      <c r="R500" t="str">
        <f>MID(N500,FIND("/",N500)+1,4115)</f>
        <v>animation</v>
      </c>
      <c r="S500" s="11">
        <f>(((J500/60)/60)/24)+DATE(1970,1,1)</f>
        <v>40858.762141203704</v>
      </c>
      <c r="T500" s="11">
        <f>(((I500/60)/60)/24)+DATE(1970,1,1)</f>
        <v>40900.762141203704</v>
      </c>
    </row>
    <row r="501" spans="1:20" ht="57.6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>E501/D501</f>
        <v>9.5500000000000002E-2</v>
      </c>
      <c r="P501">
        <f>E501/L501</f>
        <v>73.461538461538467</v>
      </c>
      <c r="Q501" t="str">
        <f>LEFT(N501,(FIND("/",N501)-1))</f>
        <v>film &amp; video</v>
      </c>
      <c r="R501" t="str">
        <f>MID(N501,FIND("/",N501)+1,4115)</f>
        <v>animation</v>
      </c>
      <c r="S501" s="11">
        <f>(((J501/60)/60)/24)+DATE(1970,1,1)</f>
        <v>40043.895462962959</v>
      </c>
      <c r="T501" s="11">
        <f>(((I501/60)/60)/24)+DATE(1970,1,1)</f>
        <v>40098.874305555553</v>
      </c>
    </row>
    <row r="502" spans="1:20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>E502/D502</f>
        <v>3.307692307692308E-2</v>
      </c>
      <c r="P502">
        <f>E502/L502</f>
        <v>53.75</v>
      </c>
      <c r="Q502" t="str">
        <f>LEFT(N502,(FIND("/",N502)-1))</f>
        <v>film &amp; video</v>
      </c>
      <c r="R502" t="str">
        <f>MID(N502,FIND("/",N502)+1,4115)</f>
        <v>animation</v>
      </c>
      <c r="S502" s="11">
        <f>(((J502/60)/60)/24)+DATE(1970,1,1)</f>
        <v>40247.886006944449</v>
      </c>
      <c r="T502" s="11">
        <f>(((I502/60)/60)/24)+DATE(1970,1,1)</f>
        <v>40306.927777777775</v>
      </c>
    </row>
    <row r="503" spans="1:20" ht="43.2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>E503/D503</f>
        <v>0</v>
      </c>
      <c r="P503" t="e">
        <f>E503/L503</f>
        <v>#DIV/0!</v>
      </c>
      <c r="Q503" t="str">
        <f>LEFT(N503,(FIND("/",N503)-1))</f>
        <v>film &amp; video</v>
      </c>
      <c r="R503" t="str">
        <f>MID(N503,FIND("/",N503)+1,4115)</f>
        <v>animation</v>
      </c>
      <c r="S503" s="11">
        <f>(((J503/60)/60)/24)+DATE(1970,1,1)</f>
        <v>40703.234386574077</v>
      </c>
      <c r="T503" s="11">
        <f>(((I503/60)/60)/24)+DATE(1970,1,1)</f>
        <v>40733.234386574077</v>
      </c>
    </row>
    <row r="504" spans="1:20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>E504/D504</f>
        <v>1.15E-2</v>
      </c>
      <c r="P504">
        <f>E504/L504</f>
        <v>57.5</v>
      </c>
      <c r="Q504" t="str">
        <f>LEFT(N504,(FIND("/",N504)-1))</f>
        <v>film &amp; video</v>
      </c>
      <c r="R504" t="str">
        <f>MID(N504,FIND("/",N504)+1,4115)</f>
        <v>animation</v>
      </c>
      <c r="S504" s="11">
        <f>(((J504/60)/60)/24)+DATE(1970,1,1)</f>
        <v>40956.553530092591</v>
      </c>
      <c r="T504" s="11">
        <f>(((I504/60)/60)/24)+DATE(1970,1,1)</f>
        <v>40986.511863425927</v>
      </c>
    </row>
    <row r="505" spans="1:20" ht="43.2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>E505/D505</f>
        <v>1.7538461538461537E-2</v>
      </c>
      <c r="P505">
        <f>E505/L505</f>
        <v>12.666666666666666</v>
      </c>
      <c r="Q505" t="str">
        <f>LEFT(N505,(FIND("/",N505)-1))</f>
        <v>film &amp; video</v>
      </c>
      <c r="R505" t="str">
        <f>MID(N505,FIND("/",N505)+1,4115)</f>
        <v>animation</v>
      </c>
      <c r="S505" s="11">
        <f>(((J505/60)/60)/24)+DATE(1970,1,1)</f>
        <v>41991.526655092588</v>
      </c>
      <c r="T505" s="11">
        <f>(((I505/60)/60)/24)+DATE(1970,1,1)</f>
        <v>42021.526655092588</v>
      </c>
    </row>
    <row r="506" spans="1:20" ht="43.2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>E506/D506</f>
        <v>1.3673469387755101E-2</v>
      </c>
      <c r="P506">
        <f>E506/L506</f>
        <v>67</v>
      </c>
      <c r="Q506" t="str">
        <f>LEFT(N506,(FIND("/",N506)-1))</f>
        <v>film &amp; video</v>
      </c>
      <c r="R506" t="str">
        <f>MID(N506,FIND("/",N506)+1,4115)</f>
        <v>animation</v>
      </c>
      <c r="S506" s="11">
        <f>(((J506/60)/60)/24)+DATE(1970,1,1)</f>
        <v>40949.98364583333</v>
      </c>
      <c r="T506" s="11">
        <f>(((I506/60)/60)/24)+DATE(1970,1,1)</f>
        <v>41009.941979166666</v>
      </c>
    </row>
    <row r="507" spans="1:20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>E507/D507</f>
        <v>4.3333333333333331E-3</v>
      </c>
      <c r="P507">
        <f>E507/L507</f>
        <v>3.7142857142857144</v>
      </c>
      <c r="Q507" t="str">
        <f>LEFT(N507,(FIND("/",N507)-1))</f>
        <v>film &amp; video</v>
      </c>
      <c r="R507" t="str">
        <f>MID(N507,FIND("/",N507)+1,4115)</f>
        <v>animation</v>
      </c>
      <c r="S507" s="11">
        <f>(((J507/60)/60)/24)+DATE(1970,1,1)</f>
        <v>42318.098217592589</v>
      </c>
      <c r="T507" s="11">
        <f>(((I507/60)/60)/24)+DATE(1970,1,1)</f>
        <v>42363.098217592589</v>
      </c>
    </row>
    <row r="508" spans="1:20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>E508/D508</f>
        <v>1.25E-3</v>
      </c>
      <c r="P508">
        <f>E508/L508</f>
        <v>250</v>
      </c>
      <c r="Q508" t="str">
        <f>LEFT(N508,(FIND("/",N508)-1))</f>
        <v>film &amp; video</v>
      </c>
      <c r="R508" t="str">
        <f>MID(N508,FIND("/",N508)+1,4115)</f>
        <v>animation</v>
      </c>
      <c r="S508" s="11">
        <f>(((J508/60)/60)/24)+DATE(1970,1,1)</f>
        <v>41466.552314814813</v>
      </c>
      <c r="T508" s="11">
        <f>(((I508/60)/60)/24)+DATE(1970,1,1)</f>
        <v>41496.552314814813</v>
      </c>
    </row>
    <row r="509" spans="1:20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>E509/D509</f>
        <v>3.2000000000000001E-2</v>
      </c>
      <c r="P509">
        <f>E509/L509</f>
        <v>64</v>
      </c>
      <c r="Q509" t="str">
        <f>LEFT(N509,(FIND("/",N509)-1))</f>
        <v>film &amp; video</v>
      </c>
      <c r="R509" t="str">
        <f>MID(N509,FIND("/",N509)+1,4115)</f>
        <v>animation</v>
      </c>
      <c r="S509" s="11">
        <f>(((J509/60)/60)/24)+DATE(1970,1,1)</f>
        <v>41156.958993055552</v>
      </c>
      <c r="T509" s="11">
        <f>(((I509/60)/60)/24)+DATE(1970,1,1)</f>
        <v>41201.958993055552</v>
      </c>
    </row>
    <row r="510" spans="1:20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>E510/D510</f>
        <v>8.0000000000000002E-3</v>
      </c>
      <c r="P510">
        <f>E510/L510</f>
        <v>133.33333333333334</v>
      </c>
      <c r="Q510" t="str">
        <f>LEFT(N510,(FIND("/",N510)-1))</f>
        <v>film &amp; video</v>
      </c>
      <c r="R510" t="str">
        <f>MID(N510,FIND("/",N510)+1,4115)</f>
        <v>animation</v>
      </c>
      <c r="S510" s="11">
        <f>(((J510/60)/60)/24)+DATE(1970,1,1)</f>
        <v>40995.024317129632</v>
      </c>
      <c r="T510" s="11">
        <f>(((I510/60)/60)/24)+DATE(1970,1,1)</f>
        <v>41054.593055555553</v>
      </c>
    </row>
    <row r="511" spans="1:20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>E511/D511</f>
        <v>2E-3</v>
      </c>
      <c r="P511">
        <f>E511/L511</f>
        <v>10</v>
      </c>
      <c r="Q511" t="str">
        <f>LEFT(N511,(FIND("/",N511)-1))</f>
        <v>film &amp; video</v>
      </c>
      <c r="R511" t="str">
        <f>MID(N511,FIND("/",N511)+1,4115)</f>
        <v>animation</v>
      </c>
      <c r="S511" s="11">
        <f>(((J511/60)/60)/24)+DATE(1970,1,1)</f>
        <v>42153.631597222222</v>
      </c>
      <c r="T511" s="11">
        <f>(((I511/60)/60)/24)+DATE(1970,1,1)</f>
        <v>42183.631597222222</v>
      </c>
    </row>
    <row r="512" spans="1:20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>E512/D512</f>
        <v>0</v>
      </c>
      <c r="P512" t="e">
        <f>E512/L512</f>
        <v>#DIV/0!</v>
      </c>
      <c r="Q512" t="str">
        <f>LEFT(N512,(FIND("/",N512)-1))</f>
        <v>film &amp; video</v>
      </c>
      <c r="R512" t="str">
        <f>MID(N512,FIND("/",N512)+1,4115)</f>
        <v>animation</v>
      </c>
      <c r="S512" s="11">
        <f>(((J512/60)/60)/24)+DATE(1970,1,1)</f>
        <v>42400.176377314812</v>
      </c>
      <c r="T512" s="11">
        <f>(((I512/60)/60)/24)+DATE(1970,1,1)</f>
        <v>42430.176377314812</v>
      </c>
    </row>
    <row r="513" spans="1:20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>E513/D513</f>
        <v>0.03</v>
      </c>
      <c r="P513">
        <f>E513/L513</f>
        <v>30</v>
      </c>
      <c r="Q513" t="str">
        <f>LEFT(N513,(FIND("/",N513)-1))</f>
        <v>film &amp; video</v>
      </c>
      <c r="R513" t="str">
        <f>MID(N513,FIND("/",N513)+1,4115)</f>
        <v>animation</v>
      </c>
      <c r="S513" s="11">
        <f>(((J513/60)/60)/24)+DATE(1970,1,1)</f>
        <v>41340.303032407406</v>
      </c>
      <c r="T513" s="11">
        <f>(((I513/60)/60)/24)+DATE(1970,1,1)</f>
        <v>41370.261365740742</v>
      </c>
    </row>
    <row r="514" spans="1:20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>E514/D514</f>
        <v>1.3749999999999999E-3</v>
      </c>
      <c r="P514">
        <f>E514/L514</f>
        <v>5.5</v>
      </c>
      <c r="Q514" t="str">
        <f>LEFT(N514,(FIND("/",N514)-1))</f>
        <v>film &amp; video</v>
      </c>
      <c r="R514" t="str">
        <f>MID(N514,FIND("/",N514)+1,4115)</f>
        <v>animation</v>
      </c>
      <c r="S514" s="11">
        <f>(((J514/60)/60)/24)+DATE(1970,1,1)</f>
        <v>42649.742210648154</v>
      </c>
      <c r="T514" s="11">
        <f>(((I514/60)/60)/24)+DATE(1970,1,1)</f>
        <v>42694.783877314811</v>
      </c>
    </row>
    <row r="515" spans="1:20" ht="28.8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>E515/D515</f>
        <v>0.13924</v>
      </c>
      <c r="P515">
        <f>E515/L515</f>
        <v>102.38235294117646</v>
      </c>
      <c r="Q515" t="str">
        <f>LEFT(N515,(FIND("/",N515)-1))</f>
        <v>film &amp; video</v>
      </c>
      <c r="R515" t="str">
        <f>MID(N515,FIND("/",N515)+1,4115)</f>
        <v>animation</v>
      </c>
      <c r="S515" s="11">
        <f>(((J515/60)/60)/24)+DATE(1970,1,1)</f>
        <v>42552.653993055559</v>
      </c>
      <c r="T515" s="11">
        <f>(((I515/60)/60)/24)+DATE(1970,1,1)</f>
        <v>42597.291666666672</v>
      </c>
    </row>
    <row r="516" spans="1:20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>E516/D516</f>
        <v>3.3333333333333333E-2</v>
      </c>
      <c r="P516">
        <f>E516/L516</f>
        <v>16.666666666666668</v>
      </c>
      <c r="Q516" t="str">
        <f>LEFT(N516,(FIND("/",N516)-1))</f>
        <v>film &amp; video</v>
      </c>
      <c r="R516" t="str">
        <f>MID(N516,FIND("/",N516)+1,4115)</f>
        <v>animation</v>
      </c>
      <c r="S516" s="11">
        <f>(((J516/60)/60)/24)+DATE(1970,1,1)</f>
        <v>41830.613969907405</v>
      </c>
      <c r="T516" s="11">
        <f>(((I516/60)/60)/24)+DATE(1970,1,1)</f>
        <v>41860.613969907405</v>
      </c>
    </row>
    <row r="517" spans="1:20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>E517/D517</f>
        <v>0.25413402061855672</v>
      </c>
      <c r="P517">
        <f>E517/L517</f>
        <v>725.02941176470586</v>
      </c>
      <c r="Q517" t="str">
        <f>LEFT(N517,(FIND("/",N517)-1))</f>
        <v>film &amp; video</v>
      </c>
      <c r="R517" t="str">
        <f>MID(N517,FIND("/",N517)+1,4115)</f>
        <v>animation</v>
      </c>
      <c r="S517" s="11">
        <f>(((J517/60)/60)/24)+DATE(1970,1,1)</f>
        <v>42327.490752314814</v>
      </c>
      <c r="T517" s="11">
        <f>(((I517/60)/60)/24)+DATE(1970,1,1)</f>
        <v>42367.490752314814</v>
      </c>
    </row>
    <row r="518" spans="1:20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>E518/D518</f>
        <v>0</v>
      </c>
      <c r="P518" t="e">
        <f>E518/L518</f>
        <v>#DIV/0!</v>
      </c>
      <c r="Q518" t="str">
        <f>LEFT(N518,(FIND("/",N518)-1))</f>
        <v>film &amp; video</v>
      </c>
      <c r="R518" t="str">
        <f>MID(N518,FIND("/",N518)+1,4115)</f>
        <v>animation</v>
      </c>
      <c r="S518" s="11">
        <f>(((J518/60)/60)/24)+DATE(1970,1,1)</f>
        <v>42091.778703703705</v>
      </c>
      <c r="T518" s="11">
        <f>(((I518/60)/60)/24)+DATE(1970,1,1)</f>
        <v>42151.778703703705</v>
      </c>
    </row>
    <row r="519" spans="1:20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>E519/D519</f>
        <v>1.3666666666666667E-2</v>
      </c>
      <c r="P519">
        <f>E519/L519</f>
        <v>68.333333333333329</v>
      </c>
      <c r="Q519" t="str">
        <f>LEFT(N519,(FIND("/",N519)-1))</f>
        <v>film &amp; video</v>
      </c>
      <c r="R519" t="str">
        <f>MID(N519,FIND("/",N519)+1,4115)</f>
        <v>animation</v>
      </c>
      <c r="S519" s="11">
        <f>(((J519/60)/60)/24)+DATE(1970,1,1)</f>
        <v>42738.615289351852</v>
      </c>
      <c r="T519" s="11">
        <f>(((I519/60)/60)/24)+DATE(1970,1,1)</f>
        <v>42768.615289351852</v>
      </c>
    </row>
    <row r="520" spans="1:20" ht="43.2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>E520/D520</f>
        <v>0</v>
      </c>
      <c r="P520" t="e">
        <f>E520/L520</f>
        <v>#DIV/0!</v>
      </c>
      <c r="Q520" t="str">
        <f>LEFT(N520,(FIND("/",N520)-1))</f>
        <v>film &amp; video</v>
      </c>
      <c r="R520" t="str">
        <f>MID(N520,FIND("/",N520)+1,4115)</f>
        <v>animation</v>
      </c>
      <c r="S520" s="11">
        <f>(((J520/60)/60)/24)+DATE(1970,1,1)</f>
        <v>42223.616018518514</v>
      </c>
      <c r="T520" s="11">
        <f>(((I520/60)/60)/24)+DATE(1970,1,1)</f>
        <v>42253.615277777775</v>
      </c>
    </row>
    <row r="521" spans="1:20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>E521/D521</f>
        <v>0.22881426547787684</v>
      </c>
      <c r="P521">
        <f>E521/L521</f>
        <v>39.228571428571428</v>
      </c>
      <c r="Q521" t="str">
        <f>LEFT(N521,(FIND("/",N521)-1))</f>
        <v>film &amp; video</v>
      </c>
      <c r="R521" t="str">
        <f>MID(N521,FIND("/",N521)+1,4115)</f>
        <v>animation</v>
      </c>
      <c r="S521" s="11">
        <f>(((J521/60)/60)/24)+DATE(1970,1,1)</f>
        <v>41218.391446759262</v>
      </c>
      <c r="T521" s="11">
        <f>(((I521/60)/60)/24)+DATE(1970,1,1)</f>
        <v>41248.391446759262</v>
      </c>
    </row>
    <row r="522" spans="1:20" ht="43.2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>E522/D522</f>
        <v>1.0209999999999999</v>
      </c>
      <c r="P522">
        <f>E522/L522</f>
        <v>150.14705882352942</v>
      </c>
      <c r="Q522" t="str">
        <f>LEFT(N522,(FIND("/",N522)-1))</f>
        <v>theater</v>
      </c>
      <c r="R522" t="str">
        <f>MID(N522,FIND("/",N522)+1,4115)</f>
        <v>plays</v>
      </c>
      <c r="S522" s="11">
        <f>(((J522/60)/60)/24)+DATE(1970,1,1)</f>
        <v>42318.702094907407</v>
      </c>
      <c r="T522" s="11">
        <f>(((I522/60)/60)/24)+DATE(1970,1,1)</f>
        <v>42348.702094907407</v>
      </c>
    </row>
    <row r="523" spans="1:20" ht="43.2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>E523/D523</f>
        <v>1.0464</v>
      </c>
      <c r="P523">
        <f>E523/L523</f>
        <v>93.428571428571431</v>
      </c>
      <c r="Q523" t="str">
        <f>LEFT(N523,(FIND("/",N523)-1))</f>
        <v>theater</v>
      </c>
      <c r="R523" t="str">
        <f>MID(N523,FIND("/",N523)+1,4115)</f>
        <v>plays</v>
      </c>
      <c r="S523" s="11">
        <f>(((J523/60)/60)/24)+DATE(1970,1,1)</f>
        <v>42646.092812499999</v>
      </c>
      <c r="T523" s="11">
        <f>(((I523/60)/60)/24)+DATE(1970,1,1)</f>
        <v>42675.207638888889</v>
      </c>
    </row>
    <row r="524" spans="1:20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>E524/D524</f>
        <v>1.1466666666666667</v>
      </c>
      <c r="P524">
        <f>E524/L524</f>
        <v>110.96774193548387</v>
      </c>
      <c r="Q524" t="str">
        <f>LEFT(N524,(FIND("/",N524)-1))</f>
        <v>theater</v>
      </c>
      <c r="R524" t="str">
        <f>MID(N524,FIND("/",N524)+1,4115)</f>
        <v>plays</v>
      </c>
      <c r="S524" s="11">
        <f>(((J524/60)/60)/24)+DATE(1970,1,1)</f>
        <v>42430.040798611109</v>
      </c>
      <c r="T524" s="11">
        <f>(((I524/60)/60)/24)+DATE(1970,1,1)</f>
        <v>42449.999131944445</v>
      </c>
    </row>
    <row r="525" spans="1:20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>E525/D525</f>
        <v>1.206</v>
      </c>
      <c r="P525">
        <f>E525/L525</f>
        <v>71.785714285714292</v>
      </c>
      <c r="Q525" t="str">
        <f>LEFT(N525,(FIND("/",N525)-1))</f>
        <v>theater</v>
      </c>
      <c r="R525" t="str">
        <f>MID(N525,FIND("/",N525)+1,4115)</f>
        <v>plays</v>
      </c>
      <c r="S525" s="11">
        <f>(((J525/60)/60)/24)+DATE(1970,1,1)</f>
        <v>42238.13282407407</v>
      </c>
      <c r="T525" s="11">
        <f>(((I525/60)/60)/24)+DATE(1970,1,1)</f>
        <v>42268.13282407407</v>
      </c>
    </row>
    <row r="526" spans="1:20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>E526/D526</f>
        <v>1.0867285714285715</v>
      </c>
      <c r="P526">
        <f>E526/L526</f>
        <v>29.258076923076924</v>
      </c>
      <c r="Q526" t="str">
        <f>LEFT(N526,(FIND("/",N526)-1))</f>
        <v>theater</v>
      </c>
      <c r="R526" t="str">
        <f>MID(N526,FIND("/",N526)+1,4115)</f>
        <v>plays</v>
      </c>
      <c r="S526" s="11">
        <f>(((J526/60)/60)/24)+DATE(1970,1,1)</f>
        <v>42492.717233796298</v>
      </c>
      <c r="T526" s="11">
        <f>(((I526/60)/60)/24)+DATE(1970,1,1)</f>
        <v>42522.717233796298</v>
      </c>
    </row>
    <row r="527" spans="1:20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>E527/D527</f>
        <v>1</v>
      </c>
      <c r="P527">
        <f>E527/L527</f>
        <v>1000</v>
      </c>
      <c r="Q527" t="str">
        <f>LEFT(N527,(FIND("/",N527)-1))</f>
        <v>theater</v>
      </c>
      <c r="R527" t="str">
        <f>MID(N527,FIND("/",N527)+1,4115)</f>
        <v>plays</v>
      </c>
      <c r="S527" s="11">
        <f>(((J527/60)/60)/24)+DATE(1970,1,1)</f>
        <v>41850.400937500002</v>
      </c>
      <c r="T527" s="11">
        <f>(((I527/60)/60)/24)+DATE(1970,1,1)</f>
        <v>41895.400937500002</v>
      </c>
    </row>
    <row r="528" spans="1:20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>E528/D528</f>
        <v>1.1399999999999999</v>
      </c>
      <c r="P528">
        <f>E528/L528</f>
        <v>74.347826086956516</v>
      </c>
      <c r="Q528" t="str">
        <f>LEFT(N528,(FIND("/",N528)-1))</f>
        <v>theater</v>
      </c>
      <c r="R528" t="str">
        <f>MID(N528,FIND("/",N528)+1,4115)</f>
        <v>plays</v>
      </c>
      <c r="S528" s="11">
        <f>(((J528/60)/60)/24)+DATE(1970,1,1)</f>
        <v>42192.591944444444</v>
      </c>
      <c r="T528" s="11">
        <f>(((I528/60)/60)/24)+DATE(1970,1,1)</f>
        <v>42223.708333333328</v>
      </c>
    </row>
    <row r="529" spans="1:20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>E529/D529</f>
        <v>1.0085</v>
      </c>
      <c r="P529">
        <f>E529/L529</f>
        <v>63.829113924050631</v>
      </c>
      <c r="Q529" t="str">
        <f>LEFT(N529,(FIND("/",N529)-1))</f>
        <v>theater</v>
      </c>
      <c r="R529" t="str">
        <f>MID(N529,FIND("/",N529)+1,4115)</f>
        <v>plays</v>
      </c>
      <c r="S529" s="11">
        <f>(((J529/60)/60)/24)+DATE(1970,1,1)</f>
        <v>42753.205625000002</v>
      </c>
      <c r="T529" s="11">
        <f>(((I529/60)/60)/24)+DATE(1970,1,1)</f>
        <v>42783.670138888891</v>
      </c>
    </row>
    <row r="530" spans="1:20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>E530/D530</f>
        <v>1.1565217391304348</v>
      </c>
      <c r="P530">
        <f>E530/L530</f>
        <v>44.333333333333336</v>
      </c>
      <c r="Q530" t="str">
        <f>LEFT(N530,(FIND("/",N530)-1))</f>
        <v>theater</v>
      </c>
      <c r="R530" t="str">
        <f>MID(N530,FIND("/",N530)+1,4115)</f>
        <v>plays</v>
      </c>
      <c r="S530" s="11">
        <f>(((J530/60)/60)/24)+DATE(1970,1,1)</f>
        <v>42155.920219907406</v>
      </c>
      <c r="T530" s="11">
        <f>(((I530/60)/60)/24)+DATE(1970,1,1)</f>
        <v>42176.888888888891</v>
      </c>
    </row>
    <row r="531" spans="1:20" ht="43.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>E531/D531</f>
        <v>1.3041666666666667</v>
      </c>
      <c r="P531">
        <f>E531/L531</f>
        <v>86.944444444444443</v>
      </c>
      <c r="Q531" t="str">
        <f>LEFT(N531,(FIND("/",N531)-1))</f>
        <v>theater</v>
      </c>
      <c r="R531" t="str">
        <f>MID(N531,FIND("/",N531)+1,4115)</f>
        <v>plays</v>
      </c>
      <c r="S531" s="11">
        <f>(((J531/60)/60)/24)+DATE(1970,1,1)</f>
        <v>42725.031180555554</v>
      </c>
      <c r="T531" s="11">
        <f>(((I531/60)/60)/24)+DATE(1970,1,1)</f>
        <v>42746.208333333328</v>
      </c>
    </row>
    <row r="532" spans="1:20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>E532/D532</f>
        <v>1.0778267254038179</v>
      </c>
      <c r="P532">
        <f>E532/L532</f>
        <v>126.55172413793103</v>
      </c>
      <c r="Q532" t="str">
        <f>LEFT(N532,(FIND("/",N532)-1))</f>
        <v>theater</v>
      </c>
      <c r="R532" t="str">
        <f>MID(N532,FIND("/",N532)+1,4115)</f>
        <v>plays</v>
      </c>
      <c r="S532" s="11">
        <f>(((J532/60)/60)/24)+DATE(1970,1,1)</f>
        <v>42157.591064814813</v>
      </c>
      <c r="T532" s="11">
        <f>(((I532/60)/60)/24)+DATE(1970,1,1)</f>
        <v>42179.083333333328</v>
      </c>
    </row>
    <row r="533" spans="1:20" ht="43.2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>E533/D533</f>
        <v>1</v>
      </c>
      <c r="P533">
        <f>E533/L533</f>
        <v>129.03225806451613</v>
      </c>
      <c r="Q533" t="str">
        <f>LEFT(N533,(FIND("/",N533)-1))</f>
        <v>theater</v>
      </c>
      <c r="R533" t="str">
        <f>MID(N533,FIND("/",N533)+1,4115)</f>
        <v>plays</v>
      </c>
      <c r="S533" s="11">
        <f>(((J533/60)/60)/24)+DATE(1970,1,1)</f>
        <v>42676.065150462964</v>
      </c>
      <c r="T533" s="11">
        <f>(((I533/60)/60)/24)+DATE(1970,1,1)</f>
        <v>42721.290972222225</v>
      </c>
    </row>
    <row r="534" spans="1:20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>E534/D534</f>
        <v>1.2324999999999999</v>
      </c>
      <c r="P534">
        <f>E534/L534</f>
        <v>71.242774566473983</v>
      </c>
      <c r="Q534" t="str">
        <f>LEFT(N534,(FIND("/",N534)-1))</f>
        <v>theater</v>
      </c>
      <c r="R534" t="str">
        <f>MID(N534,FIND("/",N534)+1,4115)</f>
        <v>plays</v>
      </c>
      <c r="S534" s="11">
        <f>(((J534/60)/60)/24)+DATE(1970,1,1)</f>
        <v>42473.007037037038</v>
      </c>
      <c r="T534" s="11">
        <f>(((I534/60)/60)/24)+DATE(1970,1,1)</f>
        <v>42503.007037037038</v>
      </c>
    </row>
    <row r="535" spans="1:20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>E535/D535</f>
        <v>1.002</v>
      </c>
      <c r="P535">
        <f>E535/L535</f>
        <v>117.88235294117646</v>
      </c>
      <c r="Q535" t="str">
        <f>LEFT(N535,(FIND("/",N535)-1))</f>
        <v>theater</v>
      </c>
      <c r="R535" t="str">
        <f>MID(N535,FIND("/",N535)+1,4115)</f>
        <v>plays</v>
      </c>
      <c r="S535" s="11">
        <f>(((J535/60)/60)/24)+DATE(1970,1,1)</f>
        <v>42482.43478009259</v>
      </c>
      <c r="T535" s="11">
        <f>(((I535/60)/60)/24)+DATE(1970,1,1)</f>
        <v>42506.43478009259</v>
      </c>
    </row>
    <row r="536" spans="1:20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>E536/D536</f>
        <v>1.0466666666666666</v>
      </c>
      <c r="P536">
        <f>E536/L536</f>
        <v>327.08333333333331</v>
      </c>
      <c r="Q536" t="str">
        <f>LEFT(N536,(FIND("/",N536)-1))</f>
        <v>theater</v>
      </c>
      <c r="R536" t="str">
        <f>MID(N536,FIND("/",N536)+1,4115)</f>
        <v>plays</v>
      </c>
      <c r="S536" s="11">
        <f>(((J536/60)/60)/24)+DATE(1970,1,1)</f>
        <v>42270.810995370368</v>
      </c>
      <c r="T536" s="11">
        <f>(((I536/60)/60)/24)+DATE(1970,1,1)</f>
        <v>42309.958333333328</v>
      </c>
    </row>
    <row r="537" spans="1:20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>E537/D537</f>
        <v>1.0249999999999999</v>
      </c>
      <c r="P537">
        <f>E537/L537</f>
        <v>34.745762711864408</v>
      </c>
      <c r="Q537" t="str">
        <f>LEFT(N537,(FIND("/",N537)-1))</f>
        <v>theater</v>
      </c>
      <c r="R537" t="str">
        <f>MID(N537,FIND("/",N537)+1,4115)</f>
        <v>plays</v>
      </c>
      <c r="S537" s="11">
        <f>(((J537/60)/60)/24)+DATE(1970,1,1)</f>
        <v>42711.545196759253</v>
      </c>
      <c r="T537" s="11">
        <f>(((I537/60)/60)/24)+DATE(1970,1,1)</f>
        <v>42741.545196759253</v>
      </c>
    </row>
    <row r="538" spans="1:20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>E538/D538</f>
        <v>1.1825757575757576</v>
      </c>
      <c r="P538">
        <f>E538/L538</f>
        <v>100.06410256410257</v>
      </c>
      <c r="Q538" t="str">
        <f>LEFT(N538,(FIND("/",N538)-1))</f>
        <v>theater</v>
      </c>
      <c r="R538" t="str">
        <f>MID(N538,FIND("/",N538)+1,4115)</f>
        <v>plays</v>
      </c>
      <c r="S538" s="11">
        <f>(((J538/60)/60)/24)+DATE(1970,1,1)</f>
        <v>42179.344988425932</v>
      </c>
      <c r="T538" s="11">
        <f>(((I538/60)/60)/24)+DATE(1970,1,1)</f>
        <v>42219.75</v>
      </c>
    </row>
    <row r="539" spans="1:20" ht="43.2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>E539/D539</f>
        <v>1.2050000000000001</v>
      </c>
      <c r="P539">
        <f>E539/L539</f>
        <v>40.847457627118644</v>
      </c>
      <c r="Q539" t="str">
        <f>LEFT(N539,(FIND("/",N539)-1))</f>
        <v>theater</v>
      </c>
      <c r="R539" t="str">
        <f>MID(N539,FIND("/",N539)+1,4115)</f>
        <v>plays</v>
      </c>
      <c r="S539" s="11">
        <f>(((J539/60)/60)/24)+DATE(1970,1,1)</f>
        <v>42282.768414351856</v>
      </c>
      <c r="T539" s="11">
        <f>(((I539/60)/60)/24)+DATE(1970,1,1)</f>
        <v>42312.810081018513</v>
      </c>
    </row>
    <row r="540" spans="1:20" ht="43.2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>E540/D540</f>
        <v>3.0242</v>
      </c>
      <c r="P540">
        <f>E540/L540</f>
        <v>252.01666666666668</v>
      </c>
      <c r="Q540" t="str">
        <f>LEFT(N540,(FIND("/",N540)-1))</f>
        <v>theater</v>
      </c>
      <c r="R540" t="str">
        <f>MID(N540,FIND("/",N540)+1,4115)</f>
        <v>plays</v>
      </c>
      <c r="S540" s="11">
        <f>(((J540/60)/60)/24)+DATE(1970,1,1)</f>
        <v>42473.794710648144</v>
      </c>
      <c r="T540" s="11">
        <f>(((I540/60)/60)/24)+DATE(1970,1,1)</f>
        <v>42503.794710648144</v>
      </c>
    </row>
    <row r="541" spans="1:20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>E541/D541</f>
        <v>1.00644</v>
      </c>
      <c r="P541">
        <f>E541/L541</f>
        <v>25.161000000000001</v>
      </c>
      <c r="Q541" t="str">
        <f>LEFT(N541,(FIND("/",N541)-1))</f>
        <v>theater</v>
      </c>
      <c r="R541" t="str">
        <f>MID(N541,FIND("/",N541)+1,4115)</f>
        <v>plays</v>
      </c>
      <c r="S541" s="11">
        <f>(((J541/60)/60)/24)+DATE(1970,1,1)</f>
        <v>42535.049849537041</v>
      </c>
      <c r="T541" s="11">
        <f>(((I541/60)/60)/24)+DATE(1970,1,1)</f>
        <v>42556.049849537041</v>
      </c>
    </row>
    <row r="542" spans="1:20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>E542/D542</f>
        <v>6.666666666666667E-5</v>
      </c>
      <c r="P542">
        <f>E542/L542</f>
        <v>1</v>
      </c>
      <c r="Q542" t="str">
        <f>LEFT(N542,(FIND("/",N542)-1))</f>
        <v>technology</v>
      </c>
      <c r="R542" t="str">
        <f>MID(N542,FIND("/",N542)+1,4115)</f>
        <v>web</v>
      </c>
      <c r="S542" s="11">
        <f>(((J542/60)/60)/24)+DATE(1970,1,1)</f>
        <v>42009.817199074074</v>
      </c>
      <c r="T542" s="11">
        <f>(((I542/60)/60)/24)+DATE(1970,1,1)</f>
        <v>42039.817199074074</v>
      </c>
    </row>
    <row r="543" spans="1:20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>E543/D543</f>
        <v>5.5555555555555558E-3</v>
      </c>
      <c r="P543">
        <f>E543/L543</f>
        <v>25</v>
      </c>
      <c r="Q543" t="str">
        <f>LEFT(N543,(FIND("/",N543)-1))</f>
        <v>technology</v>
      </c>
      <c r="R543" t="str">
        <f>MID(N543,FIND("/",N543)+1,4115)</f>
        <v>web</v>
      </c>
      <c r="S543" s="11">
        <f>(((J543/60)/60)/24)+DATE(1970,1,1)</f>
        <v>42276.046689814815</v>
      </c>
      <c r="T543" s="11">
        <f>(((I543/60)/60)/24)+DATE(1970,1,1)</f>
        <v>42306.046689814815</v>
      </c>
    </row>
    <row r="544" spans="1:20" ht="43.2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>E544/D544</f>
        <v>3.9999999999999998E-6</v>
      </c>
      <c r="P544">
        <f>E544/L544</f>
        <v>1</v>
      </c>
      <c r="Q544" t="str">
        <f>LEFT(N544,(FIND("/",N544)-1))</f>
        <v>technology</v>
      </c>
      <c r="R544" t="str">
        <f>MID(N544,FIND("/",N544)+1,4115)</f>
        <v>web</v>
      </c>
      <c r="S544" s="11">
        <f>(((J544/60)/60)/24)+DATE(1970,1,1)</f>
        <v>42433.737453703703</v>
      </c>
      <c r="T544" s="11">
        <f>(((I544/60)/60)/24)+DATE(1970,1,1)</f>
        <v>42493.695787037039</v>
      </c>
    </row>
    <row r="545" spans="1:20" ht="43.2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>E545/D545</f>
        <v>3.1818181818181819E-3</v>
      </c>
      <c r="P545">
        <f>E545/L545</f>
        <v>35</v>
      </c>
      <c r="Q545" t="str">
        <f>LEFT(N545,(FIND("/",N545)-1))</f>
        <v>technology</v>
      </c>
      <c r="R545" t="str">
        <f>MID(N545,FIND("/",N545)+1,4115)</f>
        <v>web</v>
      </c>
      <c r="S545" s="11">
        <f>(((J545/60)/60)/24)+DATE(1970,1,1)</f>
        <v>41914.092152777775</v>
      </c>
      <c r="T545" s="11">
        <f>(((I545/60)/60)/24)+DATE(1970,1,1)</f>
        <v>41944.092152777775</v>
      </c>
    </row>
    <row r="546" spans="1:20" ht="43.2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>E546/D546</f>
        <v>1.2E-2</v>
      </c>
      <c r="P546">
        <f>E546/L546</f>
        <v>3</v>
      </c>
      <c r="Q546" t="str">
        <f>LEFT(N546,(FIND("/",N546)-1))</f>
        <v>technology</v>
      </c>
      <c r="R546" t="str">
        <f>MID(N546,FIND("/",N546)+1,4115)</f>
        <v>web</v>
      </c>
      <c r="S546" s="11">
        <f>(((J546/60)/60)/24)+DATE(1970,1,1)</f>
        <v>42525.656944444447</v>
      </c>
      <c r="T546" s="11">
        <f>(((I546/60)/60)/24)+DATE(1970,1,1)</f>
        <v>42555.656944444447</v>
      </c>
    </row>
    <row r="547" spans="1:20" ht="43.2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>E547/D547</f>
        <v>0.27383999999999997</v>
      </c>
      <c r="P547">
        <f>E547/L547</f>
        <v>402.70588235294116</v>
      </c>
      <c r="Q547" t="str">
        <f>LEFT(N547,(FIND("/",N547)-1))</f>
        <v>technology</v>
      </c>
      <c r="R547" t="str">
        <f>MID(N547,FIND("/",N547)+1,4115)</f>
        <v>web</v>
      </c>
      <c r="S547" s="11">
        <f>(((J547/60)/60)/24)+DATE(1970,1,1)</f>
        <v>42283.592465277776</v>
      </c>
      <c r="T547" s="11">
        <f>(((I547/60)/60)/24)+DATE(1970,1,1)</f>
        <v>42323.634131944447</v>
      </c>
    </row>
    <row r="548" spans="1:20" ht="43.2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>E548/D548</f>
        <v>8.6666666666666663E-4</v>
      </c>
      <c r="P548">
        <f>E548/L548</f>
        <v>26</v>
      </c>
      <c r="Q548" t="str">
        <f>LEFT(N548,(FIND("/",N548)-1))</f>
        <v>technology</v>
      </c>
      <c r="R548" t="str">
        <f>MID(N548,FIND("/",N548)+1,4115)</f>
        <v>web</v>
      </c>
      <c r="S548" s="11">
        <f>(((J548/60)/60)/24)+DATE(1970,1,1)</f>
        <v>42249.667997685188</v>
      </c>
      <c r="T548" s="11">
        <f>(((I548/60)/60)/24)+DATE(1970,1,1)</f>
        <v>42294.667997685188</v>
      </c>
    </row>
    <row r="549" spans="1:20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>E549/D549</f>
        <v>0</v>
      </c>
      <c r="P549" t="e">
        <f>E549/L549</f>
        <v>#DIV/0!</v>
      </c>
      <c r="Q549" t="str">
        <f>LEFT(N549,(FIND("/",N549)-1))</f>
        <v>technology</v>
      </c>
      <c r="R549" t="str">
        <f>MID(N549,FIND("/",N549)+1,4115)</f>
        <v>web</v>
      </c>
      <c r="S549" s="11">
        <f>(((J549/60)/60)/24)+DATE(1970,1,1)</f>
        <v>42380.696342592593</v>
      </c>
      <c r="T549" s="11">
        <f>(((I549/60)/60)/24)+DATE(1970,1,1)</f>
        <v>42410.696342592593</v>
      </c>
    </row>
    <row r="550" spans="1:20" ht="43.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>E550/D550</f>
        <v>8.9999999999999998E-4</v>
      </c>
      <c r="P550">
        <f>E550/L550</f>
        <v>9</v>
      </c>
      <c r="Q550" t="str">
        <f>LEFT(N550,(FIND("/",N550)-1))</f>
        <v>technology</v>
      </c>
      <c r="R550" t="str">
        <f>MID(N550,FIND("/",N550)+1,4115)</f>
        <v>web</v>
      </c>
      <c r="S550" s="11">
        <f>(((J550/60)/60)/24)+DATE(1970,1,1)</f>
        <v>42276.903333333335</v>
      </c>
      <c r="T550" s="11">
        <f>(((I550/60)/60)/24)+DATE(1970,1,1)</f>
        <v>42306.903333333335</v>
      </c>
    </row>
    <row r="551" spans="1:20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>E551/D551</f>
        <v>2.7199999999999998E-2</v>
      </c>
      <c r="P551">
        <f>E551/L551</f>
        <v>8.5</v>
      </c>
      <c r="Q551" t="str">
        <f>LEFT(N551,(FIND("/",N551)-1))</f>
        <v>technology</v>
      </c>
      <c r="R551" t="str">
        <f>MID(N551,FIND("/",N551)+1,4115)</f>
        <v>web</v>
      </c>
      <c r="S551" s="11">
        <f>(((J551/60)/60)/24)+DATE(1970,1,1)</f>
        <v>42163.636828703704</v>
      </c>
      <c r="T551" s="11">
        <f>(((I551/60)/60)/24)+DATE(1970,1,1)</f>
        <v>42193.636828703704</v>
      </c>
    </row>
    <row r="552" spans="1:20" ht="43.2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>E552/D552</f>
        <v>7.0000000000000001E-3</v>
      </c>
      <c r="P552">
        <f>E552/L552</f>
        <v>8.75</v>
      </c>
      <c r="Q552" t="str">
        <f>LEFT(N552,(FIND("/",N552)-1))</f>
        <v>technology</v>
      </c>
      <c r="R552" t="str">
        <f>MID(N552,FIND("/",N552)+1,4115)</f>
        <v>web</v>
      </c>
      <c r="S552" s="11">
        <f>(((J552/60)/60)/24)+DATE(1970,1,1)</f>
        <v>42753.678761574076</v>
      </c>
      <c r="T552" s="11">
        <f>(((I552/60)/60)/24)+DATE(1970,1,1)</f>
        <v>42766.208333333328</v>
      </c>
    </row>
    <row r="553" spans="1:20" ht="43.2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>E553/D553</f>
        <v>5.0413333333333331E-2</v>
      </c>
      <c r="P553">
        <f>E553/L553</f>
        <v>135.03571428571428</v>
      </c>
      <c r="Q553" t="str">
        <f>LEFT(N553,(FIND("/",N553)-1))</f>
        <v>technology</v>
      </c>
      <c r="R553" t="str">
        <f>MID(N553,FIND("/",N553)+1,4115)</f>
        <v>web</v>
      </c>
      <c r="S553" s="11">
        <f>(((J553/60)/60)/24)+DATE(1970,1,1)</f>
        <v>42173.275740740741</v>
      </c>
      <c r="T553" s="11">
        <f>(((I553/60)/60)/24)+DATE(1970,1,1)</f>
        <v>42217.745138888888</v>
      </c>
    </row>
    <row r="554" spans="1:20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>E554/D554</f>
        <v>0</v>
      </c>
      <c r="P554" t="e">
        <f>E554/L554</f>
        <v>#DIV/0!</v>
      </c>
      <c r="Q554" t="str">
        <f>LEFT(N554,(FIND("/",N554)-1))</f>
        <v>technology</v>
      </c>
      <c r="R554" t="str">
        <f>MID(N554,FIND("/",N554)+1,4115)</f>
        <v>web</v>
      </c>
      <c r="S554" s="11">
        <f>(((J554/60)/60)/24)+DATE(1970,1,1)</f>
        <v>42318.616851851853</v>
      </c>
      <c r="T554" s="11">
        <f>(((I554/60)/60)/24)+DATE(1970,1,1)</f>
        <v>42378.616851851853</v>
      </c>
    </row>
    <row r="555" spans="1:20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>E555/D555</f>
        <v>4.9199999999999999E-3</v>
      </c>
      <c r="P555">
        <f>E555/L555</f>
        <v>20.5</v>
      </c>
      <c r="Q555" t="str">
        <f>LEFT(N555,(FIND("/",N555)-1))</f>
        <v>technology</v>
      </c>
      <c r="R555" t="str">
        <f>MID(N555,FIND("/",N555)+1,4115)</f>
        <v>web</v>
      </c>
      <c r="S555" s="11">
        <f>(((J555/60)/60)/24)+DATE(1970,1,1)</f>
        <v>41927.71980324074</v>
      </c>
      <c r="T555" s="11">
        <f>(((I555/60)/60)/24)+DATE(1970,1,1)</f>
        <v>41957.761469907404</v>
      </c>
    </row>
    <row r="556" spans="1:20" ht="43.2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>E556/D556</f>
        <v>0.36589147286821705</v>
      </c>
      <c r="P556">
        <f>E556/L556</f>
        <v>64.36363636363636</v>
      </c>
      <c r="Q556" t="str">
        <f>LEFT(N556,(FIND("/",N556)-1))</f>
        <v>technology</v>
      </c>
      <c r="R556" t="str">
        <f>MID(N556,FIND("/",N556)+1,4115)</f>
        <v>web</v>
      </c>
      <c r="S556" s="11">
        <f>(((J556/60)/60)/24)+DATE(1970,1,1)</f>
        <v>41901.684861111113</v>
      </c>
      <c r="T556" s="11">
        <f>(((I556/60)/60)/24)+DATE(1970,1,1)</f>
        <v>41931.684861111113</v>
      </c>
    </row>
    <row r="557" spans="1:20" ht="43.2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>E557/D557</f>
        <v>0</v>
      </c>
      <c r="P557" t="e">
        <f>E557/L557</f>
        <v>#DIV/0!</v>
      </c>
      <c r="Q557" t="str">
        <f>LEFT(N557,(FIND("/",N557)-1))</f>
        <v>technology</v>
      </c>
      <c r="R557" t="str">
        <f>MID(N557,FIND("/",N557)+1,4115)</f>
        <v>web</v>
      </c>
      <c r="S557" s="11">
        <f>(((J557/60)/60)/24)+DATE(1970,1,1)</f>
        <v>42503.353506944448</v>
      </c>
      <c r="T557" s="11">
        <f>(((I557/60)/60)/24)+DATE(1970,1,1)</f>
        <v>42533.353506944448</v>
      </c>
    </row>
    <row r="558" spans="1:20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>E558/D558</f>
        <v>2.5000000000000001E-2</v>
      </c>
      <c r="P558">
        <f>E558/L558</f>
        <v>200</v>
      </c>
      <c r="Q558" t="str">
        <f>LEFT(N558,(FIND("/",N558)-1))</f>
        <v>technology</v>
      </c>
      <c r="R558" t="str">
        <f>MID(N558,FIND("/",N558)+1,4115)</f>
        <v>web</v>
      </c>
      <c r="S558" s="11">
        <f>(((J558/60)/60)/24)+DATE(1970,1,1)</f>
        <v>42345.860150462962</v>
      </c>
      <c r="T558" s="11">
        <f>(((I558/60)/60)/24)+DATE(1970,1,1)</f>
        <v>42375.860150462962</v>
      </c>
    </row>
    <row r="559" spans="1:20" ht="43.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>E559/D559</f>
        <v>9.1066666666666674E-3</v>
      </c>
      <c r="P559">
        <f>E559/L559</f>
        <v>68.3</v>
      </c>
      <c r="Q559" t="str">
        <f>LEFT(N559,(FIND("/",N559)-1))</f>
        <v>technology</v>
      </c>
      <c r="R559" t="str">
        <f>MID(N559,FIND("/",N559)+1,4115)</f>
        <v>web</v>
      </c>
      <c r="S559" s="11">
        <f>(((J559/60)/60)/24)+DATE(1970,1,1)</f>
        <v>42676.942164351851</v>
      </c>
      <c r="T559" s="11">
        <f>(((I559/60)/60)/24)+DATE(1970,1,1)</f>
        <v>42706.983831018515</v>
      </c>
    </row>
    <row r="560" spans="1:20" ht="43.2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>E560/D560</f>
        <v>0</v>
      </c>
      <c r="P560" t="e">
        <f>E560/L560</f>
        <v>#DIV/0!</v>
      </c>
      <c r="Q560" t="str">
        <f>LEFT(N560,(FIND("/",N560)-1))</f>
        <v>technology</v>
      </c>
      <c r="R560" t="str">
        <f>MID(N560,FIND("/",N560)+1,4115)</f>
        <v>web</v>
      </c>
      <c r="S560" s="11">
        <f>(((J560/60)/60)/24)+DATE(1970,1,1)</f>
        <v>42057.883159722223</v>
      </c>
      <c r="T560" s="11">
        <f>(((I560/60)/60)/24)+DATE(1970,1,1)</f>
        <v>42087.841493055559</v>
      </c>
    </row>
    <row r="561" spans="1:20" ht="43.2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>E561/D561</f>
        <v>2.0833333333333335E-4</v>
      </c>
      <c r="P561">
        <f>E561/L561</f>
        <v>50</v>
      </c>
      <c r="Q561" t="str">
        <f>LEFT(N561,(FIND("/",N561)-1))</f>
        <v>technology</v>
      </c>
      <c r="R561" t="str">
        <f>MID(N561,FIND("/",N561)+1,4115)</f>
        <v>web</v>
      </c>
      <c r="S561" s="11">
        <f>(((J561/60)/60)/24)+DATE(1970,1,1)</f>
        <v>42321.283101851848</v>
      </c>
      <c r="T561" s="11">
        <f>(((I561/60)/60)/24)+DATE(1970,1,1)</f>
        <v>42351.283101851848</v>
      </c>
    </row>
    <row r="562" spans="1:20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>E562/D562</f>
        <v>1.2E-4</v>
      </c>
      <c r="P562">
        <f>E562/L562</f>
        <v>4</v>
      </c>
      <c r="Q562" t="str">
        <f>LEFT(N562,(FIND("/",N562)-1))</f>
        <v>technology</v>
      </c>
      <c r="R562" t="str">
        <f>MID(N562,FIND("/",N562)+1,4115)</f>
        <v>web</v>
      </c>
      <c r="S562" s="11">
        <f>(((J562/60)/60)/24)+DATE(1970,1,1)</f>
        <v>41960.771354166667</v>
      </c>
      <c r="T562" s="11">
        <f>(((I562/60)/60)/24)+DATE(1970,1,1)</f>
        <v>41990.771354166667</v>
      </c>
    </row>
    <row r="563" spans="1:20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>E563/D563</f>
        <v>3.6666666666666666E-3</v>
      </c>
      <c r="P563">
        <f>E563/L563</f>
        <v>27.5</v>
      </c>
      <c r="Q563" t="str">
        <f>LEFT(N563,(FIND("/",N563)-1))</f>
        <v>technology</v>
      </c>
      <c r="R563" t="str">
        <f>MID(N563,FIND("/",N563)+1,4115)</f>
        <v>web</v>
      </c>
      <c r="S563" s="11">
        <f>(((J563/60)/60)/24)+DATE(1970,1,1)</f>
        <v>42268.658715277779</v>
      </c>
      <c r="T563" s="11">
        <f>(((I563/60)/60)/24)+DATE(1970,1,1)</f>
        <v>42303.658715277779</v>
      </c>
    </row>
    <row r="564" spans="1:20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>E564/D564</f>
        <v>0</v>
      </c>
      <c r="P564" t="e">
        <f>E564/L564</f>
        <v>#DIV/0!</v>
      </c>
      <c r="Q564" t="str">
        <f>LEFT(N564,(FIND("/",N564)-1))</f>
        <v>technology</v>
      </c>
      <c r="R564" t="str">
        <f>MID(N564,FIND("/",N564)+1,4115)</f>
        <v>web</v>
      </c>
      <c r="S564" s="11">
        <f>(((J564/60)/60)/24)+DATE(1970,1,1)</f>
        <v>42692.389062500006</v>
      </c>
      <c r="T564" s="11">
        <f>(((I564/60)/60)/24)+DATE(1970,1,1)</f>
        <v>42722.389062500006</v>
      </c>
    </row>
    <row r="565" spans="1:20" ht="43.2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>E565/D565</f>
        <v>9.0666666666666662E-4</v>
      </c>
      <c r="P565">
        <f>E565/L565</f>
        <v>34</v>
      </c>
      <c r="Q565" t="str">
        <f>LEFT(N565,(FIND("/",N565)-1))</f>
        <v>technology</v>
      </c>
      <c r="R565" t="str">
        <f>MID(N565,FIND("/",N565)+1,4115)</f>
        <v>web</v>
      </c>
      <c r="S565" s="11">
        <f>(((J565/60)/60)/24)+DATE(1970,1,1)</f>
        <v>42022.069988425923</v>
      </c>
      <c r="T565" s="11">
        <f>(((I565/60)/60)/24)+DATE(1970,1,1)</f>
        <v>42052.069988425923</v>
      </c>
    </row>
    <row r="566" spans="1:20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>E566/D566</f>
        <v>5.5555555555555558E-5</v>
      </c>
      <c r="P566">
        <f>E566/L566</f>
        <v>1</v>
      </c>
      <c r="Q566" t="str">
        <f>LEFT(N566,(FIND("/",N566)-1))</f>
        <v>technology</v>
      </c>
      <c r="R566" t="str">
        <f>MID(N566,FIND("/",N566)+1,4115)</f>
        <v>web</v>
      </c>
      <c r="S566" s="11">
        <f>(((J566/60)/60)/24)+DATE(1970,1,1)</f>
        <v>42411.942997685182</v>
      </c>
      <c r="T566" s="11">
        <f>(((I566/60)/60)/24)+DATE(1970,1,1)</f>
        <v>42441.942997685182</v>
      </c>
    </row>
    <row r="567" spans="1:20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>E567/D567</f>
        <v>0</v>
      </c>
      <c r="P567" t="e">
        <f>E567/L567</f>
        <v>#DIV/0!</v>
      </c>
      <c r="Q567" t="str">
        <f>LEFT(N567,(FIND("/",N567)-1))</f>
        <v>technology</v>
      </c>
      <c r="R567" t="str">
        <f>MID(N567,FIND("/",N567)+1,4115)</f>
        <v>web</v>
      </c>
      <c r="S567" s="11">
        <f>(((J567/60)/60)/24)+DATE(1970,1,1)</f>
        <v>42165.785289351858</v>
      </c>
      <c r="T567" s="11">
        <f>(((I567/60)/60)/24)+DATE(1970,1,1)</f>
        <v>42195.785289351858</v>
      </c>
    </row>
    <row r="568" spans="1:20" ht="43.2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>E568/D568</f>
        <v>2.0000000000000001E-4</v>
      </c>
      <c r="P568">
        <f>E568/L568</f>
        <v>1</v>
      </c>
      <c r="Q568" t="str">
        <f>LEFT(N568,(FIND("/",N568)-1))</f>
        <v>technology</v>
      </c>
      <c r="R568" t="str">
        <f>MID(N568,FIND("/",N568)+1,4115)</f>
        <v>web</v>
      </c>
      <c r="S568" s="11">
        <f>(((J568/60)/60)/24)+DATE(1970,1,1)</f>
        <v>42535.68440972222</v>
      </c>
      <c r="T568" s="11">
        <f>(((I568/60)/60)/24)+DATE(1970,1,1)</f>
        <v>42565.68440972222</v>
      </c>
    </row>
    <row r="569" spans="1:20" ht="43.2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>E569/D569</f>
        <v>0</v>
      </c>
      <c r="P569" t="e">
        <f>E569/L569</f>
        <v>#DIV/0!</v>
      </c>
      <c r="Q569" t="str">
        <f>LEFT(N569,(FIND("/",N569)-1))</f>
        <v>technology</v>
      </c>
      <c r="R569" t="str">
        <f>MID(N569,FIND("/",N569)+1,4115)</f>
        <v>web</v>
      </c>
      <c r="S569" s="11">
        <f>(((J569/60)/60)/24)+DATE(1970,1,1)</f>
        <v>41975.842523148152</v>
      </c>
      <c r="T569" s="11">
        <f>(((I569/60)/60)/24)+DATE(1970,1,1)</f>
        <v>42005.842523148152</v>
      </c>
    </row>
    <row r="570" spans="1:20" ht="57.6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>E570/D570</f>
        <v>0.01</v>
      </c>
      <c r="P570">
        <f>E570/L570</f>
        <v>49</v>
      </c>
      <c r="Q570" t="str">
        <f>LEFT(N570,(FIND("/",N570)-1))</f>
        <v>technology</v>
      </c>
      <c r="R570" t="str">
        <f>MID(N570,FIND("/",N570)+1,4115)</f>
        <v>web</v>
      </c>
      <c r="S570" s="11">
        <f>(((J570/60)/60)/24)+DATE(1970,1,1)</f>
        <v>42348.9215625</v>
      </c>
      <c r="T570" s="11">
        <f>(((I570/60)/60)/24)+DATE(1970,1,1)</f>
        <v>42385.458333333328</v>
      </c>
    </row>
    <row r="571" spans="1:20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>E571/D571</f>
        <v>8.0000000000000002E-3</v>
      </c>
      <c r="P571">
        <f>E571/L571</f>
        <v>20</v>
      </c>
      <c r="Q571" t="str">
        <f>LEFT(N571,(FIND("/",N571)-1))</f>
        <v>technology</v>
      </c>
      <c r="R571" t="str">
        <f>MID(N571,FIND("/",N571)+1,4115)</f>
        <v>web</v>
      </c>
      <c r="S571" s="11">
        <f>(((J571/60)/60)/24)+DATE(1970,1,1)</f>
        <v>42340.847361111111</v>
      </c>
      <c r="T571" s="11">
        <f>(((I571/60)/60)/24)+DATE(1970,1,1)</f>
        <v>42370.847361111111</v>
      </c>
    </row>
    <row r="572" spans="1:20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>E572/D572</f>
        <v>1.6705882352941177E-3</v>
      </c>
      <c r="P572">
        <f>E572/L572</f>
        <v>142</v>
      </c>
      <c r="Q572" t="str">
        <f>LEFT(N572,(FIND("/",N572)-1))</f>
        <v>technology</v>
      </c>
      <c r="R572" t="str">
        <f>MID(N572,FIND("/",N572)+1,4115)</f>
        <v>web</v>
      </c>
      <c r="S572" s="11">
        <f>(((J572/60)/60)/24)+DATE(1970,1,1)</f>
        <v>42388.798252314817</v>
      </c>
      <c r="T572" s="11">
        <f>(((I572/60)/60)/24)+DATE(1970,1,1)</f>
        <v>42418.798252314817</v>
      </c>
    </row>
    <row r="573" spans="1:20" ht="43.2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>E573/D573</f>
        <v>4.2399999999999998E-3</v>
      </c>
      <c r="P573">
        <f>E573/L573</f>
        <v>53</v>
      </c>
      <c r="Q573" t="str">
        <f>LEFT(N573,(FIND("/",N573)-1))</f>
        <v>technology</v>
      </c>
      <c r="R573" t="str">
        <f>MID(N573,FIND("/",N573)+1,4115)</f>
        <v>web</v>
      </c>
      <c r="S573" s="11">
        <f>(((J573/60)/60)/24)+DATE(1970,1,1)</f>
        <v>42192.816238425927</v>
      </c>
      <c r="T573" s="11">
        <f>(((I573/60)/60)/24)+DATE(1970,1,1)</f>
        <v>42212.165972222225</v>
      </c>
    </row>
    <row r="574" spans="1:20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>E574/D574</f>
        <v>0</v>
      </c>
      <c r="P574" t="e">
        <f>E574/L574</f>
        <v>#DIV/0!</v>
      </c>
      <c r="Q574" t="str">
        <f>LEFT(N574,(FIND("/",N574)-1))</f>
        <v>technology</v>
      </c>
      <c r="R574" t="str">
        <f>MID(N574,FIND("/",N574)+1,4115)</f>
        <v>web</v>
      </c>
      <c r="S574" s="11">
        <f>(((J574/60)/60)/24)+DATE(1970,1,1)</f>
        <v>42282.71629629629</v>
      </c>
      <c r="T574" s="11">
        <f>(((I574/60)/60)/24)+DATE(1970,1,1)</f>
        <v>42312.757962962962</v>
      </c>
    </row>
    <row r="575" spans="1:20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>E575/D575</f>
        <v>3.892538925389254E-3</v>
      </c>
      <c r="P575">
        <f>E575/L575</f>
        <v>38.444444444444443</v>
      </c>
      <c r="Q575" t="str">
        <f>LEFT(N575,(FIND("/",N575)-1))</f>
        <v>technology</v>
      </c>
      <c r="R575" t="str">
        <f>MID(N575,FIND("/",N575)+1,4115)</f>
        <v>web</v>
      </c>
      <c r="S575" s="11">
        <f>(((J575/60)/60)/24)+DATE(1970,1,1)</f>
        <v>41963.050127314811</v>
      </c>
      <c r="T575" s="11">
        <f>(((I575/60)/60)/24)+DATE(1970,1,1)</f>
        <v>42022.05</v>
      </c>
    </row>
    <row r="576" spans="1:20" ht="43.2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>E576/D576</f>
        <v>7.1556350626118068E-3</v>
      </c>
      <c r="P576">
        <f>E576/L576</f>
        <v>20</v>
      </c>
      <c r="Q576" t="str">
        <f>LEFT(N576,(FIND("/",N576)-1))</f>
        <v>technology</v>
      </c>
      <c r="R576" t="str">
        <f>MID(N576,FIND("/",N576)+1,4115)</f>
        <v>web</v>
      </c>
      <c r="S576" s="11">
        <f>(((J576/60)/60)/24)+DATE(1970,1,1)</f>
        <v>42632.443368055552</v>
      </c>
      <c r="T576" s="11">
        <f>(((I576/60)/60)/24)+DATE(1970,1,1)</f>
        <v>42662.443368055552</v>
      </c>
    </row>
    <row r="577" spans="1:20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>E577/D577</f>
        <v>4.3166666666666666E-3</v>
      </c>
      <c r="P577">
        <f>E577/L577</f>
        <v>64.75</v>
      </c>
      <c r="Q577" t="str">
        <f>LEFT(N577,(FIND("/",N577)-1))</f>
        <v>technology</v>
      </c>
      <c r="R577" t="str">
        <f>MID(N577,FIND("/",N577)+1,4115)</f>
        <v>web</v>
      </c>
      <c r="S577" s="11">
        <f>(((J577/60)/60)/24)+DATE(1970,1,1)</f>
        <v>42138.692627314813</v>
      </c>
      <c r="T577" s="11">
        <f>(((I577/60)/60)/24)+DATE(1970,1,1)</f>
        <v>42168.692627314813</v>
      </c>
    </row>
    <row r="578" spans="1:20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>E578/D578</f>
        <v>1.2500000000000001E-5</v>
      </c>
      <c r="P578">
        <f>E578/L578</f>
        <v>1</v>
      </c>
      <c r="Q578" t="str">
        <f>LEFT(N578,(FIND("/",N578)-1))</f>
        <v>technology</v>
      </c>
      <c r="R578" t="str">
        <f>MID(N578,FIND("/",N578)+1,4115)</f>
        <v>web</v>
      </c>
      <c r="S578" s="11">
        <f>(((J578/60)/60)/24)+DATE(1970,1,1)</f>
        <v>42031.471666666665</v>
      </c>
      <c r="T578" s="11">
        <f>(((I578/60)/60)/24)+DATE(1970,1,1)</f>
        <v>42091.43</v>
      </c>
    </row>
    <row r="579" spans="1:20" ht="43.2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>E579/D579</f>
        <v>2E-3</v>
      </c>
      <c r="P579">
        <f>E579/L579</f>
        <v>10</v>
      </c>
      <c r="Q579" t="str">
        <f>LEFT(N579,(FIND("/",N579)-1))</f>
        <v>technology</v>
      </c>
      <c r="R579" t="str">
        <f>MID(N579,FIND("/",N579)+1,4115)</f>
        <v>web</v>
      </c>
      <c r="S579" s="11">
        <f>(((J579/60)/60)/24)+DATE(1970,1,1)</f>
        <v>42450.589143518519</v>
      </c>
      <c r="T579" s="11">
        <f>(((I579/60)/60)/24)+DATE(1970,1,1)</f>
        <v>42510.589143518519</v>
      </c>
    </row>
    <row r="580" spans="1:20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>E580/D580</f>
        <v>1.12E-4</v>
      </c>
      <c r="P580">
        <f>E580/L580</f>
        <v>2</v>
      </c>
      <c r="Q580" t="str">
        <f>LEFT(N580,(FIND("/",N580)-1))</f>
        <v>technology</v>
      </c>
      <c r="R580" t="str">
        <f>MID(N580,FIND("/",N580)+1,4115)</f>
        <v>web</v>
      </c>
      <c r="S580" s="11">
        <f>(((J580/60)/60)/24)+DATE(1970,1,1)</f>
        <v>42230.578622685185</v>
      </c>
      <c r="T580" s="11">
        <f>(((I580/60)/60)/24)+DATE(1970,1,1)</f>
        <v>42254.578622685185</v>
      </c>
    </row>
    <row r="581" spans="1:20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>E581/D581</f>
        <v>1.4583333333333334E-2</v>
      </c>
      <c r="P581">
        <f>E581/L581</f>
        <v>35</v>
      </c>
      <c r="Q581" t="str">
        <f>LEFT(N581,(FIND("/",N581)-1))</f>
        <v>technology</v>
      </c>
      <c r="R581" t="str">
        <f>MID(N581,FIND("/",N581)+1,4115)</f>
        <v>web</v>
      </c>
      <c r="S581" s="11">
        <f>(((J581/60)/60)/24)+DATE(1970,1,1)</f>
        <v>41968.852118055554</v>
      </c>
      <c r="T581" s="11">
        <f>(((I581/60)/60)/24)+DATE(1970,1,1)</f>
        <v>41998.852118055554</v>
      </c>
    </row>
    <row r="582" spans="1:20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>E582/D582</f>
        <v>3.3333333333333332E-4</v>
      </c>
      <c r="P582">
        <f>E582/L582</f>
        <v>1</v>
      </c>
      <c r="Q582" t="str">
        <f>LEFT(N582,(FIND("/",N582)-1))</f>
        <v>technology</v>
      </c>
      <c r="R582" t="str">
        <f>MID(N582,FIND("/",N582)+1,4115)</f>
        <v>web</v>
      </c>
      <c r="S582" s="11">
        <f>(((J582/60)/60)/24)+DATE(1970,1,1)</f>
        <v>42605.908182870371</v>
      </c>
      <c r="T582" s="11">
        <f>(((I582/60)/60)/24)+DATE(1970,1,1)</f>
        <v>42635.908182870371</v>
      </c>
    </row>
    <row r="583" spans="1:20" ht="43.2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>E583/D583</f>
        <v>0</v>
      </c>
      <c r="P583" t="e">
        <f>E583/L583</f>
        <v>#DIV/0!</v>
      </c>
      <c r="Q583" t="str">
        <f>LEFT(N583,(FIND("/",N583)-1))</f>
        <v>technology</v>
      </c>
      <c r="R583" t="str">
        <f>MID(N583,FIND("/",N583)+1,4115)</f>
        <v>web</v>
      </c>
      <c r="S583" s="11">
        <f>(((J583/60)/60)/24)+DATE(1970,1,1)</f>
        <v>42188.012777777782</v>
      </c>
      <c r="T583" s="11">
        <f>(((I583/60)/60)/24)+DATE(1970,1,1)</f>
        <v>42218.012777777782</v>
      </c>
    </row>
    <row r="584" spans="1:20" ht="43.2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>E584/D584</f>
        <v>0</v>
      </c>
      <c r="P584" t="e">
        <f>E584/L584</f>
        <v>#DIV/0!</v>
      </c>
      <c r="Q584" t="str">
        <f>LEFT(N584,(FIND("/",N584)-1))</f>
        <v>technology</v>
      </c>
      <c r="R584" t="str">
        <f>MID(N584,FIND("/",N584)+1,4115)</f>
        <v>web</v>
      </c>
      <c r="S584" s="11">
        <f>(((J584/60)/60)/24)+DATE(1970,1,1)</f>
        <v>42055.739803240736</v>
      </c>
      <c r="T584" s="11">
        <f>(((I584/60)/60)/24)+DATE(1970,1,1)</f>
        <v>42078.75</v>
      </c>
    </row>
    <row r="585" spans="1:20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>E585/D585</f>
        <v>1.1111111111111112E-4</v>
      </c>
      <c r="P585">
        <f>E585/L585</f>
        <v>1</v>
      </c>
      <c r="Q585" t="str">
        <f>LEFT(N585,(FIND("/",N585)-1))</f>
        <v>technology</v>
      </c>
      <c r="R585" t="str">
        <f>MID(N585,FIND("/",N585)+1,4115)</f>
        <v>web</v>
      </c>
      <c r="S585" s="11">
        <f>(((J585/60)/60)/24)+DATE(1970,1,1)</f>
        <v>42052.93850694444</v>
      </c>
      <c r="T585" s="11">
        <f>(((I585/60)/60)/24)+DATE(1970,1,1)</f>
        <v>42082.896840277783</v>
      </c>
    </row>
    <row r="586" spans="1:20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>E586/D586</f>
        <v>0.01</v>
      </c>
      <c r="P586">
        <f>E586/L586</f>
        <v>5</v>
      </c>
      <c r="Q586" t="str">
        <f>LEFT(N586,(FIND("/",N586)-1))</f>
        <v>technology</v>
      </c>
      <c r="R586" t="str">
        <f>MID(N586,FIND("/",N586)+1,4115)</f>
        <v>web</v>
      </c>
      <c r="S586" s="11">
        <f>(((J586/60)/60)/24)+DATE(1970,1,1)</f>
        <v>42049.716620370367</v>
      </c>
      <c r="T586" s="11">
        <f>(((I586/60)/60)/24)+DATE(1970,1,1)</f>
        <v>42079.674953703703</v>
      </c>
    </row>
    <row r="587" spans="1:20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>E587/D587</f>
        <v>0</v>
      </c>
      <c r="P587" t="e">
        <f>E587/L587</f>
        <v>#DIV/0!</v>
      </c>
      <c r="Q587" t="str">
        <f>LEFT(N587,(FIND("/",N587)-1))</f>
        <v>technology</v>
      </c>
      <c r="R587" t="str">
        <f>MID(N587,FIND("/",N587)+1,4115)</f>
        <v>web</v>
      </c>
      <c r="S587" s="11">
        <f>(((J587/60)/60)/24)+DATE(1970,1,1)</f>
        <v>42283.3909375</v>
      </c>
      <c r="T587" s="11">
        <f>(((I587/60)/60)/24)+DATE(1970,1,1)</f>
        <v>42339</v>
      </c>
    </row>
    <row r="588" spans="1:20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>E588/D588</f>
        <v>5.5999999999999999E-3</v>
      </c>
      <c r="P588">
        <f>E588/L588</f>
        <v>14</v>
      </c>
      <c r="Q588" t="str">
        <f>LEFT(N588,(FIND("/",N588)-1))</f>
        <v>technology</v>
      </c>
      <c r="R588" t="str">
        <f>MID(N588,FIND("/",N588)+1,4115)</f>
        <v>web</v>
      </c>
      <c r="S588" s="11">
        <f>(((J588/60)/60)/24)+DATE(1970,1,1)</f>
        <v>42020.854247685187</v>
      </c>
      <c r="T588" s="11">
        <f>(((I588/60)/60)/24)+DATE(1970,1,1)</f>
        <v>42050.854247685187</v>
      </c>
    </row>
    <row r="589" spans="1:20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>E589/D589</f>
        <v>9.0833333333333335E-2</v>
      </c>
      <c r="P589">
        <f>E589/L589</f>
        <v>389.28571428571428</v>
      </c>
      <c r="Q589" t="str">
        <f>LEFT(N589,(FIND("/",N589)-1))</f>
        <v>technology</v>
      </c>
      <c r="R589" t="str">
        <f>MID(N589,FIND("/",N589)+1,4115)</f>
        <v>web</v>
      </c>
      <c r="S589" s="11">
        <f>(((J589/60)/60)/24)+DATE(1970,1,1)</f>
        <v>42080.757326388892</v>
      </c>
      <c r="T589" s="11">
        <f>(((I589/60)/60)/24)+DATE(1970,1,1)</f>
        <v>42110.757326388892</v>
      </c>
    </row>
    <row r="590" spans="1:20" ht="43.2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>E590/D590</f>
        <v>3.3444444444444443E-2</v>
      </c>
      <c r="P590">
        <f>E590/L590</f>
        <v>150.5</v>
      </c>
      <c r="Q590" t="str">
        <f>LEFT(N590,(FIND("/",N590)-1))</f>
        <v>technology</v>
      </c>
      <c r="R590" t="str">
        <f>MID(N590,FIND("/",N590)+1,4115)</f>
        <v>web</v>
      </c>
      <c r="S590" s="11">
        <f>(((J590/60)/60)/24)+DATE(1970,1,1)</f>
        <v>42631.769513888896</v>
      </c>
      <c r="T590" s="11">
        <f>(((I590/60)/60)/24)+DATE(1970,1,1)</f>
        <v>42691.811180555553</v>
      </c>
    </row>
    <row r="591" spans="1:20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>E591/D591</f>
        <v>1.3333333333333334E-4</v>
      </c>
      <c r="P591">
        <f>E591/L591</f>
        <v>1</v>
      </c>
      <c r="Q591" t="str">
        <f>LEFT(N591,(FIND("/",N591)-1))</f>
        <v>technology</v>
      </c>
      <c r="R591" t="str">
        <f>MID(N591,FIND("/",N591)+1,4115)</f>
        <v>web</v>
      </c>
      <c r="S591" s="11">
        <f>(((J591/60)/60)/24)+DATE(1970,1,1)</f>
        <v>42178.614571759259</v>
      </c>
      <c r="T591" s="11">
        <f>(((I591/60)/60)/24)+DATE(1970,1,1)</f>
        <v>42193.614571759259</v>
      </c>
    </row>
    <row r="592" spans="1:20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>E592/D592</f>
        <v>4.4600000000000001E-2</v>
      </c>
      <c r="P592">
        <f>E592/L592</f>
        <v>24.777777777777779</v>
      </c>
      <c r="Q592" t="str">
        <f>LEFT(N592,(FIND("/",N592)-1))</f>
        <v>technology</v>
      </c>
      <c r="R592" t="str">
        <f>MID(N592,FIND("/",N592)+1,4115)</f>
        <v>web</v>
      </c>
      <c r="S592" s="11">
        <f>(((J592/60)/60)/24)+DATE(1970,1,1)</f>
        <v>42377.554756944446</v>
      </c>
      <c r="T592" s="11">
        <f>(((I592/60)/60)/24)+DATE(1970,1,1)</f>
        <v>42408.542361111111</v>
      </c>
    </row>
    <row r="593" spans="1:20" ht="43.2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>E593/D593</f>
        <v>6.0999999999999997E-4</v>
      </c>
      <c r="P593">
        <f>E593/L593</f>
        <v>30.5</v>
      </c>
      <c r="Q593" t="str">
        <f>LEFT(N593,(FIND("/",N593)-1))</f>
        <v>technology</v>
      </c>
      <c r="R593" t="str">
        <f>MID(N593,FIND("/",N593)+1,4115)</f>
        <v>web</v>
      </c>
      <c r="S593" s="11">
        <f>(((J593/60)/60)/24)+DATE(1970,1,1)</f>
        <v>42177.543171296296</v>
      </c>
      <c r="T593" s="11">
        <f>(((I593/60)/60)/24)+DATE(1970,1,1)</f>
        <v>42207.543171296296</v>
      </c>
    </row>
    <row r="594" spans="1:20" ht="43.2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>E594/D594</f>
        <v>3.3333333333333333E-2</v>
      </c>
      <c r="P594">
        <f>E594/L594</f>
        <v>250</v>
      </c>
      <c r="Q594" t="str">
        <f>LEFT(N594,(FIND("/",N594)-1))</f>
        <v>technology</v>
      </c>
      <c r="R594" t="str">
        <f>MID(N594,FIND("/",N594)+1,4115)</f>
        <v>web</v>
      </c>
      <c r="S594" s="11">
        <f>(((J594/60)/60)/24)+DATE(1970,1,1)</f>
        <v>41946.232175925928</v>
      </c>
      <c r="T594" s="11">
        <f>(((I594/60)/60)/24)+DATE(1970,1,1)</f>
        <v>41976.232175925921</v>
      </c>
    </row>
    <row r="595" spans="1:20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>E595/D595</f>
        <v>0.23</v>
      </c>
      <c r="P595">
        <f>E595/L595</f>
        <v>16.428571428571427</v>
      </c>
      <c r="Q595" t="str">
        <f>LEFT(N595,(FIND("/",N595)-1))</f>
        <v>technology</v>
      </c>
      <c r="R595" t="str">
        <f>MID(N595,FIND("/",N595)+1,4115)</f>
        <v>web</v>
      </c>
      <c r="S595" s="11">
        <f>(((J595/60)/60)/24)+DATE(1970,1,1)</f>
        <v>42070.677604166667</v>
      </c>
      <c r="T595" s="11">
        <f>(((I595/60)/60)/24)+DATE(1970,1,1)</f>
        <v>42100.635937500003</v>
      </c>
    </row>
    <row r="596" spans="1:20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>E596/D596</f>
        <v>1.0399999999999999E-3</v>
      </c>
      <c r="P596">
        <f>E596/L596</f>
        <v>13</v>
      </c>
      <c r="Q596" t="str">
        <f>LEFT(N596,(FIND("/",N596)-1))</f>
        <v>technology</v>
      </c>
      <c r="R596" t="str">
        <f>MID(N596,FIND("/",N596)+1,4115)</f>
        <v>web</v>
      </c>
      <c r="S596" s="11">
        <f>(((J596/60)/60)/24)+DATE(1970,1,1)</f>
        <v>42446.780162037037</v>
      </c>
      <c r="T596" s="11">
        <f>(((I596/60)/60)/24)+DATE(1970,1,1)</f>
        <v>42476.780162037037</v>
      </c>
    </row>
    <row r="597" spans="1:20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>E597/D597</f>
        <v>4.2599999999999999E-3</v>
      </c>
      <c r="P597">
        <f>E597/L597</f>
        <v>53.25</v>
      </c>
      <c r="Q597" t="str">
        <f>LEFT(N597,(FIND("/",N597)-1))</f>
        <v>technology</v>
      </c>
      <c r="R597" t="str">
        <f>MID(N597,FIND("/",N597)+1,4115)</f>
        <v>web</v>
      </c>
      <c r="S597" s="11">
        <f>(((J597/60)/60)/24)+DATE(1970,1,1)</f>
        <v>42083.069884259254</v>
      </c>
      <c r="T597" s="11">
        <f>(((I597/60)/60)/24)+DATE(1970,1,1)</f>
        <v>42128.069884259254</v>
      </c>
    </row>
    <row r="598" spans="1:20" ht="28.8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>E598/D598</f>
        <v>2.9999999999999997E-4</v>
      </c>
      <c r="P598">
        <f>E598/L598</f>
        <v>3</v>
      </c>
      <c r="Q598" t="str">
        <f>LEFT(N598,(FIND("/",N598)-1))</f>
        <v>technology</v>
      </c>
      <c r="R598" t="str">
        <f>MID(N598,FIND("/",N598)+1,4115)</f>
        <v>web</v>
      </c>
      <c r="S598" s="11">
        <f>(((J598/60)/60)/24)+DATE(1970,1,1)</f>
        <v>42646.896898148145</v>
      </c>
      <c r="T598" s="11">
        <f>(((I598/60)/60)/24)+DATE(1970,1,1)</f>
        <v>42676.896898148145</v>
      </c>
    </row>
    <row r="599" spans="1:20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>E599/D599</f>
        <v>2.6666666666666666E-3</v>
      </c>
      <c r="P599">
        <f>E599/L599</f>
        <v>10</v>
      </c>
      <c r="Q599" t="str">
        <f>LEFT(N599,(FIND("/",N599)-1))</f>
        <v>technology</v>
      </c>
      <c r="R599" t="str">
        <f>MID(N599,FIND("/",N599)+1,4115)</f>
        <v>web</v>
      </c>
      <c r="S599" s="11">
        <f>(((J599/60)/60)/24)+DATE(1970,1,1)</f>
        <v>42545.705266203702</v>
      </c>
      <c r="T599" s="11">
        <f>(((I599/60)/60)/24)+DATE(1970,1,1)</f>
        <v>42582.666666666672</v>
      </c>
    </row>
    <row r="600" spans="1:20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>E600/D600</f>
        <v>0.34</v>
      </c>
      <c r="P600">
        <f>E600/L600</f>
        <v>121.42857142857143</v>
      </c>
      <c r="Q600" t="str">
        <f>LEFT(N600,(FIND("/",N600)-1))</f>
        <v>technology</v>
      </c>
      <c r="R600" t="str">
        <f>MID(N600,FIND("/",N600)+1,4115)</f>
        <v>web</v>
      </c>
      <c r="S600" s="11">
        <f>(((J600/60)/60)/24)+DATE(1970,1,1)</f>
        <v>41948.00209490741</v>
      </c>
      <c r="T600" s="11">
        <f>(((I600/60)/60)/24)+DATE(1970,1,1)</f>
        <v>41978.00209490741</v>
      </c>
    </row>
    <row r="601" spans="1:20" ht="43.2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>E601/D601</f>
        <v>6.2E-4</v>
      </c>
      <c r="P601">
        <f>E601/L601</f>
        <v>15.5</v>
      </c>
      <c r="Q601" t="str">
        <f>LEFT(N601,(FIND("/",N601)-1))</f>
        <v>technology</v>
      </c>
      <c r="R601" t="str">
        <f>MID(N601,FIND("/",N601)+1,4115)</f>
        <v>web</v>
      </c>
      <c r="S601" s="11">
        <f>(((J601/60)/60)/24)+DATE(1970,1,1)</f>
        <v>42047.812523148154</v>
      </c>
      <c r="T601" s="11">
        <f>(((I601/60)/60)/24)+DATE(1970,1,1)</f>
        <v>42071.636111111111</v>
      </c>
    </row>
    <row r="602" spans="1:20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>E602/D602</f>
        <v>0.02</v>
      </c>
      <c r="P602">
        <f>E602/L602</f>
        <v>100</v>
      </c>
      <c r="Q602" t="str">
        <f>LEFT(N602,(FIND("/",N602)-1))</f>
        <v>technology</v>
      </c>
      <c r="R602" t="str">
        <f>MID(N602,FIND("/",N602)+1,4115)</f>
        <v>web</v>
      </c>
      <c r="S602" s="11">
        <f>(((J602/60)/60)/24)+DATE(1970,1,1)</f>
        <v>42073.798171296294</v>
      </c>
      <c r="T602" s="11">
        <f>(((I602/60)/60)/24)+DATE(1970,1,1)</f>
        <v>42133.798171296294</v>
      </c>
    </row>
    <row r="603" spans="1:20" ht="43.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>E603/D603</f>
        <v>1.4E-2</v>
      </c>
      <c r="P603">
        <f>E603/L603</f>
        <v>23.333333333333332</v>
      </c>
      <c r="Q603" t="str">
        <f>LEFT(N603,(FIND("/",N603)-1))</f>
        <v>technology</v>
      </c>
      <c r="R603" t="str">
        <f>MID(N603,FIND("/",N603)+1,4115)</f>
        <v>web</v>
      </c>
      <c r="S603" s="11">
        <f>(((J603/60)/60)/24)+DATE(1970,1,1)</f>
        <v>41969.858090277776</v>
      </c>
      <c r="T603" s="11">
        <f>(((I603/60)/60)/24)+DATE(1970,1,1)</f>
        <v>41999.858090277776</v>
      </c>
    </row>
    <row r="604" spans="1:20" ht="43.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>E604/D604</f>
        <v>0</v>
      </c>
      <c r="P604" t="e">
        <f>E604/L604</f>
        <v>#DIV/0!</v>
      </c>
      <c r="Q604" t="str">
        <f>LEFT(N604,(FIND("/",N604)-1))</f>
        <v>technology</v>
      </c>
      <c r="R604" t="str">
        <f>MID(N604,FIND("/",N604)+1,4115)</f>
        <v>web</v>
      </c>
      <c r="S604" s="11">
        <f>(((J604/60)/60)/24)+DATE(1970,1,1)</f>
        <v>42143.79415509259</v>
      </c>
      <c r="T604" s="11">
        <f>(((I604/60)/60)/24)+DATE(1970,1,1)</f>
        <v>42173.79415509259</v>
      </c>
    </row>
    <row r="605" spans="1:20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>E605/D605</f>
        <v>3.9334666666666664E-2</v>
      </c>
      <c r="P605">
        <f>E605/L605</f>
        <v>45.386153846153846</v>
      </c>
      <c r="Q605" t="str">
        <f>LEFT(N605,(FIND("/",N605)-1))</f>
        <v>technology</v>
      </c>
      <c r="R605" t="str">
        <f>MID(N605,FIND("/",N605)+1,4115)</f>
        <v>web</v>
      </c>
      <c r="S605" s="11">
        <f>(((J605/60)/60)/24)+DATE(1970,1,1)</f>
        <v>41835.639155092591</v>
      </c>
      <c r="T605" s="11">
        <f>(((I605/60)/60)/24)+DATE(1970,1,1)</f>
        <v>41865.639155092591</v>
      </c>
    </row>
    <row r="606" spans="1:20" ht="43.2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>E606/D606</f>
        <v>0</v>
      </c>
      <c r="P606" t="e">
        <f>E606/L606</f>
        <v>#DIV/0!</v>
      </c>
      <c r="Q606" t="str">
        <f>LEFT(N606,(FIND("/",N606)-1))</f>
        <v>technology</v>
      </c>
      <c r="R606" t="str">
        <f>MID(N606,FIND("/",N606)+1,4115)</f>
        <v>web</v>
      </c>
      <c r="S606" s="11">
        <f>(((J606/60)/60)/24)+DATE(1970,1,1)</f>
        <v>41849.035370370373</v>
      </c>
      <c r="T606" s="11">
        <f>(((I606/60)/60)/24)+DATE(1970,1,1)</f>
        <v>41879.035370370373</v>
      </c>
    </row>
    <row r="607" spans="1:20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>E607/D607</f>
        <v>2.6200000000000001E-2</v>
      </c>
      <c r="P607">
        <f>E607/L607</f>
        <v>16.375</v>
      </c>
      <c r="Q607" t="str">
        <f>LEFT(N607,(FIND("/",N607)-1))</f>
        <v>technology</v>
      </c>
      <c r="R607" t="str">
        <f>MID(N607,FIND("/",N607)+1,4115)</f>
        <v>web</v>
      </c>
      <c r="S607" s="11">
        <f>(((J607/60)/60)/24)+DATE(1970,1,1)</f>
        <v>42194.357731481476</v>
      </c>
      <c r="T607" s="11">
        <f>(((I607/60)/60)/24)+DATE(1970,1,1)</f>
        <v>42239.357731481476</v>
      </c>
    </row>
    <row r="608" spans="1:20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>E608/D608</f>
        <v>2E-3</v>
      </c>
      <c r="P608">
        <f>E608/L608</f>
        <v>10</v>
      </c>
      <c r="Q608" t="str">
        <f>LEFT(N608,(FIND("/",N608)-1))</f>
        <v>technology</v>
      </c>
      <c r="R608" t="str">
        <f>MID(N608,FIND("/",N608)+1,4115)</f>
        <v>web</v>
      </c>
      <c r="S608" s="11">
        <f>(((J608/60)/60)/24)+DATE(1970,1,1)</f>
        <v>42102.650567129633</v>
      </c>
      <c r="T608" s="11">
        <f>(((I608/60)/60)/24)+DATE(1970,1,1)</f>
        <v>42148.625</v>
      </c>
    </row>
    <row r="609" spans="1:20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>E609/D609</f>
        <v>0</v>
      </c>
      <c r="P609" t="e">
        <f>E609/L609</f>
        <v>#DIV/0!</v>
      </c>
      <c r="Q609" t="str">
        <f>LEFT(N609,(FIND("/",N609)-1))</f>
        <v>technology</v>
      </c>
      <c r="R609" t="str">
        <f>MID(N609,FIND("/",N609)+1,4115)</f>
        <v>web</v>
      </c>
      <c r="S609" s="11">
        <f>(((J609/60)/60)/24)+DATE(1970,1,1)</f>
        <v>42300.825648148151</v>
      </c>
      <c r="T609" s="11">
        <f>(((I609/60)/60)/24)+DATE(1970,1,1)</f>
        <v>42330.867314814815</v>
      </c>
    </row>
    <row r="610" spans="1:20" ht="43.2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>E610/D610</f>
        <v>9.7400000000000004E-3</v>
      </c>
      <c r="P610">
        <f>E610/L610</f>
        <v>292.2</v>
      </c>
      <c r="Q610" t="str">
        <f>LEFT(N610,(FIND("/",N610)-1))</f>
        <v>technology</v>
      </c>
      <c r="R610" t="str">
        <f>MID(N610,FIND("/",N610)+1,4115)</f>
        <v>web</v>
      </c>
      <c r="S610" s="11">
        <f>(((J610/60)/60)/24)+DATE(1970,1,1)</f>
        <v>42140.921064814815</v>
      </c>
      <c r="T610" s="11">
        <f>(((I610/60)/60)/24)+DATE(1970,1,1)</f>
        <v>42170.921064814815</v>
      </c>
    </row>
    <row r="611" spans="1:20" ht="43.2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>E611/D611</f>
        <v>6.41025641025641E-3</v>
      </c>
      <c r="P611">
        <f>E611/L611</f>
        <v>5</v>
      </c>
      <c r="Q611" t="str">
        <f>LEFT(N611,(FIND("/",N611)-1))</f>
        <v>technology</v>
      </c>
      <c r="R611" t="str">
        <f>MID(N611,FIND("/",N611)+1,4115)</f>
        <v>web</v>
      </c>
      <c r="S611" s="11">
        <f>(((J611/60)/60)/24)+DATE(1970,1,1)</f>
        <v>42307.034074074079</v>
      </c>
      <c r="T611" s="11">
        <f>(((I611/60)/60)/24)+DATE(1970,1,1)</f>
        <v>42337.075740740736</v>
      </c>
    </row>
    <row r="612" spans="1:20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>E612/D612</f>
        <v>0</v>
      </c>
      <c r="P612" t="e">
        <f>E612/L612</f>
        <v>#DIV/0!</v>
      </c>
      <c r="Q612" t="str">
        <f>LEFT(N612,(FIND("/",N612)-1))</f>
        <v>technology</v>
      </c>
      <c r="R612" t="str">
        <f>MID(N612,FIND("/",N612)+1,4115)</f>
        <v>web</v>
      </c>
      <c r="S612" s="11">
        <f>(((J612/60)/60)/24)+DATE(1970,1,1)</f>
        <v>42086.83085648148</v>
      </c>
      <c r="T612" s="11">
        <f>(((I612/60)/60)/24)+DATE(1970,1,1)</f>
        <v>42116.83085648148</v>
      </c>
    </row>
    <row r="613" spans="1:20" ht="43.2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>E613/D613</f>
        <v>0</v>
      </c>
      <c r="P613" t="e">
        <f>E613/L613</f>
        <v>#DIV/0!</v>
      </c>
      <c r="Q613" t="str">
        <f>LEFT(N613,(FIND("/",N613)-1))</f>
        <v>technology</v>
      </c>
      <c r="R613" t="str">
        <f>MID(N613,FIND("/",N613)+1,4115)</f>
        <v>web</v>
      </c>
      <c r="S613" s="11">
        <f>(((J613/60)/60)/24)+DATE(1970,1,1)</f>
        <v>42328.560613425929</v>
      </c>
      <c r="T613" s="11">
        <f>(((I613/60)/60)/24)+DATE(1970,1,1)</f>
        <v>42388.560613425929</v>
      </c>
    </row>
    <row r="614" spans="1:20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>E614/D614</f>
        <v>0</v>
      </c>
      <c r="P614" t="e">
        <f>E614/L614</f>
        <v>#DIV/0!</v>
      </c>
      <c r="Q614" t="str">
        <f>LEFT(N614,(FIND("/",N614)-1))</f>
        <v>technology</v>
      </c>
      <c r="R614" t="str">
        <f>MID(N614,FIND("/",N614)+1,4115)</f>
        <v>web</v>
      </c>
      <c r="S614" s="11">
        <f>(((J614/60)/60)/24)+DATE(1970,1,1)</f>
        <v>42585.031782407401</v>
      </c>
      <c r="T614" s="11">
        <f>(((I614/60)/60)/24)+DATE(1970,1,1)</f>
        <v>42615.031782407401</v>
      </c>
    </row>
    <row r="615" spans="1:20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>E615/D615</f>
        <v>0.21363333333333334</v>
      </c>
      <c r="P615">
        <f>E615/L615</f>
        <v>105.93388429752066</v>
      </c>
      <c r="Q615" t="str">
        <f>LEFT(N615,(FIND("/",N615)-1))</f>
        <v>technology</v>
      </c>
      <c r="R615" t="str">
        <f>MID(N615,FIND("/",N615)+1,4115)</f>
        <v>web</v>
      </c>
      <c r="S615" s="11">
        <f>(((J615/60)/60)/24)+DATE(1970,1,1)</f>
        <v>42247.496759259258</v>
      </c>
      <c r="T615" s="11">
        <f>(((I615/60)/60)/24)+DATE(1970,1,1)</f>
        <v>42278.207638888889</v>
      </c>
    </row>
    <row r="616" spans="1:20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>E616/D616</f>
        <v>0</v>
      </c>
      <c r="P616" t="e">
        <f>E616/L616</f>
        <v>#DIV/0!</v>
      </c>
      <c r="Q616" t="str">
        <f>LEFT(N616,(FIND("/",N616)-1))</f>
        <v>technology</v>
      </c>
      <c r="R616" t="str">
        <f>MID(N616,FIND("/",N616)+1,4115)</f>
        <v>web</v>
      </c>
      <c r="S616" s="11">
        <f>(((J616/60)/60)/24)+DATE(1970,1,1)</f>
        <v>42515.061805555553</v>
      </c>
      <c r="T616" s="11">
        <f>(((I616/60)/60)/24)+DATE(1970,1,1)</f>
        <v>42545.061805555553</v>
      </c>
    </row>
    <row r="617" spans="1:20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>E617/D617</f>
        <v>0</v>
      </c>
      <c r="P617" t="e">
        <f>E617/L617</f>
        <v>#DIV/0!</v>
      </c>
      <c r="Q617" t="str">
        <f>LEFT(N617,(FIND("/",N617)-1))</f>
        <v>technology</v>
      </c>
      <c r="R617" t="str">
        <f>MID(N617,FIND("/",N617)+1,4115)</f>
        <v>web</v>
      </c>
      <c r="S617" s="11">
        <f>(((J617/60)/60)/24)+DATE(1970,1,1)</f>
        <v>42242.122210648144</v>
      </c>
      <c r="T617" s="11">
        <f>(((I617/60)/60)/24)+DATE(1970,1,1)</f>
        <v>42272.122210648144</v>
      </c>
    </row>
    <row r="618" spans="1:20" ht="43.2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>E618/D618</f>
        <v>0</v>
      </c>
      <c r="P618" t="e">
        <f>E618/L618</f>
        <v>#DIV/0!</v>
      </c>
      <c r="Q618" t="str">
        <f>LEFT(N618,(FIND("/",N618)-1))</f>
        <v>technology</v>
      </c>
      <c r="R618" t="str">
        <f>MID(N618,FIND("/",N618)+1,4115)</f>
        <v>web</v>
      </c>
      <c r="S618" s="11">
        <f>(((J618/60)/60)/24)+DATE(1970,1,1)</f>
        <v>42761.376238425932</v>
      </c>
      <c r="T618" s="11">
        <f>(((I618/60)/60)/24)+DATE(1970,1,1)</f>
        <v>42791.376238425932</v>
      </c>
    </row>
    <row r="619" spans="1:20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>E619/D619</f>
        <v>0.03</v>
      </c>
      <c r="P619">
        <f>E619/L619</f>
        <v>20</v>
      </c>
      <c r="Q619" t="str">
        <f>LEFT(N619,(FIND("/",N619)-1))</f>
        <v>technology</v>
      </c>
      <c r="R619" t="str">
        <f>MID(N619,FIND("/",N619)+1,4115)</f>
        <v>web</v>
      </c>
      <c r="S619" s="11">
        <f>(((J619/60)/60)/24)+DATE(1970,1,1)</f>
        <v>42087.343090277776</v>
      </c>
      <c r="T619" s="11">
        <f>(((I619/60)/60)/24)+DATE(1970,1,1)</f>
        <v>42132.343090277776</v>
      </c>
    </row>
    <row r="620" spans="1:20" ht="43.2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>E620/D620</f>
        <v>0</v>
      </c>
      <c r="P620" t="e">
        <f>E620/L620</f>
        <v>#DIV/0!</v>
      </c>
      <c r="Q620" t="str">
        <f>LEFT(N620,(FIND("/",N620)-1))</f>
        <v>technology</v>
      </c>
      <c r="R620" t="str">
        <f>MID(N620,FIND("/",N620)+1,4115)</f>
        <v>web</v>
      </c>
      <c r="S620" s="11">
        <f>(((J620/60)/60)/24)+DATE(1970,1,1)</f>
        <v>42317.810219907406</v>
      </c>
      <c r="T620" s="11">
        <f>(((I620/60)/60)/24)+DATE(1970,1,1)</f>
        <v>42347.810219907406</v>
      </c>
    </row>
    <row r="621" spans="1:20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>E621/D621</f>
        <v>3.9999999999999998E-7</v>
      </c>
      <c r="P621">
        <f>E621/L621</f>
        <v>1</v>
      </c>
      <c r="Q621" t="str">
        <f>LEFT(N621,(FIND("/",N621)-1))</f>
        <v>technology</v>
      </c>
      <c r="R621" t="str">
        <f>MID(N621,FIND("/",N621)+1,4115)</f>
        <v>web</v>
      </c>
      <c r="S621" s="11">
        <f>(((J621/60)/60)/24)+DATE(1970,1,1)</f>
        <v>41908.650347222225</v>
      </c>
      <c r="T621" s="11">
        <f>(((I621/60)/60)/24)+DATE(1970,1,1)</f>
        <v>41968.692013888889</v>
      </c>
    </row>
    <row r="622" spans="1:20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>E622/D622</f>
        <v>0.01</v>
      </c>
      <c r="P622">
        <f>E622/L622</f>
        <v>300</v>
      </c>
      <c r="Q622" t="str">
        <f>LEFT(N622,(FIND("/",N622)-1))</f>
        <v>technology</v>
      </c>
      <c r="R622" t="str">
        <f>MID(N622,FIND("/",N622)+1,4115)</f>
        <v>web</v>
      </c>
      <c r="S622" s="11">
        <f>(((J622/60)/60)/24)+DATE(1970,1,1)</f>
        <v>41831.716874999998</v>
      </c>
      <c r="T622" s="11">
        <f>(((I622/60)/60)/24)+DATE(1970,1,1)</f>
        <v>41876.716874999998</v>
      </c>
    </row>
    <row r="623" spans="1:20" ht="43.2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>E623/D623</f>
        <v>1.044E-2</v>
      </c>
      <c r="P623">
        <f>E623/L623</f>
        <v>87</v>
      </c>
      <c r="Q623" t="str">
        <f>LEFT(N623,(FIND("/",N623)-1))</f>
        <v>technology</v>
      </c>
      <c r="R623" t="str">
        <f>MID(N623,FIND("/",N623)+1,4115)</f>
        <v>web</v>
      </c>
      <c r="S623" s="11">
        <f>(((J623/60)/60)/24)+DATE(1970,1,1)</f>
        <v>42528.987696759257</v>
      </c>
      <c r="T623" s="11">
        <f>(((I623/60)/60)/24)+DATE(1970,1,1)</f>
        <v>42558.987696759257</v>
      </c>
    </row>
    <row r="624" spans="1:20" ht="43.2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>E624/D624</f>
        <v>5.6833333333333333E-2</v>
      </c>
      <c r="P624">
        <f>E624/L624</f>
        <v>37.888888888888886</v>
      </c>
      <c r="Q624" t="str">
        <f>LEFT(N624,(FIND("/",N624)-1))</f>
        <v>technology</v>
      </c>
      <c r="R624" t="str">
        <f>MID(N624,FIND("/",N624)+1,4115)</f>
        <v>web</v>
      </c>
      <c r="S624" s="11">
        <f>(((J624/60)/60)/24)+DATE(1970,1,1)</f>
        <v>42532.774745370371</v>
      </c>
      <c r="T624" s="11">
        <f>(((I624/60)/60)/24)+DATE(1970,1,1)</f>
        <v>42552.774745370371</v>
      </c>
    </row>
    <row r="625" spans="1:20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>E625/D625</f>
        <v>0</v>
      </c>
      <c r="P625" t="e">
        <f>E625/L625</f>
        <v>#DIV/0!</v>
      </c>
      <c r="Q625" t="str">
        <f>LEFT(N625,(FIND("/",N625)-1))</f>
        <v>technology</v>
      </c>
      <c r="R625" t="str">
        <f>MID(N625,FIND("/",N625)+1,4115)</f>
        <v>web</v>
      </c>
      <c r="S625" s="11">
        <f>(((J625/60)/60)/24)+DATE(1970,1,1)</f>
        <v>42122.009224537032</v>
      </c>
      <c r="T625" s="11">
        <f>(((I625/60)/60)/24)+DATE(1970,1,1)</f>
        <v>42152.009224537032</v>
      </c>
    </row>
    <row r="626" spans="1:20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>E626/D626</f>
        <v>0</v>
      </c>
      <c r="P626" t="e">
        <f>E626/L626</f>
        <v>#DIV/0!</v>
      </c>
      <c r="Q626" t="str">
        <f>LEFT(N626,(FIND("/",N626)-1))</f>
        <v>technology</v>
      </c>
      <c r="R626" t="str">
        <f>MID(N626,FIND("/",N626)+1,4115)</f>
        <v>web</v>
      </c>
      <c r="S626" s="11">
        <f>(((J626/60)/60)/24)+DATE(1970,1,1)</f>
        <v>42108.988900462966</v>
      </c>
      <c r="T626" s="11">
        <f>(((I626/60)/60)/24)+DATE(1970,1,1)</f>
        <v>42138.988900462966</v>
      </c>
    </row>
    <row r="627" spans="1:20" ht="43.2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>E627/D627</f>
        <v>0</v>
      </c>
      <c r="P627" t="e">
        <f>E627/L627</f>
        <v>#DIV/0!</v>
      </c>
      <c r="Q627" t="str">
        <f>LEFT(N627,(FIND("/",N627)-1))</f>
        <v>technology</v>
      </c>
      <c r="R627" t="str">
        <f>MID(N627,FIND("/",N627)+1,4115)</f>
        <v>web</v>
      </c>
      <c r="S627" s="11">
        <f>(((J627/60)/60)/24)+DATE(1970,1,1)</f>
        <v>42790.895567129628</v>
      </c>
      <c r="T627" s="11">
        <f>(((I627/60)/60)/24)+DATE(1970,1,1)</f>
        <v>42820.853900462964</v>
      </c>
    </row>
    <row r="628" spans="1:20" ht="43.2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>E628/D628</f>
        <v>0.17380000000000001</v>
      </c>
      <c r="P628">
        <f>E628/L628</f>
        <v>111.41025641025641</v>
      </c>
      <c r="Q628" t="str">
        <f>LEFT(N628,(FIND("/",N628)-1))</f>
        <v>technology</v>
      </c>
      <c r="R628" t="str">
        <f>MID(N628,FIND("/",N628)+1,4115)</f>
        <v>web</v>
      </c>
      <c r="S628" s="11">
        <f>(((J628/60)/60)/24)+DATE(1970,1,1)</f>
        <v>42198.559479166666</v>
      </c>
      <c r="T628" s="11">
        <f>(((I628/60)/60)/24)+DATE(1970,1,1)</f>
        <v>42231.556944444441</v>
      </c>
    </row>
    <row r="629" spans="1:20" ht="43.2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>E629/D629</f>
        <v>2.0000000000000001E-4</v>
      </c>
      <c r="P629">
        <f>E629/L629</f>
        <v>90</v>
      </c>
      <c r="Q629" t="str">
        <f>LEFT(N629,(FIND("/",N629)-1))</f>
        <v>technology</v>
      </c>
      <c r="R629" t="str">
        <f>MID(N629,FIND("/",N629)+1,4115)</f>
        <v>web</v>
      </c>
      <c r="S629" s="11">
        <f>(((J629/60)/60)/24)+DATE(1970,1,1)</f>
        <v>42384.306840277779</v>
      </c>
      <c r="T629" s="11">
        <f>(((I629/60)/60)/24)+DATE(1970,1,1)</f>
        <v>42443.958333333328</v>
      </c>
    </row>
    <row r="630" spans="1:20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>E630/D630</f>
        <v>0</v>
      </c>
      <c r="P630" t="e">
        <f>E630/L630</f>
        <v>#DIV/0!</v>
      </c>
      <c r="Q630" t="str">
        <f>LEFT(N630,(FIND("/",N630)-1))</f>
        <v>technology</v>
      </c>
      <c r="R630" t="str">
        <f>MID(N630,FIND("/",N630)+1,4115)</f>
        <v>web</v>
      </c>
      <c r="S630" s="11">
        <f>(((J630/60)/60)/24)+DATE(1970,1,1)</f>
        <v>41803.692789351851</v>
      </c>
      <c r="T630" s="11">
        <f>(((I630/60)/60)/24)+DATE(1970,1,1)</f>
        <v>41833.692789351851</v>
      </c>
    </row>
    <row r="631" spans="1:20" ht="43.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>E631/D631</f>
        <v>1.75E-3</v>
      </c>
      <c r="P631">
        <f>E631/L631</f>
        <v>116.66666666666667</v>
      </c>
      <c r="Q631" t="str">
        <f>LEFT(N631,(FIND("/",N631)-1))</f>
        <v>technology</v>
      </c>
      <c r="R631" t="str">
        <f>MID(N631,FIND("/",N631)+1,4115)</f>
        <v>web</v>
      </c>
      <c r="S631" s="11">
        <f>(((J631/60)/60)/24)+DATE(1970,1,1)</f>
        <v>42474.637824074074</v>
      </c>
      <c r="T631" s="11">
        <f>(((I631/60)/60)/24)+DATE(1970,1,1)</f>
        <v>42504.637824074074</v>
      </c>
    </row>
    <row r="632" spans="1:20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>E632/D632</f>
        <v>8.3340278356529708E-4</v>
      </c>
      <c r="P632">
        <f>E632/L632</f>
        <v>10</v>
      </c>
      <c r="Q632" t="str">
        <f>LEFT(N632,(FIND("/",N632)-1))</f>
        <v>technology</v>
      </c>
      <c r="R632" t="str">
        <f>MID(N632,FIND("/",N632)+1,4115)</f>
        <v>web</v>
      </c>
      <c r="S632" s="11">
        <f>(((J632/60)/60)/24)+DATE(1970,1,1)</f>
        <v>42223.619456018518</v>
      </c>
      <c r="T632" s="11">
        <f>(((I632/60)/60)/24)+DATE(1970,1,1)</f>
        <v>42253.215277777781</v>
      </c>
    </row>
    <row r="633" spans="1:20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>E633/D633</f>
        <v>1.38E-2</v>
      </c>
      <c r="P633">
        <f>E633/L633</f>
        <v>76.666666666666671</v>
      </c>
      <c r="Q633" t="str">
        <f>LEFT(N633,(FIND("/",N633)-1))</f>
        <v>technology</v>
      </c>
      <c r="R633" t="str">
        <f>MID(N633,FIND("/",N633)+1,4115)</f>
        <v>web</v>
      </c>
      <c r="S633" s="11">
        <f>(((J633/60)/60)/24)+DATE(1970,1,1)</f>
        <v>42489.772326388891</v>
      </c>
      <c r="T633" s="11">
        <f>(((I633/60)/60)/24)+DATE(1970,1,1)</f>
        <v>42518.772326388891</v>
      </c>
    </row>
    <row r="634" spans="1:20" ht="28.8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>E634/D634</f>
        <v>0</v>
      </c>
      <c r="P634" t="e">
        <f>E634/L634</f>
        <v>#DIV/0!</v>
      </c>
      <c r="Q634" t="str">
        <f>LEFT(N634,(FIND("/",N634)-1))</f>
        <v>technology</v>
      </c>
      <c r="R634" t="str">
        <f>MID(N634,FIND("/",N634)+1,4115)</f>
        <v>web</v>
      </c>
      <c r="S634" s="11">
        <f>(((J634/60)/60)/24)+DATE(1970,1,1)</f>
        <v>42303.659317129626</v>
      </c>
      <c r="T634" s="11">
        <f>(((I634/60)/60)/24)+DATE(1970,1,1)</f>
        <v>42333.700983796298</v>
      </c>
    </row>
    <row r="635" spans="1:20" ht="43.2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>E635/D635</f>
        <v>0.1245</v>
      </c>
      <c r="P635">
        <f>E635/L635</f>
        <v>49.8</v>
      </c>
      <c r="Q635" t="str">
        <f>LEFT(N635,(FIND("/",N635)-1))</f>
        <v>technology</v>
      </c>
      <c r="R635" t="str">
        <f>MID(N635,FIND("/",N635)+1,4115)</f>
        <v>web</v>
      </c>
      <c r="S635" s="11">
        <f>(((J635/60)/60)/24)+DATE(1970,1,1)</f>
        <v>42507.29932870371</v>
      </c>
      <c r="T635" s="11">
        <f>(((I635/60)/60)/24)+DATE(1970,1,1)</f>
        <v>42538.958333333328</v>
      </c>
    </row>
    <row r="636" spans="1:20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>E636/D636</f>
        <v>2.0000000000000001E-4</v>
      </c>
      <c r="P636">
        <f>E636/L636</f>
        <v>1</v>
      </c>
      <c r="Q636" t="str">
        <f>LEFT(N636,(FIND("/",N636)-1))</f>
        <v>technology</v>
      </c>
      <c r="R636" t="str">
        <f>MID(N636,FIND("/",N636)+1,4115)</f>
        <v>web</v>
      </c>
      <c r="S636" s="11">
        <f>(((J636/60)/60)/24)+DATE(1970,1,1)</f>
        <v>42031.928576388891</v>
      </c>
      <c r="T636" s="11">
        <f>(((I636/60)/60)/24)+DATE(1970,1,1)</f>
        <v>42061.928576388891</v>
      </c>
    </row>
    <row r="637" spans="1:20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>E637/D637</f>
        <v>8.0000000000000007E-5</v>
      </c>
      <c r="P637">
        <f>E637/L637</f>
        <v>2</v>
      </c>
      <c r="Q637" t="str">
        <f>LEFT(N637,(FIND("/",N637)-1))</f>
        <v>technology</v>
      </c>
      <c r="R637" t="str">
        <f>MID(N637,FIND("/",N637)+1,4115)</f>
        <v>web</v>
      </c>
      <c r="S637" s="11">
        <f>(((J637/60)/60)/24)+DATE(1970,1,1)</f>
        <v>42076.092152777783</v>
      </c>
      <c r="T637" s="11">
        <f>(((I637/60)/60)/24)+DATE(1970,1,1)</f>
        <v>42106.092152777783</v>
      </c>
    </row>
    <row r="638" spans="1:20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>E638/D638</f>
        <v>2E-3</v>
      </c>
      <c r="P638">
        <f>E638/L638</f>
        <v>4</v>
      </c>
      <c r="Q638" t="str">
        <f>LEFT(N638,(FIND("/",N638)-1))</f>
        <v>technology</v>
      </c>
      <c r="R638" t="str">
        <f>MID(N638,FIND("/",N638)+1,4115)</f>
        <v>web</v>
      </c>
      <c r="S638" s="11">
        <f>(((J638/60)/60)/24)+DATE(1970,1,1)</f>
        <v>42131.455439814818</v>
      </c>
      <c r="T638" s="11">
        <f>(((I638/60)/60)/24)+DATE(1970,1,1)</f>
        <v>42161.44930555555</v>
      </c>
    </row>
    <row r="639" spans="1:20" ht="43.2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>E639/D639</f>
        <v>0</v>
      </c>
      <c r="P639" t="e">
        <f>E639/L639</f>
        <v>#DIV/0!</v>
      </c>
      <c r="Q639" t="str">
        <f>LEFT(N639,(FIND("/",N639)-1))</f>
        <v>technology</v>
      </c>
      <c r="R639" t="str">
        <f>MID(N639,FIND("/",N639)+1,4115)</f>
        <v>web</v>
      </c>
      <c r="S639" s="11">
        <f>(((J639/60)/60)/24)+DATE(1970,1,1)</f>
        <v>42762.962013888886</v>
      </c>
      <c r="T639" s="11">
        <f>(((I639/60)/60)/24)+DATE(1970,1,1)</f>
        <v>42791.961111111115</v>
      </c>
    </row>
    <row r="640" spans="1:20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>E640/D640</f>
        <v>9.0000000000000006E-5</v>
      </c>
      <c r="P640">
        <f>E640/L640</f>
        <v>3</v>
      </c>
      <c r="Q640" t="str">
        <f>LEFT(N640,(FIND("/",N640)-1))</f>
        <v>technology</v>
      </c>
      <c r="R640" t="str">
        <f>MID(N640,FIND("/",N640)+1,4115)</f>
        <v>web</v>
      </c>
      <c r="S640" s="11">
        <f>(((J640/60)/60)/24)+DATE(1970,1,1)</f>
        <v>42759.593310185184</v>
      </c>
      <c r="T640" s="11">
        <f>(((I640/60)/60)/24)+DATE(1970,1,1)</f>
        <v>42819.55164351852</v>
      </c>
    </row>
    <row r="641" spans="1:20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>E641/D641</f>
        <v>9.9999999999999995E-7</v>
      </c>
      <c r="P641">
        <f>E641/L641</f>
        <v>1</v>
      </c>
      <c r="Q641" t="str">
        <f>LEFT(N641,(FIND("/",N641)-1))</f>
        <v>technology</v>
      </c>
      <c r="R641" t="str">
        <f>MID(N641,FIND("/",N641)+1,4115)</f>
        <v>web</v>
      </c>
      <c r="S641" s="11">
        <f>(((J641/60)/60)/24)+DATE(1970,1,1)</f>
        <v>41865.583275462966</v>
      </c>
      <c r="T641" s="11">
        <f>(((I641/60)/60)/24)+DATE(1970,1,1)</f>
        <v>41925.583275462966</v>
      </c>
    </row>
    <row r="642" spans="1:20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>E642/D642</f>
        <v>1.4428571428571428</v>
      </c>
      <c r="P642">
        <f>E642/L642</f>
        <v>50.5</v>
      </c>
      <c r="Q642" t="str">
        <f>LEFT(N642,(FIND("/",N642)-1))</f>
        <v>technology</v>
      </c>
      <c r="R642" t="str">
        <f>MID(N642,FIND("/",N642)+1,4115)</f>
        <v>wearables</v>
      </c>
      <c r="S642" s="11">
        <f>(((J642/60)/60)/24)+DATE(1970,1,1)</f>
        <v>42683.420312500006</v>
      </c>
      <c r="T642" s="11">
        <f>(((I642/60)/60)/24)+DATE(1970,1,1)</f>
        <v>42698.958333333328</v>
      </c>
    </row>
    <row r="643" spans="1:20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>E643/D643</f>
        <v>1.1916249999999999</v>
      </c>
      <c r="P643">
        <f>E643/L643</f>
        <v>151.31746031746033</v>
      </c>
      <c r="Q643" t="str">
        <f>LEFT(N643,(FIND("/",N643)-1))</f>
        <v>technology</v>
      </c>
      <c r="R643" t="str">
        <f>MID(N643,FIND("/",N643)+1,4115)</f>
        <v>wearables</v>
      </c>
      <c r="S643" s="11">
        <f>(((J643/60)/60)/24)+DATE(1970,1,1)</f>
        <v>42199.57</v>
      </c>
      <c r="T643" s="11">
        <f>(((I643/60)/60)/24)+DATE(1970,1,1)</f>
        <v>42229.57</v>
      </c>
    </row>
    <row r="644" spans="1:20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>E644/D644</f>
        <v>14.604850000000001</v>
      </c>
      <c r="P644">
        <f>E644/L644</f>
        <v>134.3592456301748</v>
      </c>
      <c r="Q644" t="str">
        <f>LEFT(N644,(FIND("/",N644)-1))</f>
        <v>technology</v>
      </c>
      <c r="R644" t="str">
        <f>MID(N644,FIND("/",N644)+1,4115)</f>
        <v>wearables</v>
      </c>
      <c r="S644" s="11">
        <f>(((J644/60)/60)/24)+DATE(1970,1,1)</f>
        <v>42199.651319444441</v>
      </c>
      <c r="T644" s="11">
        <f>(((I644/60)/60)/24)+DATE(1970,1,1)</f>
        <v>42235.651319444441</v>
      </c>
    </row>
    <row r="645" spans="1:20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>E645/D645</f>
        <v>1.0580799999999999</v>
      </c>
      <c r="P645">
        <f>E645/L645</f>
        <v>174.02631578947367</v>
      </c>
      <c r="Q645" t="str">
        <f>LEFT(N645,(FIND("/",N645)-1))</f>
        <v>technology</v>
      </c>
      <c r="R645" t="str">
        <f>MID(N645,FIND("/",N645)+1,4115)</f>
        <v>wearables</v>
      </c>
      <c r="S645" s="11">
        <f>(((J645/60)/60)/24)+DATE(1970,1,1)</f>
        <v>42100.642071759255</v>
      </c>
      <c r="T645" s="11">
        <f>(((I645/60)/60)/24)+DATE(1970,1,1)</f>
        <v>42155.642071759255</v>
      </c>
    </row>
    <row r="646" spans="1:20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>E646/D646</f>
        <v>3.0011791999999997</v>
      </c>
      <c r="P646">
        <f>E646/L646</f>
        <v>73.486268364348675</v>
      </c>
      <c r="Q646" t="str">
        <f>LEFT(N646,(FIND("/",N646)-1))</f>
        <v>technology</v>
      </c>
      <c r="R646" t="str">
        <f>MID(N646,FIND("/",N646)+1,4115)</f>
        <v>wearables</v>
      </c>
      <c r="S646" s="11">
        <f>(((J646/60)/60)/24)+DATE(1970,1,1)</f>
        <v>41898.665960648148</v>
      </c>
      <c r="T646" s="11">
        <f>(((I646/60)/60)/24)+DATE(1970,1,1)</f>
        <v>41941.041666666664</v>
      </c>
    </row>
    <row r="647" spans="1:20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>E647/D647</f>
        <v>2.7869999999999999</v>
      </c>
      <c r="P647">
        <f>E647/L647</f>
        <v>23.518987341772153</v>
      </c>
      <c r="Q647" t="str">
        <f>LEFT(N647,(FIND("/",N647)-1))</f>
        <v>technology</v>
      </c>
      <c r="R647" t="str">
        <f>MID(N647,FIND("/",N647)+1,4115)</f>
        <v>wearables</v>
      </c>
      <c r="S647" s="11">
        <f>(((J647/60)/60)/24)+DATE(1970,1,1)</f>
        <v>42564.026319444441</v>
      </c>
      <c r="T647" s="11">
        <f>(((I647/60)/60)/24)+DATE(1970,1,1)</f>
        <v>42594.026319444441</v>
      </c>
    </row>
    <row r="648" spans="1:20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>E648/D648</f>
        <v>1.3187625000000001</v>
      </c>
      <c r="P648">
        <f>E648/L648</f>
        <v>39.074444444444445</v>
      </c>
      <c r="Q648" t="str">
        <f>LEFT(N648,(FIND("/",N648)-1))</f>
        <v>technology</v>
      </c>
      <c r="R648" t="str">
        <f>MID(N648,FIND("/",N648)+1,4115)</f>
        <v>wearables</v>
      </c>
      <c r="S648" s="11">
        <f>(((J648/60)/60)/24)+DATE(1970,1,1)</f>
        <v>41832.852627314816</v>
      </c>
      <c r="T648" s="11">
        <f>(((I648/60)/60)/24)+DATE(1970,1,1)</f>
        <v>41862.852627314816</v>
      </c>
    </row>
    <row r="649" spans="1:20" ht="43.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>E649/D649</f>
        <v>1.0705</v>
      </c>
      <c r="P649">
        <f>E649/L649</f>
        <v>125.94117647058823</v>
      </c>
      <c r="Q649" t="str">
        <f>LEFT(N649,(FIND("/",N649)-1))</f>
        <v>technology</v>
      </c>
      <c r="R649" t="str">
        <f>MID(N649,FIND("/",N649)+1,4115)</f>
        <v>wearables</v>
      </c>
      <c r="S649" s="11">
        <f>(((J649/60)/60)/24)+DATE(1970,1,1)</f>
        <v>42416.767928240741</v>
      </c>
      <c r="T649" s="11">
        <f>(((I649/60)/60)/24)+DATE(1970,1,1)</f>
        <v>42446.726261574076</v>
      </c>
    </row>
    <row r="650" spans="1:20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>E650/D650</f>
        <v>1.2682285714285715</v>
      </c>
      <c r="P650">
        <f>E650/L650</f>
        <v>1644</v>
      </c>
      <c r="Q650" t="str">
        <f>LEFT(N650,(FIND("/",N650)-1))</f>
        <v>technology</v>
      </c>
      <c r="R650" t="str">
        <f>MID(N650,FIND("/",N650)+1,4115)</f>
        <v>wearables</v>
      </c>
      <c r="S650" s="11">
        <f>(((J650/60)/60)/24)+DATE(1970,1,1)</f>
        <v>41891.693379629629</v>
      </c>
      <c r="T650" s="11">
        <f>(((I650/60)/60)/24)+DATE(1970,1,1)</f>
        <v>41926.693379629629</v>
      </c>
    </row>
    <row r="651" spans="1:20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>E651/D651</f>
        <v>1.3996</v>
      </c>
      <c r="P651">
        <f>E651/L651</f>
        <v>42.670731707317074</v>
      </c>
      <c r="Q651" t="str">
        <f>LEFT(N651,(FIND("/",N651)-1))</f>
        <v>technology</v>
      </c>
      <c r="R651" t="str">
        <f>MID(N651,FIND("/",N651)+1,4115)</f>
        <v>wearables</v>
      </c>
      <c r="S651" s="11">
        <f>(((J651/60)/60)/24)+DATE(1970,1,1)</f>
        <v>41877.912187499998</v>
      </c>
      <c r="T651" s="11">
        <f>(((I651/60)/60)/24)+DATE(1970,1,1)</f>
        <v>41898.912187499998</v>
      </c>
    </row>
    <row r="652" spans="1:20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>E652/D652</f>
        <v>1.1240000000000001</v>
      </c>
      <c r="P652">
        <f>E652/L652</f>
        <v>35.125</v>
      </c>
      <c r="Q652" t="str">
        <f>LEFT(N652,(FIND("/",N652)-1))</f>
        <v>technology</v>
      </c>
      <c r="R652" t="str">
        <f>MID(N652,FIND("/",N652)+1,4115)</f>
        <v>wearables</v>
      </c>
      <c r="S652" s="11">
        <f>(((J652/60)/60)/24)+DATE(1970,1,1)</f>
        <v>41932.036851851852</v>
      </c>
      <c r="T652" s="11">
        <f>(((I652/60)/60)/24)+DATE(1970,1,1)</f>
        <v>41992.078518518523</v>
      </c>
    </row>
    <row r="653" spans="1:20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>E653/D653</f>
        <v>1.00528</v>
      </c>
      <c r="P653">
        <f>E653/L653</f>
        <v>239.35238095238094</v>
      </c>
      <c r="Q653" t="str">
        <f>LEFT(N653,(FIND("/",N653)-1))</f>
        <v>technology</v>
      </c>
      <c r="R653" t="str">
        <f>MID(N653,FIND("/",N653)+1,4115)</f>
        <v>wearables</v>
      </c>
      <c r="S653" s="11">
        <f>(((J653/60)/60)/24)+DATE(1970,1,1)</f>
        <v>41956.017488425925</v>
      </c>
      <c r="T653" s="11">
        <f>(((I653/60)/60)/24)+DATE(1970,1,1)</f>
        <v>41986.017488425925</v>
      </c>
    </row>
    <row r="654" spans="1:20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>E654/D654</f>
        <v>1.0046666666666666</v>
      </c>
      <c r="P654">
        <f>E654/L654</f>
        <v>107.64285714285714</v>
      </c>
      <c r="Q654" t="str">
        <f>LEFT(N654,(FIND("/",N654)-1))</f>
        <v>technology</v>
      </c>
      <c r="R654" t="str">
        <f>MID(N654,FIND("/",N654)+1,4115)</f>
        <v>wearables</v>
      </c>
      <c r="S654" s="11">
        <f>(((J654/60)/60)/24)+DATE(1970,1,1)</f>
        <v>42675.690393518518</v>
      </c>
      <c r="T654" s="11">
        <f>(((I654/60)/60)/24)+DATE(1970,1,1)</f>
        <v>42705.732060185182</v>
      </c>
    </row>
    <row r="655" spans="1:20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>E655/D655</f>
        <v>1.4144600000000001</v>
      </c>
      <c r="P655">
        <f>E655/L655</f>
        <v>95.830623306233065</v>
      </c>
      <c r="Q655" t="str">
        <f>LEFT(N655,(FIND("/",N655)-1))</f>
        <v>technology</v>
      </c>
      <c r="R655" t="str">
        <f>MID(N655,FIND("/",N655)+1,4115)</f>
        <v>wearables</v>
      </c>
      <c r="S655" s="11">
        <f>(((J655/60)/60)/24)+DATE(1970,1,1)</f>
        <v>42199.618518518517</v>
      </c>
      <c r="T655" s="11">
        <f>(((I655/60)/60)/24)+DATE(1970,1,1)</f>
        <v>42236.618518518517</v>
      </c>
    </row>
    <row r="656" spans="1:20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>E656/D656</f>
        <v>2.6729166666666666</v>
      </c>
      <c r="P656">
        <f>E656/L656</f>
        <v>31.663376110562684</v>
      </c>
      <c r="Q656" t="str">
        <f>LEFT(N656,(FIND("/",N656)-1))</f>
        <v>technology</v>
      </c>
      <c r="R656" t="str">
        <f>MID(N656,FIND("/",N656)+1,4115)</f>
        <v>wearables</v>
      </c>
      <c r="S656" s="11">
        <f>(((J656/60)/60)/24)+DATE(1970,1,1)</f>
        <v>42163.957326388889</v>
      </c>
      <c r="T656" s="11">
        <f>(((I656/60)/60)/24)+DATE(1970,1,1)</f>
        <v>42193.957326388889</v>
      </c>
    </row>
    <row r="657" spans="1:20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>E657/D657</f>
        <v>1.4688749999999999</v>
      </c>
      <c r="P657">
        <f>E657/L657</f>
        <v>42.886861313868614</v>
      </c>
      <c r="Q657" t="str">
        <f>LEFT(N657,(FIND("/",N657)-1))</f>
        <v>technology</v>
      </c>
      <c r="R657" t="str">
        <f>MID(N657,FIND("/",N657)+1,4115)</f>
        <v>wearables</v>
      </c>
      <c r="S657" s="11">
        <f>(((J657/60)/60)/24)+DATE(1970,1,1)</f>
        <v>42045.957314814819</v>
      </c>
      <c r="T657" s="11">
        <f>(((I657/60)/60)/24)+DATE(1970,1,1)</f>
        <v>42075.915648148148</v>
      </c>
    </row>
    <row r="658" spans="1:20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>E658/D658</f>
        <v>2.1356000000000002</v>
      </c>
      <c r="P658">
        <f>E658/L658</f>
        <v>122.73563218390805</v>
      </c>
      <c r="Q658" t="str">
        <f>LEFT(N658,(FIND("/",N658)-1))</f>
        <v>technology</v>
      </c>
      <c r="R658" t="str">
        <f>MID(N658,FIND("/",N658)+1,4115)</f>
        <v>wearables</v>
      </c>
      <c r="S658" s="11">
        <f>(((J658/60)/60)/24)+DATE(1970,1,1)</f>
        <v>42417.804618055554</v>
      </c>
      <c r="T658" s="11">
        <f>(((I658/60)/60)/24)+DATE(1970,1,1)</f>
        <v>42477.762951388882</v>
      </c>
    </row>
    <row r="659" spans="1:20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>E659/D659</f>
        <v>1.2569999999999999</v>
      </c>
      <c r="P659">
        <f>E659/L659</f>
        <v>190.45454545454547</v>
      </c>
      <c r="Q659" t="str">
        <f>LEFT(N659,(FIND("/",N659)-1))</f>
        <v>technology</v>
      </c>
      <c r="R659" t="str">
        <f>MID(N659,FIND("/",N659)+1,4115)</f>
        <v>wearables</v>
      </c>
      <c r="S659" s="11">
        <f>(((J659/60)/60)/24)+DATE(1970,1,1)</f>
        <v>42331.84574074074</v>
      </c>
      <c r="T659" s="11">
        <f>(((I659/60)/60)/24)+DATE(1970,1,1)</f>
        <v>42361.84574074074</v>
      </c>
    </row>
    <row r="660" spans="1:20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>E660/D660</f>
        <v>1.0446206037108834</v>
      </c>
      <c r="P660">
        <f>E660/L660</f>
        <v>109.33695652173913</v>
      </c>
      <c r="Q660" t="str">
        <f>LEFT(N660,(FIND("/",N660)-1))</f>
        <v>technology</v>
      </c>
      <c r="R660" t="str">
        <f>MID(N660,FIND("/",N660)+1,4115)</f>
        <v>wearables</v>
      </c>
      <c r="S660" s="11">
        <f>(((J660/60)/60)/24)+DATE(1970,1,1)</f>
        <v>42179.160752314812</v>
      </c>
      <c r="T660" s="11">
        <f>(((I660/60)/60)/24)+DATE(1970,1,1)</f>
        <v>42211.75</v>
      </c>
    </row>
    <row r="661" spans="1:20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>E661/D661</f>
        <v>1.0056666666666667</v>
      </c>
      <c r="P661">
        <f>E661/L661</f>
        <v>143.66666666666666</v>
      </c>
      <c r="Q661" t="str">
        <f>LEFT(N661,(FIND("/",N661)-1))</f>
        <v>technology</v>
      </c>
      <c r="R661" t="str">
        <f>MID(N661,FIND("/",N661)+1,4115)</f>
        <v>wearables</v>
      </c>
      <c r="S661" s="11">
        <f>(((J661/60)/60)/24)+DATE(1970,1,1)</f>
        <v>42209.593692129631</v>
      </c>
      <c r="T661" s="11">
        <f>(((I661/60)/60)/24)+DATE(1970,1,1)</f>
        <v>42239.593692129631</v>
      </c>
    </row>
    <row r="662" spans="1:20" ht="43.2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>E662/D662</f>
        <v>3.058E-2</v>
      </c>
      <c r="P662">
        <f>E662/L662</f>
        <v>84.944444444444443</v>
      </c>
      <c r="Q662" t="str">
        <f>LEFT(N662,(FIND("/",N662)-1))</f>
        <v>technology</v>
      </c>
      <c r="R662" t="str">
        <f>MID(N662,FIND("/",N662)+1,4115)</f>
        <v>wearables</v>
      </c>
      <c r="S662" s="11">
        <f>(((J662/60)/60)/24)+DATE(1970,1,1)</f>
        <v>41922.741655092592</v>
      </c>
      <c r="T662" s="11">
        <f>(((I662/60)/60)/24)+DATE(1970,1,1)</f>
        <v>41952.783321759263</v>
      </c>
    </row>
    <row r="663" spans="1:20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>E663/D663</f>
        <v>9.4999999999999998E-3</v>
      </c>
      <c r="P663">
        <f>E663/L663</f>
        <v>10.555555555555555</v>
      </c>
      <c r="Q663" t="str">
        <f>LEFT(N663,(FIND("/",N663)-1))</f>
        <v>technology</v>
      </c>
      <c r="R663" t="str">
        <f>MID(N663,FIND("/",N663)+1,4115)</f>
        <v>wearables</v>
      </c>
      <c r="S663" s="11">
        <f>(((J663/60)/60)/24)+DATE(1970,1,1)</f>
        <v>42636.645358796297</v>
      </c>
      <c r="T663" s="11">
        <f>(((I663/60)/60)/24)+DATE(1970,1,1)</f>
        <v>42666.645358796297</v>
      </c>
    </row>
    <row r="664" spans="1:20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>E664/D664</f>
        <v>4.0000000000000001E-3</v>
      </c>
      <c r="P664">
        <f>E664/L664</f>
        <v>39</v>
      </c>
      <c r="Q664" t="str">
        <f>LEFT(N664,(FIND("/",N664)-1))</f>
        <v>technology</v>
      </c>
      <c r="R664" t="str">
        <f>MID(N664,FIND("/",N664)+1,4115)</f>
        <v>wearables</v>
      </c>
      <c r="S664" s="11">
        <f>(((J664/60)/60)/24)+DATE(1970,1,1)</f>
        <v>41990.438043981485</v>
      </c>
      <c r="T664" s="11">
        <f>(((I664/60)/60)/24)+DATE(1970,1,1)</f>
        <v>42020.438043981485</v>
      </c>
    </row>
    <row r="665" spans="1:20" ht="43.2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>E665/D665</f>
        <v>3.5000000000000001E-3</v>
      </c>
      <c r="P665">
        <f>E665/L665</f>
        <v>100</v>
      </c>
      <c r="Q665" t="str">
        <f>LEFT(N665,(FIND("/",N665)-1))</f>
        <v>technology</v>
      </c>
      <c r="R665" t="str">
        <f>MID(N665,FIND("/",N665)+1,4115)</f>
        <v>wearables</v>
      </c>
      <c r="S665" s="11">
        <f>(((J665/60)/60)/24)+DATE(1970,1,1)</f>
        <v>42173.843240740738</v>
      </c>
      <c r="T665" s="11">
        <f>(((I665/60)/60)/24)+DATE(1970,1,1)</f>
        <v>42203.843240740738</v>
      </c>
    </row>
    <row r="666" spans="1:20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>E666/D666</f>
        <v>7.5333333333333335E-2</v>
      </c>
      <c r="P666">
        <f>E666/L666</f>
        <v>31.172413793103448</v>
      </c>
      <c r="Q666" t="str">
        <f>LEFT(N666,(FIND("/",N666)-1))</f>
        <v>technology</v>
      </c>
      <c r="R666" t="str">
        <f>MID(N666,FIND("/",N666)+1,4115)</f>
        <v>wearables</v>
      </c>
      <c r="S666" s="11">
        <f>(((J666/60)/60)/24)+DATE(1970,1,1)</f>
        <v>42077.666377314818</v>
      </c>
      <c r="T666" s="11">
        <f>(((I666/60)/60)/24)+DATE(1970,1,1)</f>
        <v>42107.666377314818</v>
      </c>
    </row>
    <row r="667" spans="1:20" ht="43.2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>E667/D667</f>
        <v>0.18640000000000001</v>
      </c>
      <c r="P667">
        <f>E667/L667</f>
        <v>155.33333333333334</v>
      </c>
      <c r="Q667" t="str">
        <f>LEFT(N667,(FIND("/",N667)-1))</f>
        <v>technology</v>
      </c>
      <c r="R667" t="str">
        <f>MID(N667,FIND("/",N667)+1,4115)</f>
        <v>wearables</v>
      </c>
      <c r="S667" s="11">
        <f>(((J667/60)/60)/24)+DATE(1970,1,1)</f>
        <v>42688.711354166662</v>
      </c>
      <c r="T667" s="11">
        <f>(((I667/60)/60)/24)+DATE(1970,1,1)</f>
        <v>42748.711354166662</v>
      </c>
    </row>
    <row r="668" spans="1:20" ht="43.2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>E668/D668</f>
        <v>4.0000000000000003E-5</v>
      </c>
      <c r="P668">
        <f>E668/L668</f>
        <v>2</v>
      </c>
      <c r="Q668" t="str">
        <f>LEFT(N668,(FIND("/",N668)-1))</f>
        <v>technology</v>
      </c>
      <c r="R668" t="str">
        <f>MID(N668,FIND("/",N668)+1,4115)</f>
        <v>wearables</v>
      </c>
      <c r="S668" s="11">
        <f>(((J668/60)/60)/24)+DATE(1970,1,1)</f>
        <v>41838.832152777781</v>
      </c>
      <c r="T668" s="11">
        <f>(((I668/60)/60)/24)+DATE(1970,1,1)</f>
        <v>41868.832152777781</v>
      </c>
    </row>
    <row r="669" spans="1:20" ht="43.2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>E669/D669</f>
        <v>0.1002</v>
      </c>
      <c r="P669">
        <f>E669/L669</f>
        <v>178.92857142857142</v>
      </c>
      <c r="Q669" t="str">
        <f>LEFT(N669,(FIND("/",N669)-1))</f>
        <v>technology</v>
      </c>
      <c r="R669" t="str">
        <f>MID(N669,FIND("/",N669)+1,4115)</f>
        <v>wearables</v>
      </c>
      <c r="S669" s="11">
        <f>(((J669/60)/60)/24)+DATE(1970,1,1)</f>
        <v>42632.373414351852</v>
      </c>
      <c r="T669" s="11">
        <f>(((I669/60)/60)/24)+DATE(1970,1,1)</f>
        <v>42672.373414351852</v>
      </c>
    </row>
    <row r="670" spans="1:20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>E670/D670</f>
        <v>4.5600000000000002E-2</v>
      </c>
      <c r="P670">
        <f>E670/L670</f>
        <v>27.36</v>
      </c>
      <c r="Q670" t="str">
        <f>LEFT(N670,(FIND("/",N670)-1))</f>
        <v>technology</v>
      </c>
      <c r="R670" t="str">
        <f>MID(N670,FIND("/",N670)+1,4115)</f>
        <v>wearables</v>
      </c>
      <c r="S670" s="11">
        <f>(((J670/60)/60)/24)+DATE(1970,1,1)</f>
        <v>42090.831273148149</v>
      </c>
      <c r="T670" s="11">
        <f>(((I670/60)/60)/24)+DATE(1970,1,1)</f>
        <v>42135.831273148149</v>
      </c>
    </row>
    <row r="671" spans="1:20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>E671/D671</f>
        <v>0.21507499999999999</v>
      </c>
      <c r="P671">
        <f>E671/L671</f>
        <v>1536.25</v>
      </c>
      <c r="Q671" t="str">
        <f>LEFT(N671,(FIND("/",N671)-1))</f>
        <v>technology</v>
      </c>
      <c r="R671" t="str">
        <f>MID(N671,FIND("/",N671)+1,4115)</f>
        <v>wearables</v>
      </c>
      <c r="S671" s="11">
        <f>(((J671/60)/60)/24)+DATE(1970,1,1)</f>
        <v>42527.625671296293</v>
      </c>
      <c r="T671" s="11">
        <f>(((I671/60)/60)/24)+DATE(1970,1,1)</f>
        <v>42557.625671296293</v>
      </c>
    </row>
    <row r="672" spans="1:20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>E672/D672</f>
        <v>0.29276666666666668</v>
      </c>
      <c r="P672">
        <f>E672/L672</f>
        <v>84.99677419354839</v>
      </c>
      <c r="Q672" t="str">
        <f>LEFT(N672,(FIND("/",N672)-1))</f>
        <v>technology</v>
      </c>
      <c r="R672" t="str">
        <f>MID(N672,FIND("/",N672)+1,4115)</f>
        <v>wearables</v>
      </c>
      <c r="S672" s="11">
        <f>(((J672/60)/60)/24)+DATE(1970,1,1)</f>
        <v>42506.709722222222</v>
      </c>
      <c r="T672" s="11">
        <f>(((I672/60)/60)/24)+DATE(1970,1,1)</f>
        <v>42540.340277777781</v>
      </c>
    </row>
    <row r="673" spans="1:20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>E673/D673</f>
        <v>0.39426666666666665</v>
      </c>
      <c r="P673">
        <f>E673/L673</f>
        <v>788.5333333333333</v>
      </c>
      <c r="Q673" t="str">
        <f>LEFT(N673,(FIND("/",N673)-1))</f>
        <v>technology</v>
      </c>
      <c r="R673" t="str">
        <f>MID(N673,FIND("/",N673)+1,4115)</f>
        <v>wearables</v>
      </c>
      <c r="S673" s="11">
        <f>(((J673/60)/60)/24)+DATE(1970,1,1)</f>
        <v>41984.692731481482</v>
      </c>
      <c r="T673" s="11">
        <f>(((I673/60)/60)/24)+DATE(1970,1,1)</f>
        <v>42018.166666666672</v>
      </c>
    </row>
    <row r="674" spans="1:20" ht="43.2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>E674/D674</f>
        <v>0.21628</v>
      </c>
      <c r="P674">
        <f>E674/L674</f>
        <v>50.29767441860465</v>
      </c>
      <c r="Q674" t="str">
        <f>LEFT(N674,(FIND("/",N674)-1))</f>
        <v>technology</v>
      </c>
      <c r="R674" t="str">
        <f>MID(N674,FIND("/",N674)+1,4115)</f>
        <v>wearables</v>
      </c>
      <c r="S674" s="11">
        <f>(((J674/60)/60)/24)+DATE(1970,1,1)</f>
        <v>41974.219490740739</v>
      </c>
      <c r="T674" s="11">
        <f>(((I674/60)/60)/24)+DATE(1970,1,1)</f>
        <v>42005.207638888889</v>
      </c>
    </row>
    <row r="675" spans="1:20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>E675/D675</f>
        <v>2.0500000000000002E-3</v>
      </c>
      <c r="P675">
        <f>E675/L675</f>
        <v>68.333333333333329</v>
      </c>
      <c r="Q675" t="str">
        <f>LEFT(N675,(FIND("/",N675)-1))</f>
        <v>technology</v>
      </c>
      <c r="R675" t="str">
        <f>MID(N675,FIND("/",N675)+1,4115)</f>
        <v>wearables</v>
      </c>
      <c r="S675" s="11">
        <f>(((J675/60)/60)/24)+DATE(1970,1,1)</f>
        <v>41838.840474537035</v>
      </c>
      <c r="T675" s="11">
        <f>(((I675/60)/60)/24)+DATE(1970,1,1)</f>
        <v>41883.840474537035</v>
      </c>
    </row>
    <row r="676" spans="1:20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>E676/D676</f>
        <v>2.9999999999999997E-4</v>
      </c>
      <c r="P676">
        <f>E676/L676</f>
        <v>7.5</v>
      </c>
      <c r="Q676" t="str">
        <f>LEFT(N676,(FIND("/",N676)-1))</f>
        <v>technology</v>
      </c>
      <c r="R676" t="str">
        <f>MID(N676,FIND("/",N676)+1,4115)</f>
        <v>wearables</v>
      </c>
      <c r="S676" s="11">
        <f>(((J676/60)/60)/24)+DATE(1970,1,1)</f>
        <v>41803.116053240738</v>
      </c>
      <c r="T676" s="11">
        <f>(((I676/60)/60)/24)+DATE(1970,1,1)</f>
        <v>41863.116053240738</v>
      </c>
    </row>
    <row r="677" spans="1:20" ht="43.2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>E677/D677</f>
        <v>0.14849999999999999</v>
      </c>
      <c r="P677">
        <f>E677/L677</f>
        <v>34.269230769230766</v>
      </c>
      <c r="Q677" t="str">
        <f>LEFT(N677,(FIND("/",N677)-1))</f>
        <v>technology</v>
      </c>
      <c r="R677" t="str">
        <f>MID(N677,FIND("/",N677)+1,4115)</f>
        <v>wearables</v>
      </c>
      <c r="S677" s="11">
        <f>(((J677/60)/60)/24)+DATE(1970,1,1)</f>
        <v>41975.930601851855</v>
      </c>
      <c r="T677" s="11">
        <f>(((I677/60)/60)/24)+DATE(1970,1,1)</f>
        <v>42005.290972222225</v>
      </c>
    </row>
    <row r="678" spans="1:20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>E678/D678</f>
        <v>1.4710000000000001E-2</v>
      </c>
      <c r="P678">
        <f>E678/L678</f>
        <v>61.291666666666664</v>
      </c>
      <c r="Q678" t="str">
        <f>LEFT(N678,(FIND("/",N678)-1))</f>
        <v>technology</v>
      </c>
      <c r="R678" t="str">
        <f>MID(N678,FIND("/",N678)+1,4115)</f>
        <v>wearables</v>
      </c>
      <c r="S678" s="11">
        <f>(((J678/60)/60)/24)+DATE(1970,1,1)</f>
        <v>42012.768298611118</v>
      </c>
      <c r="T678" s="11">
        <f>(((I678/60)/60)/24)+DATE(1970,1,1)</f>
        <v>42042.768298611118</v>
      </c>
    </row>
    <row r="679" spans="1:20" ht="57.6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>E679/D679</f>
        <v>0.25584000000000001</v>
      </c>
      <c r="P679">
        <f>E679/L679</f>
        <v>133.25</v>
      </c>
      <c r="Q679" t="str">
        <f>LEFT(N679,(FIND("/",N679)-1))</f>
        <v>technology</v>
      </c>
      <c r="R679" t="str">
        <f>MID(N679,FIND("/",N679)+1,4115)</f>
        <v>wearables</v>
      </c>
      <c r="S679" s="11">
        <f>(((J679/60)/60)/24)+DATE(1970,1,1)</f>
        <v>42504.403877314813</v>
      </c>
      <c r="T679" s="11">
        <f>(((I679/60)/60)/24)+DATE(1970,1,1)</f>
        <v>42549.403877314813</v>
      </c>
    </row>
    <row r="680" spans="1:20" ht="43.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>E680/D680</f>
        <v>3.8206896551724136E-2</v>
      </c>
      <c r="P680">
        <f>E680/L680</f>
        <v>65.17647058823529</v>
      </c>
      <c r="Q680" t="str">
        <f>LEFT(N680,(FIND("/",N680)-1))</f>
        <v>technology</v>
      </c>
      <c r="R680" t="str">
        <f>MID(N680,FIND("/",N680)+1,4115)</f>
        <v>wearables</v>
      </c>
      <c r="S680" s="11">
        <f>(((J680/60)/60)/24)+DATE(1970,1,1)</f>
        <v>42481.376597222217</v>
      </c>
      <c r="T680" s="11">
        <f>(((I680/60)/60)/24)+DATE(1970,1,1)</f>
        <v>42511.376597222217</v>
      </c>
    </row>
    <row r="681" spans="1:20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>E681/D681</f>
        <v>0.15485964912280703</v>
      </c>
      <c r="P681">
        <f>E681/L681</f>
        <v>93.90425531914893</v>
      </c>
      <c r="Q681" t="str">
        <f>LEFT(N681,(FIND("/",N681)-1))</f>
        <v>technology</v>
      </c>
      <c r="R681" t="str">
        <f>MID(N681,FIND("/",N681)+1,4115)</f>
        <v>wearables</v>
      </c>
      <c r="S681" s="11">
        <f>(((J681/60)/60)/24)+DATE(1970,1,1)</f>
        <v>42556.695706018523</v>
      </c>
      <c r="T681" s="11">
        <f>(((I681/60)/60)/24)+DATE(1970,1,1)</f>
        <v>42616.695706018523</v>
      </c>
    </row>
    <row r="682" spans="1:20" ht="43.2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>E682/D682</f>
        <v>0.25912000000000002</v>
      </c>
      <c r="P682">
        <f>E682/L682</f>
        <v>150.65116279069767</v>
      </c>
      <c r="Q682" t="str">
        <f>LEFT(N682,(FIND("/",N682)-1))</f>
        <v>technology</v>
      </c>
      <c r="R682" t="str">
        <f>MID(N682,FIND("/",N682)+1,4115)</f>
        <v>wearables</v>
      </c>
      <c r="S682" s="11">
        <f>(((J682/60)/60)/24)+DATE(1970,1,1)</f>
        <v>41864.501516203702</v>
      </c>
      <c r="T682" s="11">
        <f>(((I682/60)/60)/24)+DATE(1970,1,1)</f>
        <v>41899.501516203702</v>
      </c>
    </row>
    <row r="683" spans="1:20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>E683/D683</f>
        <v>4.0000000000000002E-4</v>
      </c>
      <c r="P683">
        <f>E683/L683</f>
        <v>1</v>
      </c>
      <c r="Q683" t="str">
        <f>LEFT(N683,(FIND("/",N683)-1))</f>
        <v>technology</v>
      </c>
      <c r="R683" t="str">
        <f>MID(N683,FIND("/",N683)+1,4115)</f>
        <v>wearables</v>
      </c>
      <c r="S683" s="11">
        <f>(((J683/60)/60)/24)+DATE(1970,1,1)</f>
        <v>42639.805601851855</v>
      </c>
      <c r="T683" s="11">
        <f>(((I683/60)/60)/24)+DATE(1970,1,1)</f>
        <v>42669.805601851855</v>
      </c>
    </row>
    <row r="684" spans="1:20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>E684/D684</f>
        <v>1.06E-3</v>
      </c>
      <c r="P684">
        <f>E684/L684</f>
        <v>13.25</v>
      </c>
      <c r="Q684" t="str">
        <f>LEFT(N684,(FIND("/",N684)-1))</f>
        <v>technology</v>
      </c>
      <c r="R684" t="str">
        <f>MID(N684,FIND("/",N684)+1,4115)</f>
        <v>wearables</v>
      </c>
      <c r="S684" s="11">
        <f>(((J684/60)/60)/24)+DATE(1970,1,1)</f>
        <v>42778.765300925923</v>
      </c>
      <c r="T684" s="11">
        <f>(((I684/60)/60)/24)+DATE(1970,1,1)</f>
        <v>42808.723634259266</v>
      </c>
    </row>
    <row r="685" spans="1:20" ht="43.2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>E685/D685</f>
        <v>8.5142857142857138E-3</v>
      </c>
      <c r="P685">
        <f>E685/L685</f>
        <v>99.333333333333329</v>
      </c>
      <c r="Q685" t="str">
        <f>LEFT(N685,(FIND("/",N685)-1))</f>
        <v>technology</v>
      </c>
      <c r="R685" t="str">
        <f>MID(N685,FIND("/",N685)+1,4115)</f>
        <v>wearables</v>
      </c>
      <c r="S685" s="11">
        <f>(((J685/60)/60)/24)+DATE(1970,1,1)</f>
        <v>42634.900046296301</v>
      </c>
      <c r="T685" s="11">
        <f>(((I685/60)/60)/24)+DATE(1970,1,1)</f>
        <v>42674.900046296301</v>
      </c>
    </row>
    <row r="686" spans="1:20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>E686/D686</f>
        <v>7.4837500000000001E-2</v>
      </c>
      <c r="P686">
        <f>E686/L686</f>
        <v>177.39259259259259</v>
      </c>
      <c r="Q686" t="str">
        <f>LEFT(N686,(FIND("/",N686)-1))</f>
        <v>technology</v>
      </c>
      <c r="R686" t="str">
        <f>MID(N686,FIND("/",N686)+1,4115)</f>
        <v>wearables</v>
      </c>
      <c r="S686" s="11">
        <f>(((J686/60)/60)/24)+DATE(1970,1,1)</f>
        <v>41809.473275462966</v>
      </c>
      <c r="T686" s="11">
        <f>(((I686/60)/60)/24)+DATE(1970,1,1)</f>
        <v>41845.125</v>
      </c>
    </row>
    <row r="687" spans="1:20" ht="43.2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>E687/D687</f>
        <v>0.27650000000000002</v>
      </c>
      <c r="P687">
        <f>E687/L687</f>
        <v>55.3</v>
      </c>
      <c r="Q687" t="str">
        <f>LEFT(N687,(FIND("/",N687)-1))</f>
        <v>technology</v>
      </c>
      <c r="R687" t="str">
        <f>MID(N687,FIND("/",N687)+1,4115)</f>
        <v>wearables</v>
      </c>
      <c r="S687" s="11">
        <f>(((J687/60)/60)/24)+DATE(1970,1,1)</f>
        <v>41971.866574074069</v>
      </c>
      <c r="T687" s="11">
        <f>(((I687/60)/60)/24)+DATE(1970,1,1)</f>
        <v>42016.866574074069</v>
      </c>
    </row>
    <row r="688" spans="1:20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>E688/D688</f>
        <v>0</v>
      </c>
      <c r="P688" t="e">
        <f>E688/L688</f>
        <v>#DIV/0!</v>
      </c>
      <c r="Q688" t="str">
        <f>LEFT(N688,(FIND("/",N688)-1))</f>
        <v>technology</v>
      </c>
      <c r="R688" t="str">
        <f>MID(N688,FIND("/",N688)+1,4115)</f>
        <v>wearables</v>
      </c>
      <c r="S688" s="11">
        <f>(((J688/60)/60)/24)+DATE(1970,1,1)</f>
        <v>42189.673263888893</v>
      </c>
      <c r="T688" s="11">
        <f>(((I688/60)/60)/24)+DATE(1970,1,1)</f>
        <v>42219.673263888893</v>
      </c>
    </row>
    <row r="689" spans="1:20" ht="43.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>E689/D689</f>
        <v>3.5499999999999997E-2</v>
      </c>
      <c r="P689">
        <f>E689/L689</f>
        <v>591.66666666666663</v>
      </c>
      <c r="Q689" t="str">
        <f>LEFT(N689,(FIND("/",N689)-1))</f>
        <v>technology</v>
      </c>
      <c r="R689" t="str">
        <f>MID(N689,FIND("/",N689)+1,4115)</f>
        <v>wearables</v>
      </c>
      <c r="S689" s="11">
        <f>(((J689/60)/60)/24)+DATE(1970,1,1)</f>
        <v>42711.750613425931</v>
      </c>
      <c r="T689" s="11">
        <f>(((I689/60)/60)/24)+DATE(1970,1,1)</f>
        <v>42771.750613425931</v>
      </c>
    </row>
    <row r="690" spans="1:20" ht="43.2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>E690/D690</f>
        <v>0.72989999999999999</v>
      </c>
      <c r="P690">
        <f>E690/L690</f>
        <v>405.5</v>
      </c>
      <c r="Q690" t="str">
        <f>LEFT(N690,(FIND("/",N690)-1))</f>
        <v>technology</v>
      </c>
      <c r="R690" t="str">
        <f>MID(N690,FIND("/",N690)+1,4115)</f>
        <v>wearables</v>
      </c>
      <c r="S690" s="11">
        <f>(((J690/60)/60)/24)+DATE(1970,1,1)</f>
        <v>42262.104780092588</v>
      </c>
      <c r="T690" s="11">
        <f>(((I690/60)/60)/24)+DATE(1970,1,1)</f>
        <v>42292.104780092588</v>
      </c>
    </row>
    <row r="691" spans="1:20" ht="43.2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>E691/D691</f>
        <v>0.57648750000000004</v>
      </c>
      <c r="P691">
        <f>E691/L691</f>
        <v>343.14732142857144</v>
      </c>
      <c r="Q691" t="str">
        <f>LEFT(N691,(FIND("/",N691)-1))</f>
        <v>technology</v>
      </c>
      <c r="R691" t="str">
        <f>MID(N691,FIND("/",N691)+1,4115)</f>
        <v>wearables</v>
      </c>
      <c r="S691" s="11">
        <f>(((J691/60)/60)/24)+DATE(1970,1,1)</f>
        <v>42675.66778935185</v>
      </c>
      <c r="T691" s="11">
        <f>(((I691/60)/60)/24)+DATE(1970,1,1)</f>
        <v>42712.207638888889</v>
      </c>
    </row>
    <row r="692" spans="1:20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>E692/D692</f>
        <v>0.1234</v>
      </c>
      <c r="P692">
        <f>E692/L692</f>
        <v>72.588235294117652</v>
      </c>
      <c r="Q692" t="str">
        <f>LEFT(N692,(FIND("/",N692)-1))</f>
        <v>technology</v>
      </c>
      <c r="R692" t="str">
        <f>MID(N692,FIND("/",N692)+1,4115)</f>
        <v>wearables</v>
      </c>
      <c r="S692" s="11">
        <f>(((J692/60)/60)/24)+DATE(1970,1,1)</f>
        <v>42579.634733796294</v>
      </c>
      <c r="T692" s="11">
        <f>(((I692/60)/60)/24)+DATE(1970,1,1)</f>
        <v>42622.25</v>
      </c>
    </row>
    <row r="693" spans="1:20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>E693/D693</f>
        <v>5.1999999999999998E-3</v>
      </c>
      <c r="P693">
        <f>E693/L693</f>
        <v>26</v>
      </c>
      <c r="Q693" t="str">
        <f>LEFT(N693,(FIND("/",N693)-1))</f>
        <v>technology</v>
      </c>
      <c r="R693" t="str">
        <f>MID(N693,FIND("/",N693)+1,4115)</f>
        <v>wearables</v>
      </c>
      <c r="S693" s="11">
        <f>(((J693/60)/60)/24)+DATE(1970,1,1)</f>
        <v>42158.028310185182</v>
      </c>
      <c r="T693" s="11">
        <f>(((I693/60)/60)/24)+DATE(1970,1,1)</f>
        <v>42186.028310185182</v>
      </c>
    </row>
    <row r="694" spans="1:20" ht="43.2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>E694/D694</f>
        <v>6.5299999999999997E-2</v>
      </c>
      <c r="P694">
        <f>E694/L694</f>
        <v>6.4975124378109452</v>
      </c>
      <c r="Q694" t="str">
        <f>LEFT(N694,(FIND("/",N694)-1))</f>
        <v>technology</v>
      </c>
      <c r="R694" t="str">
        <f>MID(N694,FIND("/",N694)+1,4115)</f>
        <v>wearables</v>
      </c>
      <c r="S694" s="11">
        <f>(((J694/60)/60)/24)+DATE(1970,1,1)</f>
        <v>42696.37572916667</v>
      </c>
      <c r="T694" s="11">
        <f>(((I694/60)/60)/24)+DATE(1970,1,1)</f>
        <v>42726.37572916667</v>
      </c>
    </row>
    <row r="695" spans="1:20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>E695/D695</f>
        <v>0.35338000000000003</v>
      </c>
      <c r="P695">
        <f>E695/L695</f>
        <v>119.38513513513513</v>
      </c>
      <c r="Q695" t="str">
        <f>LEFT(N695,(FIND("/",N695)-1))</f>
        <v>technology</v>
      </c>
      <c r="R695" t="str">
        <f>MID(N695,FIND("/",N695)+1,4115)</f>
        <v>wearables</v>
      </c>
      <c r="S695" s="11">
        <f>(((J695/60)/60)/24)+DATE(1970,1,1)</f>
        <v>42094.808182870373</v>
      </c>
      <c r="T695" s="11">
        <f>(((I695/60)/60)/24)+DATE(1970,1,1)</f>
        <v>42124.808182870373</v>
      </c>
    </row>
    <row r="696" spans="1:20" ht="43.2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>E696/D696</f>
        <v>3.933333333333333E-3</v>
      </c>
      <c r="P696">
        <f>E696/L696</f>
        <v>84.285714285714292</v>
      </c>
      <c r="Q696" t="str">
        <f>LEFT(N696,(FIND("/",N696)-1))</f>
        <v>technology</v>
      </c>
      <c r="R696" t="str">
        <f>MID(N696,FIND("/",N696)+1,4115)</f>
        <v>wearables</v>
      </c>
      <c r="S696" s="11">
        <f>(((J696/60)/60)/24)+DATE(1970,1,1)</f>
        <v>42737.663877314815</v>
      </c>
      <c r="T696" s="11">
        <f>(((I696/60)/60)/24)+DATE(1970,1,1)</f>
        <v>42767.663877314815</v>
      </c>
    </row>
    <row r="697" spans="1:20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>E697/D697</f>
        <v>1.06E-2</v>
      </c>
      <c r="P697">
        <f>E697/L697</f>
        <v>90.857142857142861</v>
      </c>
      <c r="Q697" t="str">
        <f>LEFT(N697,(FIND("/",N697)-1))</f>
        <v>technology</v>
      </c>
      <c r="R697" t="str">
        <f>MID(N697,FIND("/",N697)+1,4115)</f>
        <v>wearables</v>
      </c>
      <c r="S697" s="11">
        <f>(((J697/60)/60)/24)+DATE(1970,1,1)</f>
        <v>41913.521064814813</v>
      </c>
      <c r="T697" s="11">
        <f>(((I697/60)/60)/24)+DATE(1970,1,1)</f>
        <v>41943.521064814813</v>
      </c>
    </row>
    <row r="698" spans="1:20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>E698/D698</f>
        <v>5.7142857142857145E-6</v>
      </c>
      <c r="P698">
        <f>E698/L698</f>
        <v>1</v>
      </c>
      <c r="Q698" t="str">
        <f>LEFT(N698,(FIND("/",N698)-1))</f>
        <v>technology</v>
      </c>
      <c r="R698" t="str">
        <f>MID(N698,FIND("/",N698)+1,4115)</f>
        <v>wearables</v>
      </c>
      <c r="S698" s="11">
        <f>(((J698/60)/60)/24)+DATE(1970,1,1)</f>
        <v>41815.927106481482</v>
      </c>
      <c r="T698" s="11">
        <f>(((I698/60)/60)/24)+DATE(1970,1,1)</f>
        <v>41845.927106481482</v>
      </c>
    </row>
    <row r="699" spans="1:20" ht="43.2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>E699/D699</f>
        <v>0.46379999999999999</v>
      </c>
      <c r="P699">
        <f>E699/L699</f>
        <v>20.342105263157894</v>
      </c>
      <c r="Q699" t="str">
        <f>LEFT(N699,(FIND("/",N699)-1))</f>
        <v>technology</v>
      </c>
      <c r="R699" t="str">
        <f>MID(N699,FIND("/",N699)+1,4115)</f>
        <v>wearables</v>
      </c>
      <c r="S699" s="11">
        <f>(((J699/60)/60)/24)+DATE(1970,1,1)</f>
        <v>42388.523020833338</v>
      </c>
      <c r="T699" s="11">
        <f>(((I699/60)/60)/24)+DATE(1970,1,1)</f>
        <v>42403.523020833338</v>
      </c>
    </row>
    <row r="700" spans="1:20" ht="43.2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>E700/D700</f>
        <v>0.15390000000000001</v>
      </c>
      <c r="P700">
        <f>E700/L700</f>
        <v>530.68965517241384</v>
      </c>
      <c r="Q700" t="str">
        <f>LEFT(N700,(FIND("/",N700)-1))</f>
        <v>technology</v>
      </c>
      <c r="R700" t="str">
        <f>MID(N700,FIND("/",N700)+1,4115)</f>
        <v>wearables</v>
      </c>
      <c r="S700" s="11">
        <f>(((J700/60)/60)/24)+DATE(1970,1,1)</f>
        <v>41866.931076388886</v>
      </c>
      <c r="T700" s="11">
        <f>(((I700/60)/60)/24)+DATE(1970,1,1)</f>
        <v>41900.083333333336</v>
      </c>
    </row>
    <row r="701" spans="1:20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>E701/D701</f>
        <v>0.824221076923077</v>
      </c>
      <c r="P701">
        <f>E701/L701</f>
        <v>120.39184269662923</v>
      </c>
      <c r="Q701" t="str">
        <f>LEFT(N701,(FIND("/",N701)-1))</f>
        <v>technology</v>
      </c>
      <c r="R701" t="str">
        <f>MID(N701,FIND("/",N701)+1,4115)</f>
        <v>wearables</v>
      </c>
      <c r="S701" s="11">
        <f>(((J701/60)/60)/24)+DATE(1970,1,1)</f>
        <v>41563.485509259262</v>
      </c>
      <c r="T701" s="11">
        <f>(((I701/60)/60)/24)+DATE(1970,1,1)</f>
        <v>41600.666666666664</v>
      </c>
    </row>
    <row r="702" spans="1:20" ht="43.2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>E702/D702</f>
        <v>2.6866666666666667E-2</v>
      </c>
      <c r="P702">
        <f>E702/L702</f>
        <v>13</v>
      </c>
      <c r="Q702" t="str">
        <f>LEFT(N702,(FIND("/",N702)-1))</f>
        <v>technology</v>
      </c>
      <c r="R702" t="str">
        <f>MID(N702,FIND("/",N702)+1,4115)</f>
        <v>wearables</v>
      </c>
      <c r="S702" s="11">
        <f>(((J702/60)/60)/24)+DATE(1970,1,1)</f>
        <v>42715.688437500001</v>
      </c>
      <c r="T702" s="11">
        <f>(((I702/60)/60)/24)+DATE(1970,1,1)</f>
        <v>42745.688437500001</v>
      </c>
    </row>
    <row r="703" spans="1:20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>E703/D703</f>
        <v>0.26600000000000001</v>
      </c>
      <c r="P703">
        <f>E703/L703</f>
        <v>291.33333333333331</v>
      </c>
      <c r="Q703" t="str">
        <f>LEFT(N703,(FIND("/",N703)-1))</f>
        <v>technology</v>
      </c>
      <c r="R703" t="str">
        <f>MID(N703,FIND("/",N703)+1,4115)</f>
        <v>wearables</v>
      </c>
      <c r="S703" s="11">
        <f>(((J703/60)/60)/24)+DATE(1970,1,1)</f>
        <v>41813.662962962961</v>
      </c>
      <c r="T703" s="11">
        <f>(((I703/60)/60)/24)+DATE(1970,1,1)</f>
        <v>41843.662962962961</v>
      </c>
    </row>
    <row r="704" spans="1:20" ht="43.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>E704/D704</f>
        <v>0.30813400000000002</v>
      </c>
      <c r="P704">
        <f>E704/L704</f>
        <v>124.9191891891892</v>
      </c>
      <c r="Q704" t="str">
        <f>LEFT(N704,(FIND("/",N704)-1))</f>
        <v>technology</v>
      </c>
      <c r="R704" t="str">
        <f>MID(N704,FIND("/",N704)+1,4115)</f>
        <v>wearables</v>
      </c>
      <c r="S704" s="11">
        <f>(((J704/60)/60)/24)+DATE(1970,1,1)</f>
        <v>42668.726701388892</v>
      </c>
      <c r="T704" s="11">
        <f>(((I704/60)/60)/24)+DATE(1970,1,1)</f>
        <v>42698.768368055549</v>
      </c>
    </row>
    <row r="705" spans="1:20" ht="43.2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>E705/D705</f>
        <v>5.5800000000000002E-2</v>
      </c>
      <c r="P705">
        <f>E705/L705</f>
        <v>119.57142857142857</v>
      </c>
      <c r="Q705" t="str">
        <f>LEFT(N705,(FIND("/",N705)-1))</f>
        <v>technology</v>
      </c>
      <c r="R705" t="str">
        <f>MID(N705,FIND("/",N705)+1,4115)</f>
        <v>wearables</v>
      </c>
      <c r="S705" s="11">
        <f>(((J705/60)/60)/24)+DATE(1970,1,1)</f>
        <v>42711.950798611113</v>
      </c>
      <c r="T705" s="11">
        <f>(((I705/60)/60)/24)+DATE(1970,1,1)</f>
        <v>42766.98055555555</v>
      </c>
    </row>
    <row r="706" spans="1:20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>E706/D706</f>
        <v>8.7454545454545458E-3</v>
      </c>
      <c r="P706">
        <f>E706/L706</f>
        <v>120.25</v>
      </c>
      <c r="Q706" t="str">
        <f>LEFT(N706,(FIND("/",N706)-1))</f>
        <v>technology</v>
      </c>
      <c r="R706" t="str">
        <f>MID(N706,FIND("/",N706)+1,4115)</f>
        <v>wearables</v>
      </c>
      <c r="S706" s="11">
        <f>(((J706/60)/60)/24)+DATE(1970,1,1)</f>
        <v>42726.192916666667</v>
      </c>
      <c r="T706" s="11">
        <f>(((I706/60)/60)/24)+DATE(1970,1,1)</f>
        <v>42786.192916666667</v>
      </c>
    </row>
    <row r="707" spans="1:20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>E707/D707</f>
        <v>9.7699999999999992E-3</v>
      </c>
      <c r="P707">
        <f>E707/L707</f>
        <v>195.4</v>
      </c>
      <c r="Q707" t="str">
        <f>LEFT(N707,(FIND("/",N707)-1))</f>
        <v>technology</v>
      </c>
      <c r="R707" t="str">
        <f>MID(N707,FIND("/",N707)+1,4115)</f>
        <v>wearables</v>
      </c>
      <c r="S707" s="11">
        <f>(((J707/60)/60)/24)+DATE(1970,1,1)</f>
        <v>42726.491643518515</v>
      </c>
      <c r="T707" s="11">
        <f>(((I707/60)/60)/24)+DATE(1970,1,1)</f>
        <v>42756.491643518515</v>
      </c>
    </row>
    <row r="708" spans="1:20" ht="43.2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>E708/D708</f>
        <v>0</v>
      </c>
      <c r="P708" t="e">
        <f>E708/L708</f>
        <v>#DIV/0!</v>
      </c>
      <c r="Q708" t="str">
        <f>LEFT(N708,(FIND("/",N708)-1))</f>
        <v>technology</v>
      </c>
      <c r="R708" t="str">
        <f>MID(N708,FIND("/",N708)+1,4115)</f>
        <v>wearables</v>
      </c>
      <c r="S708" s="11">
        <f>(((J708/60)/60)/24)+DATE(1970,1,1)</f>
        <v>42676.995173611111</v>
      </c>
      <c r="T708" s="11">
        <f>(((I708/60)/60)/24)+DATE(1970,1,1)</f>
        <v>42718.777083333334</v>
      </c>
    </row>
    <row r="709" spans="1:20" ht="43.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>E709/D709</f>
        <v>0.78927352941176465</v>
      </c>
      <c r="P709">
        <f>E709/L709</f>
        <v>117.69868421052631</v>
      </c>
      <c r="Q709" t="str">
        <f>LEFT(N709,(FIND("/",N709)-1))</f>
        <v>technology</v>
      </c>
      <c r="R709" t="str">
        <f>MID(N709,FIND("/",N709)+1,4115)</f>
        <v>wearables</v>
      </c>
      <c r="S709" s="11">
        <f>(((J709/60)/60)/24)+DATE(1970,1,1)</f>
        <v>42696.663506944446</v>
      </c>
      <c r="T709" s="11">
        <f>(((I709/60)/60)/24)+DATE(1970,1,1)</f>
        <v>42736.663506944446</v>
      </c>
    </row>
    <row r="710" spans="1:20" ht="43.2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>E710/D710</f>
        <v>0.22092500000000001</v>
      </c>
      <c r="P710">
        <f>E710/L710</f>
        <v>23.948509485094849</v>
      </c>
      <c r="Q710" t="str">
        <f>LEFT(N710,(FIND("/",N710)-1))</f>
        <v>technology</v>
      </c>
      <c r="R710" t="str">
        <f>MID(N710,FIND("/",N710)+1,4115)</f>
        <v>wearables</v>
      </c>
      <c r="S710" s="11">
        <f>(((J710/60)/60)/24)+DATE(1970,1,1)</f>
        <v>41835.581018518518</v>
      </c>
      <c r="T710" s="11">
        <f>(((I710/60)/60)/24)+DATE(1970,1,1)</f>
        <v>41895.581018518518</v>
      </c>
    </row>
    <row r="711" spans="1:20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>E711/D711</f>
        <v>4.0666666666666663E-3</v>
      </c>
      <c r="P711">
        <f>E711/L711</f>
        <v>30.5</v>
      </c>
      <c r="Q711" t="str">
        <f>LEFT(N711,(FIND("/",N711)-1))</f>
        <v>technology</v>
      </c>
      <c r="R711" t="str">
        <f>MID(N711,FIND("/",N711)+1,4115)</f>
        <v>wearables</v>
      </c>
      <c r="S711" s="11">
        <f>(((J711/60)/60)/24)+DATE(1970,1,1)</f>
        <v>41948.041192129633</v>
      </c>
      <c r="T711" s="11">
        <f>(((I711/60)/60)/24)+DATE(1970,1,1)</f>
        <v>41978.041192129633</v>
      </c>
    </row>
    <row r="712" spans="1:20" ht="28.8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>E712/D712</f>
        <v>0</v>
      </c>
      <c r="P712" t="e">
        <f>E712/L712</f>
        <v>#DIV/0!</v>
      </c>
      <c r="Q712" t="str">
        <f>LEFT(N712,(FIND("/",N712)-1))</f>
        <v>technology</v>
      </c>
      <c r="R712" t="str">
        <f>MID(N712,FIND("/",N712)+1,4115)</f>
        <v>wearables</v>
      </c>
      <c r="S712" s="11">
        <f>(((J712/60)/60)/24)+DATE(1970,1,1)</f>
        <v>41837.984976851854</v>
      </c>
      <c r="T712" s="11">
        <f>(((I712/60)/60)/24)+DATE(1970,1,1)</f>
        <v>41871.030555555553</v>
      </c>
    </row>
    <row r="713" spans="1:20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>E713/D713</f>
        <v>0.33790999999999999</v>
      </c>
      <c r="P713">
        <f>E713/L713</f>
        <v>99.973372781065095</v>
      </c>
      <c r="Q713" t="str">
        <f>LEFT(N713,(FIND("/",N713)-1))</f>
        <v>technology</v>
      </c>
      <c r="R713" t="str">
        <f>MID(N713,FIND("/",N713)+1,4115)</f>
        <v>wearables</v>
      </c>
      <c r="S713" s="11">
        <f>(((J713/60)/60)/24)+DATE(1970,1,1)</f>
        <v>42678.459120370375</v>
      </c>
      <c r="T713" s="11">
        <f>(((I713/60)/60)/24)+DATE(1970,1,1)</f>
        <v>42718.500787037032</v>
      </c>
    </row>
    <row r="714" spans="1:20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>E714/D714</f>
        <v>2.1649484536082476E-3</v>
      </c>
      <c r="P714">
        <f>E714/L714</f>
        <v>26.25</v>
      </c>
      <c r="Q714" t="str">
        <f>LEFT(N714,(FIND("/",N714)-1))</f>
        <v>technology</v>
      </c>
      <c r="R714" t="str">
        <f>MID(N714,FIND("/",N714)+1,4115)</f>
        <v>wearables</v>
      </c>
      <c r="S714" s="11">
        <f>(((J714/60)/60)/24)+DATE(1970,1,1)</f>
        <v>42384.680925925932</v>
      </c>
      <c r="T714" s="11">
        <f>(((I714/60)/60)/24)+DATE(1970,1,1)</f>
        <v>42414.680925925932</v>
      </c>
    </row>
    <row r="715" spans="1:20" ht="43.2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>E715/D715</f>
        <v>7.9600000000000001E-3</v>
      </c>
      <c r="P715">
        <f>E715/L715</f>
        <v>199</v>
      </c>
      <c r="Q715" t="str">
        <f>LEFT(N715,(FIND("/",N715)-1))</f>
        <v>technology</v>
      </c>
      <c r="R715" t="str">
        <f>MID(N715,FIND("/",N715)+1,4115)</f>
        <v>wearables</v>
      </c>
      <c r="S715" s="11">
        <f>(((J715/60)/60)/24)+DATE(1970,1,1)</f>
        <v>42496.529305555552</v>
      </c>
      <c r="T715" s="11">
        <f>(((I715/60)/60)/24)+DATE(1970,1,1)</f>
        <v>42526.529305555552</v>
      </c>
    </row>
    <row r="716" spans="1:20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>E716/D716</f>
        <v>0.14993333333333334</v>
      </c>
      <c r="P716">
        <f>E716/L716</f>
        <v>80.321428571428569</v>
      </c>
      <c r="Q716" t="str">
        <f>LEFT(N716,(FIND("/",N716)-1))</f>
        <v>technology</v>
      </c>
      <c r="R716" t="str">
        <f>MID(N716,FIND("/",N716)+1,4115)</f>
        <v>wearables</v>
      </c>
      <c r="S716" s="11">
        <f>(((J716/60)/60)/24)+DATE(1970,1,1)</f>
        <v>42734.787986111114</v>
      </c>
      <c r="T716" s="11">
        <f>(((I716/60)/60)/24)+DATE(1970,1,1)</f>
        <v>42794.787986111114</v>
      </c>
    </row>
    <row r="717" spans="1:20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>E717/D717</f>
        <v>5.0509090909090906E-2</v>
      </c>
      <c r="P717">
        <f>E717/L717</f>
        <v>115.75</v>
      </c>
      <c r="Q717" t="str">
        <f>LEFT(N717,(FIND("/",N717)-1))</f>
        <v>technology</v>
      </c>
      <c r="R717" t="str">
        <f>MID(N717,FIND("/",N717)+1,4115)</f>
        <v>wearables</v>
      </c>
      <c r="S717" s="11">
        <f>(((J717/60)/60)/24)+DATE(1970,1,1)</f>
        <v>42273.090740740736</v>
      </c>
      <c r="T717" s="11">
        <f>(((I717/60)/60)/24)+DATE(1970,1,1)</f>
        <v>42313.132407407407</v>
      </c>
    </row>
    <row r="718" spans="1:20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>E718/D718</f>
        <v>0.10214285714285715</v>
      </c>
      <c r="P718">
        <f>E718/L718</f>
        <v>44.6875</v>
      </c>
      <c r="Q718" t="str">
        <f>LEFT(N718,(FIND("/",N718)-1))</f>
        <v>technology</v>
      </c>
      <c r="R718" t="str">
        <f>MID(N718,FIND("/",N718)+1,4115)</f>
        <v>wearables</v>
      </c>
      <c r="S718" s="11">
        <f>(((J718/60)/60)/24)+DATE(1970,1,1)</f>
        <v>41940.658645833333</v>
      </c>
      <c r="T718" s="11">
        <f>(((I718/60)/60)/24)+DATE(1970,1,1)</f>
        <v>41974</v>
      </c>
    </row>
    <row r="719" spans="1:20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>E719/D719</f>
        <v>3.0500000000000002E-3</v>
      </c>
      <c r="P719">
        <f>E719/L719</f>
        <v>76.25</v>
      </c>
      <c r="Q719" t="str">
        <f>LEFT(N719,(FIND("/",N719)-1))</f>
        <v>technology</v>
      </c>
      <c r="R719" t="str">
        <f>MID(N719,FIND("/",N719)+1,4115)</f>
        <v>wearables</v>
      </c>
      <c r="S719" s="11">
        <f>(((J719/60)/60)/24)+DATE(1970,1,1)</f>
        <v>41857.854189814818</v>
      </c>
      <c r="T719" s="11">
        <f>(((I719/60)/60)/24)+DATE(1970,1,1)</f>
        <v>41887.854189814818</v>
      </c>
    </row>
    <row r="720" spans="1:20" ht="43.2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>E720/D720</f>
        <v>7.4999999999999997E-3</v>
      </c>
      <c r="P720">
        <f>E720/L720</f>
        <v>22.5</v>
      </c>
      <c r="Q720" t="str">
        <f>LEFT(N720,(FIND("/",N720)-1))</f>
        <v>technology</v>
      </c>
      <c r="R720" t="str">
        <f>MID(N720,FIND("/",N720)+1,4115)</f>
        <v>wearables</v>
      </c>
      <c r="S720" s="11">
        <f>(((J720/60)/60)/24)+DATE(1970,1,1)</f>
        <v>42752.845451388886</v>
      </c>
      <c r="T720" s="11">
        <f>(((I720/60)/60)/24)+DATE(1970,1,1)</f>
        <v>42784.249305555553</v>
      </c>
    </row>
    <row r="721" spans="1:20" ht="43.2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>E721/D721</f>
        <v>1.2933333333333333E-2</v>
      </c>
      <c r="P721">
        <f>E721/L721</f>
        <v>19.399999999999999</v>
      </c>
      <c r="Q721" t="str">
        <f>LEFT(N721,(FIND("/",N721)-1))</f>
        <v>technology</v>
      </c>
      <c r="R721" t="str">
        <f>MID(N721,FIND("/",N721)+1,4115)</f>
        <v>wearables</v>
      </c>
      <c r="S721" s="11">
        <f>(((J721/60)/60)/24)+DATE(1970,1,1)</f>
        <v>42409.040231481486</v>
      </c>
      <c r="T721" s="11">
        <f>(((I721/60)/60)/24)+DATE(1970,1,1)</f>
        <v>42423.040231481486</v>
      </c>
    </row>
    <row r="722" spans="1:20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>E722/D722</f>
        <v>1.4394736842105262</v>
      </c>
      <c r="P722">
        <f>E722/L722</f>
        <v>66.707317073170728</v>
      </c>
      <c r="Q722" t="str">
        <f>LEFT(N722,(FIND("/",N722)-1))</f>
        <v>publishing</v>
      </c>
      <c r="R722" t="str">
        <f>MID(N722,FIND("/",N722)+1,4115)</f>
        <v>nonfiction</v>
      </c>
      <c r="S722" s="11">
        <f>(((J722/60)/60)/24)+DATE(1970,1,1)</f>
        <v>40909.649201388893</v>
      </c>
      <c r="T722" s="11">
        <f>(((I722/60)/60)/24)+DATE(1970,1,1)</f>
        <v>40937.649201388893</v>
      </c>
    </row>
    <row r="723" spans="1:20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>E723/D723</f>
        <v>1.2210975609756098</v>
      </c>
      <c r="P723">
        <f>E723/L723</f>
        <v>84.142857142857139</v>
      </c>
      <c r="Q723" t="str">
        <f>LEFT(N723,(FIND("/",N723)-1))</f>
        <v>publishing</v>
      </c>
      <c r="R723" t="str">
        <f>MID(N723,FIND("/",N723)+1,4115)</f>
        <v>nonfiction</v>
      </c>
      <c r="S723" s="11">
        <f>(((J723/60)/60)/24)+DATE(1970,1,1)</f>
        <v>41807.571840277778</v>
      </c>
      <c r="T723" s="11">
        <f>(((I723/60)/60)/24)+DATE(1970,1,1)</f>
        <v>41852.571840277778</v>
      </c>
    </row>
    <row r="724" spans="1:20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>E724/D724</f>
        <v>1.3202400000000001</v>
      </c>
      <c r="P724">
        <f>E724/L724</f>
        <v>215.72549019607843</v>
      </c>
      <c r="Q724" t="str">
        <f>LEFT(N724,(FIND("/",N724)-1))</f>
        <v>publishing</v>
      </c>
      <c r="R724" t="str">
        <f>MID(N724,FIND("/",N724)+1,4115)</f>
        <v>nonfiction</v>
      </c>
      <c r="S724" s="11">
        <f>(((J724/60)/60)/24)+DATE(1970,1,1)</f>
        <v>40977.805300925924</v>
      </c>
      <c r="T724" s="11">
        <f>(((I724/60)/60)/24)+DATE(1970,1,1)</f>
        <v>41007.76363425926</v>
      </c>
    </row>
    <row r="725" spans="1:20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>E725/D725</f>
        <v>1.0938000000000001</v>
      </c>
      <c r="P725">
        <f>E725/L725</f>
        <v>54.69</v>
      </c>
      <c r="Q725" t="str">
        <f>LEFT(N725,(FIND("/",N725)-1))</f>
        <v>publishing</v>
      </c>
      <c r="R725" t="str">
        <f>MID(N725,FIND("/",N725)+1,4115)</f>
        <v>nonfiction</v>
      </c>
      <c r="S725" s="11">
        <f>(((J725/60)/60)/24)+DATE(1970,1,1)</f>
        <v>42184.816539351858</v>
      </c>
      <c r="T725" s="11">
        <f>(((I725/60)/60)/24)+DATE(1970,1,1)</f>
        <v>42215.165972222225</v>
      </c>
    </row>
    <row r="726" spans="1:20" ht="43.2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>E726/D726</f>
        <v>1.0547157142857144</v>
      </c>
      <c r="P726">
        <f>E726/L726</f>
        <v>51.62944055944056</v>
      </c>
      <c r="Q726" t="str">
        <f>LEFT(N726,(FIND("/",N726)-1))</f>
        <v>publishing</v>
      </c>
      <c r="R726" t="str">
        <f>MID(N726,FIND("/",N726)+1,4115)</f>
        <v>nonfiction</v>
      </c>
      <c r="S726" s="11">
        <f>(((J726/60)/60)/24)+DATE(1970,1,1)</f>
        <v>40694.638460648144</v>
      </c>
      <c r="T726" s="11">
        <f>(((I726/60)/60)/24)+DATE(1970,1,1)</f>
        <v>40724.638460648144</v>
      </c>
    </row>
    <row r="727" spans="1:20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>E727/D727</f>
        <v>1.0035000000000001</v>
      </c>
      <c r="P727">
        <f>E727/L727</f>
        <v>143.35714285714286</v>
      </c>
      <c r="Q727" t="str">
        <f>LEFT(N727,(FIND("/",N727)-1))</f>
        <v>publishing</v>
      </c>
      <c r="R727" t="str">
        <f>MID(N727,FIND("/",N727)+1,4115)</f>
        <v>nonfiction</v>
      </c>
      <c r="S727" s="11">
        <f>(((J727/60)/60)/24)+DATE(1970,1,1)</f>
        <v>42321.626296296294</v>
      </c>
      <c r="T727" s="11">
        <f>(((I727/60)/60)/24)+DATE(1970,1,1)</f>
        <v>42351.626296296294</v>
      </c>
    </row>
    <row r="728" spans="1:20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>E728/D728</f>
        <v>1.014</v>
      </c>
      <c r="P728">
        <f>E728/L728</f>
        <v>72.428571428571431</v>
      </c>
      <c r="Q728" t="str">
        <f>LEFT(N728,(FIND("/",N728)-1))</f>
        <v>publishing</v>
      </c>
      <c r="R728" t="str">
        <f>MID(N728,FIND("/",N728)+1,4115)</f>
        <v>nonfiction</v>
      </c>
      <c r="S728" s="11">
        <f>(((J728/60)/60)/24)+DATE(1970,1,1)</f>
        <v>41346.042673611111</v>
      </c>
      <c r="T728" s="11">
        <f>(((I728/60)/60)/24)+DATE(1970,1,1)</f>
        <v>41376.042673611111</v>
      </c>
    </row>
    <row r="729" spans="1:20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>E729/D729</f>
        <v>1.5551428571428572</v>
      </c>
      <c r="P729">
        <f>E729/L729</f>
        <v>36.530201342281877</v>
      </c>
      <c r="Q729" t="str">
        <f>LEFT(N729,(FIND("/",N729)-1))</f>
        <v>publishing</v>
      </c>
      <c r="R729" t="str">
        <f>MID(N729,FIND("/",N729)+1,4115)</f>
        <v>nonfiction</v>
      </c>
      <c r="S729" s="11">
        <f>(((J729/60)/60)/24)+DATE(1970,1,1)</f>
        <v>41247.020243055551</v>
      </c>
      <c r="T729" s="11">
        <f>(((I729/60)/60)/24)+DATE(1970,1,1)</f>
        <v>41288.888888888891</v>
      </c>
    </row>
    <row r="730" spans="1:20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>E730/D730</f>
        <v>1.05566</v>
      </c>
      <c r="P730">
        <f>E730/L730</f>
        <v>60.903461538461535</v>
      </c>
      <c r="Q730" t="str">
        <f>LEFT(N730,(FIND("/",N730)-1))</f>
        <v>publishing</v>
      </c>
      <c r="R730" t="str">
        <f>MID(N730,FIND("/",N730)+1,4115)</f>
        <v>nonfiction</v>
      </c>
      <c r="S730" s="11">
        <f>(((J730/60)/60)/24)+DATE(1970,1,1)</f>
        <v>40731.837465277778</v>
      </c>
      <c r="T730" s="11">
        <f>(((I730/60)/60)/24)+DATE(1970,1,1)</f>
        <v>40776.837465277778</v>
      </c>
    </row>
    <row r="731" spans="1:20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>E731/D731</f>
        <v>1.3065</v>
      </c>
      <c r="P731">
        <f>E731/L731</f>
        <v>43.55</v>
      </c>
      <c r="Q731" t="str">
        <f>LEFT(N731,(FIND("/",N731)-1))</f>
        <v>publishing</v>
      </c>
      <c r="R731" t="str">
        <f>MID(N731,FIND("/",N731)+1,4115)</f>
        <v>nonfiction</v>
      </c>
      <c r="S731" s="11">
        <f>(((J731/60)/60)/24)+DATE(1970,1,1)</f>
        <v>41111.185891203706</v>
      </c>
      <c r="T731" s="11">
        <f>(((I731/60)/60)/24)+DATE(1970,1,1)</f>
        <v>41171.185891203706</v>
      </c>
    </row>
    <row r="732" spans="1:20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>E732/D732</f>
        <v>1.3219000000000001</v>
      </c>
      <c r="P732">
        <f>E732/L732</f>
        <v>99.766037735849054</v>
      </c>
      <c r="Q732" t="str">
        <f>LEFT(N732,(FIND("/",N732)-1))</f>
        <v>publishing</v>
      </c>
      <c r="R732" t="str">
        <f>MID(N732,FIND("/",N732)+1,4115)</f>
        <v>nonfiction</v>
      </c>
      <c r="S732" s="11">
        <f>(((J732/60)/60)/24)+DATE(1970,1,1)</f>
        <v>40854.745266203703</v>
      </c>
      <c r="T732" s="11">
        <f>(((I732/60)/60)/24)+DATE(1970,1,1)</f>
        <v>40884.745266203703</v>
      </c>
    </row>
    <row r="733" spans="1:20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>E733/D733</f>
        <v>1.26</v>
      </c>
      <c r="P733">
        <f>E733/L733</f>
        <v>88.732394366197184</v>
      </c>
      <c r="Q733" t="str">
        <f>LEFT(N733,(FIND("/",N733)-1))</f>
        <v>publishing</v>
      </c>
      <c r="R733" t="str">
        <f>MID(N733,FIND("/",N733)+1,4115)</f>
        <v>nonfiction</v>
      </c>
      <c r="S733" s="11">
        <f>(((J733/60)/60)/24)+DATE(1970,1,1)</f>
        <v>40879.795682870368</v>
      </c>
      <c r="T733" s="11">
        <f>(((I733/60)/60)/24)+DATE(1970,1,1)</f>
        <v>40930.25</v>
      </c>
    </row>
    <row r="734" spans="1:20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>E734/D734</f>
        <v>1.6</v>
      </c>
      <c r="P734">
        <f>E734/L734</f>
        <v>4.9230769230769234</v>
      </c>
      <c r="Q734" t="str">
        <f>LEFT(N734,(FIND("/",N734)-1))</f>
        <v>publishing</v>
      </c>
      <c r="R734" t="str">
        <f>MID(N734,FIND("/",N734)+1,4115)</f>
        <v>nonfiction</v>
      </c>
      <c r="S734" s="11">
        <f>(((J734/60)/60)/24)+DATE(1970,1,1)</f>
        <v>41486.424317129626</v>
      </c>
      <c r="T734" s="11">
        <f>(((I734/60)/60)/24)+DATE(1970,1,1)</f>
        <v>41546.424317129626</v>
      </c>
    </row>
    <row r="735" spans="1:20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>E735/D735</f>
        <v>1.2048000000000001</v>
      </c>
      <c r="P735">
        <f>E735/L735</f>
        <v>17.822485207100591</v>
      </c>
      <c r="Q735" t="str">
        <f>LEFT(N735,(FIND("/",N735)-1))</f>
        <v>publishing</v>
      </c>
      <c r="R735" t="str">
        <f>MID(N735,FIND("/",N735)+1,4115)</f>
        <v>nonfiction</v>
      </c>
      <c r="S735" s="11">
        <f>(((J735/60)/60)/24)+DATE(1970,1,1)</f>
        <v>41598.420046296298</v>
      </c>
      <c r="T735" s="11">
        <f>(((I735/60)/60)/24)+DATE(1970,1,1)</f>
        <v>41628.420046296298</v>
      </c>
    </row>
    <row r="736" spans="1:20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>E736/D736</f>
        <v>1.2552941176470589</v>
      </c>
      <c r="P736">
        <f>E736/L736</f>
        <v>187.19298245614036</v>
      </c>
      <c r="Q736" t="str">
        <f>LEFT(N736,(FIND("/",N736)-1))</f>
        <v>publishing</v>
      </c>
      <c r="R736" t="str">
        <f>MID(N736,FIND("/",N736)+1,4115)</f>
        <v>nonfiction</v>
      </c>
      <c r="S736" s="11">
        <f>(((J736/60)/60)/24)+DATE(1970,1,1)</f>
        <v>42102.164583333331</v>
      </c>
      <c r="T736" s="11">
        <f>(((I736/60)/60)/24)+DATE(1970,1,1)</f>
        <v>42133.208333333328</v>
      </c>
    </row>
    <row r="737" spans="1:20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>E737/D737</f>
        <v>1.1440638297872341</v>
      </c>
      <c r="P737">
        <f>E737/L737</f>
        <v>234.80786026200875</v>
      </c>
      <c r="Q737" t="str">
        <f>LEFT(N737,(FIND("/",N737)-1))</f>
        <v>publishing</v>
      </c>
      <c r="R737" t="str">
        <f>MID(N737,FIND("/",N737)+1,4115)</f>
        <v>nonfiction</v>
      </c>
      <c r="S737" s="11">
        <f>(((J737/60)/60)/24)+DATE(1970,1,1)</f>
        <v>41946.029467592591</v>
      </c>
      <c r="T737" s="11">
        <f>(((I737/60)/60)/24)+DATE(1970,1,1)</f>
        <v>41977.027083333334</v>
      </c>
    </row>
    <row r="738" spans="1:20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>E738/D738</f>
        <v>3.151388888888889</v>
      </c>
      <c r="P738">
        <f>E738/L738</f>
        <v>105.04629629629629</v>
      </c>
      <c r="Q738" t="str">
        <f>LEFT(N738,(FIND("/",N738)-1))</f>
        <v>publishing</v>
      </c>
      <c r="R738" t="str">
        <f>MID(N738,FIND("/",N738)+1,4115)</f>
        <v>nonfiction</v>
      </c>
      <c r="S738" s="11">
        <f>(((J738/60)/60)/24)+DATE(1970,1,1)</f>
        <v>41579.734259259261</v>
      </c>
      <c r="T738" s="11">
        <f>(((I738/60)/60)/24)+DATE(1970,1,1)</f>
        <v>41599.207638888889</v>
      </c>
    </row>
    <row r="739" spans="1:20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>E739/D739</f>
        <v>1.224</v>
      </c>
      <c r="P739">
        <f>E739/L739</f>
        <v>56.666666666666664</v>
      </c>
      <c r="Q739" t="str">
        <f>LEFT(N739,(FIND("/",N739)-1))</f>
        <v>publishing</v>
      </c>
      <c r="R739" t="str">
        <f>MID(N739,FIND("/",N739)+1,4115)</f>
        <v>nonfiction</v>
      </c>
      <c r="S739" s="11">
        <f>(((J739/60)/60)/24)+DATE(1970,1,1)</f>
        <v>41667.275312500002</v>
      </c>
      <c r="T739" s="11">
        <f>(((I739/60)/60)/24)+DATE(1970,1,1)</f>
        <v>41684.833333333336</v>
      </c>
    </row>
    <row r="740" spans="1:20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>E740/D740</f>
        <v>1.0673333333333332</v>
      </c>
      <c r="P740">
        <f>E740/L740</f>
        <v>39.048780487804876</v>
      </c>
      <c r="Q740" t="str">
        <f>LEFT(N740,(FIND("/",N740)-1))</f>
        <v>publishing</v>
      </c>
      <c r="R740" t="str">
        <f>MID(N740,FIND("/",N740)+1,4115)</f>
        <v>nonfiction</v>
      </c>
      <c r="S740" s="11">
        <f>(((J740/60)/60)/24)+DATE(1970,1,1)</f>
        <v>41943.604097222218</v>
      </c>
      <c r="T740" s="11">
        <f>(((I740/60)/60)/24)+DATE(1970,1,1)</f>
        <v>41974.207638888889</v>
      </c>
    </row>
    <row r="741" spans="1:20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>E741/D741</f>
        <v>1.5833333333333333</v>
      </c>
      <c r="P741">
        <f>E741/L741</f>
        <v>68.345323741007192</v>
      </c>
      <c r="Q741" t="str">
        <f>LEFT(N741,(FIND("/",N741)-1))</f>
        <v>publishing</v>
      </c>
      <c r="R741" t="str">
        <f>MID(N741,FIND("/",N741)+1,4115)</f>
        <v>nonfiction</v>
      </c>
      <c r="S741" s="11">
        <f>(((J741/60)/60)/24)+DATE(1970,1,1)</f>
        <v>41829.502650462964</v>
      </c>
      <c r="T741" s="11">
        <f>(((I741/60)/60)/24)+DATE(1970,1,1)</f>
        <v>41862.502650462964</v>
      </c>
    </row>
    <row r="742" spans="1:20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>E742/D742</f>
        <v>1.0740000000000001</v>
      </c>
      <c r="P742">
        <f>E742/L742</f>
        <v>169.57894736842104</v>
      </c>
      <c r="Q742" t="str">
        <f>LEFT(N742,(FIND("/",N742)-1))</f>
        <v>publishing</v>
      </c>
      <c r="R742" t="str">
        <f>MID(N742,FIND("/",N742)+1,4115)</f>
        <v>nonfiction</v>
      </c>
      <c r="S742" s="11">
        <f>(((J742/60)/60)/24)+DATE(1970,1,1)</f>
        <v>42162.146782407406</v>
      </c>
      <c r="T742" s="11">
        <f>(((I742/60)/60)/24)+DATE(1970,1,1)</f>
        <v>42176.146782407406</v>
      </c>
    </row>
    <row r="743" spans="1:20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>E743/D743</f>
        <v>1.0226</v>
      </c>
      <c r="P743">
        <f>E743/L743</f>
        <v>141.42340425531913</v>
      </c>
      <c r="Q743" t="str">
        <f>LEFT(N743,(FIND("/",N743)-1))</f>
        <v>publishing</v>
      </c>
      <c r="R743" t="str">
        <f>MID(N743,FIND("/",N743)+1,4115)</f>
        <v>nonfiction</v>
      </c>
      <c r="S743" s="11">
        <f>(((J743/60)/60)/24)+DATE(1970,1,1)</f>
        <v>41401.648217592592</v>
      </c>
      <c r="T743" s="11">
        <f>(((I743/60)/60)/24)+DATE(1970,1,1)</f>
        <v>41436.648217592592</v>
      </c>
    </row>
    <row r="744" spans="1:20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>E744/D744</f>
        <v>1.1071428571428572</v>
      </c>
      <c r="P744">
        <f>E744/L744</f>
        <v>67.391304347826093</v>
      </c>
      <c r="Q744" t="str">
        <f>LEFT(N744,(FIND("/",N744)-1))</f>
        <v>publishing</v>
      </c>
      <c r="R744" t="str">
        <f>MID(N744,FIND("/",N744)+1,4115)</f>
        <v>nonfiction</v>
      </c>
      <c r="S744" s="11">
        <f>(((J744/60)/60)/24)+DATE(1970,1,1)</f>
        <v>41689.917962962965</v>
      </c>
      <c r="T744" s="11">
        <f>(((I744/60)/60)/24)+DATE(1970,1,1)</f>
        <v>41719.876296296294</v>
      </c>
    </row>
    <row r="745" spans="1:20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>E745/D745</f>
        <v>1.48</v>
      </c>
      <c r="P745">
        <f>E745/L745</f>
        <v>54.266666666666666</v>
      </c>
      <c r="Q745" t="str">
        <f>LEFT(N745,(FIND("/",N745)-1))</f>
        <v>publishing</v>
      </c>
      <c r="R745" t="str">
        <f>MID(N745,FIND("/",N745)+1,4115)</f>
        <v>nonfiction</v>
      </c>
      <c r="S745" s="11">
        <f>(((J745/60)/60)/24)+DATE(1970,1,1)</f>
        <v>40990.709317129629</v>
      </c>
      <c r="T745" s="11">
        <f>(((I745/60)/60)/24)+DATE(1970,1,1)</f>
        <v>41015.875</v>
      </c>
    </row>
    <row r="746" spans="1:20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>E746/D746</f>
        <v>1.0232000000000001</v>
      </c>
      <c r="P746">
        <f>E746/L746</f>
        <v>82.516129032258064</v>
      </c>
      <c r="Q746" t="str">
        <f>LEFT(N746,(FIND("/",N746)-1))</f>
        <v>publishing</v>
      </c>
      <c r="R746" t="str">
        <f>MID(N746,FIND("/",N746)+1,4115)</f>
        <v>nonfiction</v>
      </c>
      <c r="S746" s="11">
        <f>(((J746/60)/60)/24)+DATE(1970,1,1)</f>
        <v>41226.95721064815</v>
      </c>
      <c r="T746" s="11">
        <f>(((I746/60)/60)/24)+DATE(1970,1,1)</f>
        <v>41256.95721064815</v>
      </c>
    </row>
    <row r="747" spans="1:20" ht="43.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>E747/D747</f>
        <v>1.7909909909909909</v>
      </c>
      <c r="P747">
        <f>E747/L747</f>
        <v>53.729729729729726</v>
      </c>
      <c r="Q747" t="str">
        <f>LEFT(N747,(FIND("/",N747)-1))</f>
        <v>publishing</v>
      </c>
      <c r="R747" t="str">
        <f>MID(N747,FIND("/",N747)+1,4115)</f>
        <v>nonfiction</v>
      </c>
      <c r="S747" s="11">
        <f>(((J747/60)/60)/24)+DATE(1970,1,1)</f>
        <v>41367.572280092594</v>
      </c>
      <c r="T747" s="11">
        <f>(((I747/60)/60)/24)+DATE(1970,1,1)</f>
        <v>41397.572280092594</v>
      </c>
    </row>
    <row r="748" spans="1:20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>E748/D748</f>
        <v>1.1108135252761968</v>
      </c>
      <c r="P748">
        <f>E748/L748</f>
        <v>34.206185567010309</v>
      </c>
      <c r="Q748" t="str">
        <f>LEFT(N748,(FIND("/",N748)-1))</f>
        <v>publishing</v>
      </c>
      <c r="R748" t="str">
        <f>MID(N748,FIND("/",N748)+1,4115)</f>
        <v>nonfiction</v>
      </c>
      <c r="S748" s="11">
        <f>(((J748/60)/60)/24)+DATE(1970,1,1)</f>
        <v>41157.042928240742</v>
      </c>
      <c r="T748" s="11">
        <f>(((I748/60)/60)/24)+DATE(1970,1,1)</f>
        <v>41175.165972222225</v>
      </c>
    </row>
    <row r="749" spans="1:20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>E749/D749</f>
        <v>1.0004285714285714</v>
      </c>
      <c r="P749">
        <f>E749/L749</f>
        <v>127.32727272727273</v>
      </c>
      <c r="Q749" t="str">
        <f>LEFT(N749,(FIND("/",N749)-1))</f>
        <v>publishing</v>
      </c>
      <c r="R749" t="str">
        <f>MID(N749,FIND("/",N749)+1,4115)</f>
        <v>nonfiction</v>
      </c>
      <c r="S749" s="11">
        <f>(((J749/60)/60)/24)+DATE(1970,1,1)</f>
        <v>41988.548831018517</v>
      </c>
      <c r="T749" s="11">
        <f>(((I749/60)/60)/24)+DATE(1970,1,1)</f>
        <v>42019.454166666663</v>
      </c>
    </row>
    <row r="750" spans="1:20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>E750/D750</f>
        <v>1.0024999999999999</v>
      </c>
      <c r="P750">
        <f>E750/L750</f>
        <v>45.56818181818182</v>
      </c>
      <c r="Q750" t="str">
        <f>LEFT(N750,(FIND("/",N750)-1))</f>
        <v>publishing</v>
      </c>
      <c r="R750" t="str">
        <f>MID(N750,FIND("/",N750)+1,4115)</f>
        <v>nonfiction</v>
      </c>
      <c r="S750" s="11">
        <f>(((J750/60)/60)/24)+DATE(1970,1,1)</f>
        <v>41831.846828703703</v>
      </c>
      <c r="T750" s="11">
        <f>(((I750/60)/60)/24)+DATE(1970,1,1)</f>
        <v>41861.846828703703</v>
      </c>
    </row>
    <row r="751" spans="1:20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>E751/D751</f>
        <v>1.0556000000000001</v>
      </c>
      <c r="P751">
        <f>E751/L751</f>
        <v>95.963636363636368</v>
      </c>
      <c r="Q751" t="str">
        <f>LEFT(N751,(FIND("/",N751)-1))</f>
        <v>publishing</v>
      </c>
      <c r="R751" t="str">
        <f>MID(N751,FIND("/",N751)+1,4115)</f>
        <v>nonfiction</v>
      </c>
      <c r="S751" s="11">
        <f>(((J751/60)/60)/24)+DATE(1970,1,1)</f>
        <v>42733.94131944445</v>
      </c>
      <c r="T751" s="11">
        <f>(((I751/60)/60)/24)+DATE(1970,1,1)</f>
        <v>42763.94131944445</v>
      </c>
    </row>
    <row r="752" spans="1:20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>E752/D752</f>
        <v>1.0258775877587758</v>
      </c>
      <c r="P752">
        <f>E752/L752</f>
        <v>77.271186440677965</v>
      </c>
      <c r="Q752" t="str">
        <f>LEFT(N752,(FIND("/",N752)-1))</f>
        <v>publishing</v>
      </c>
      <c r="R752" t="str">
        <f>MID(N752,FIND("/",N752)+1,4115)</f>
        <v>nonfiction</v>
      </c>
      <c r="S752" s="11">
        <f>(((J752/60)/60)/24)+DATE(1970,1,1)</f>
        <v>41299.878148148149</v>
      </c>
      <c r="T752" s="11">
        <f>(((I752/60)/60)/24)+DATE(1970,1,1)</f>
        <v>41329.878148148149</v>
      </c>
    </row>
    <row r="753" spans="1:20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>E753/D753</f>
        <v>1.1850000000000001</v>
      </c>
      <c r="P753">
        <f>E753/L753</f>
        <v>57.338709677419352</v>
      </c>
      <c r="Q753" t="str">
        <f>LEFT(N753,(FIND("/",N753)-1))</f>
        <v>publishing</v>
      </c>
      <c r="R753" t="str">
        <f>MID(N753,FIND("/",N753)+1,4115)</f>
        <v>nonfiction</v>
      </c>
      <c r="S753" s="11">
        <f>(((J753/60)/60)/24)+DATE(1970,1,1)</f>
        <v>40713.630497685182</v>
      </c>
      <c r="T753" s="11">
        <f>(((I753/60)/60)/24)+DATE(1970,1,1)</f>
        <v>40759.630497685182</v>
      </c>
    </row>
    <row r="754" spans="1:20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>E754/D754</f>
        <v>1.117</v>
      </c>
      <c r="P754">
        <f>E754/L754</f>
        <v>53.19047619047619</v>
      </c>
      <c r="Q754" t="str">
        <f>LEFT(N754,(FIND("/",N754)-1))</f>
        <v>publishing</v>
      </c>
      <c r="R754" t="str">
        <f>MID(N754,FIND("/",N754)+1,4115)</f>
        <v>nonfiction</v>
      </c>
      <c r="S754" s="11">
        <f>(((J754/60)/60)/24)+DATE(1970,1,1)</f>
        <v>42639.421493055561</v>
      </c>
      <c r="T754" s="11">
        <f>(((I754/60)/60)/24)+DATE(1970,1,1)</f>
        <v>42659.458333333328</v>
      </c>
    </row>
    <row r="755" spans="1:20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>E755/D755</f>
        <v>1.28</v>
      </c>
      <c r="P755">
        <f>E755/L755</f>
        <v>492.30769230769232</v>
      </c>
      <c r="Q755" t="str">
        <f>LEFT(N755,(FIND("/",N755)-1))</f>
        <v>publishing</v>
      </c>
      <c r="R755" t="str">
        <f>MID(N755,FIND("/",N755)+1,4115)</f>
        <v>nonfiction</v>
      </c>
      <c r="S755" s="11">
        <f>(((J755/60)/60)/24)+DATE(1970,1,1)</f>
        <v>42019.590173611112</v>
      </c>
      <c r="T755" s="11">
        <f>(((I755/60)/60)/24)+DATE(1970,1,1)</f>
        <v>42049.590173611112</v>
      </c>
    </row>
    <row r="756" spans="1:20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>E756/D756</f>
        <v>1.0375000000000001</v>
      </c>
      <c r="P756">
        <f>E756/L756</f>
        <v>42.346938775510203</v>
      </c>
      <c r="Q756" t="str">
        <f>LEFT(N756,(FIND("/",N756)-1))</f>
        <v>publishing</v>
      </c>
      <c r="R756" t="str">
        <f>MID(N756,FIND("/",N756)+1,4115)</f>
        <v>nonfiction</v>
      </c>
      <c r="S756" s="11">
        <f>(((J756/60)/60)/24)+DATE(1970,1,1)</f>
        <v>41249.749085648145</v>
      </c>
      <c r="T756" s="11">
        <f>(((I756/60)/60)/24)+DATE(1970,1,1)</f>
        <v>41279.749085648145</v>
      </c>
    </row>
    <row r="757" spans="1:20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>E757/D757</f>
        <v>1.0190760000000001</v>
      </c>
      <c r="P757">
        <f>E757/L757</f>
        <v>37.466029411764708</v>
      </c>
      <c r="Q757" t="str">
        <f>LEFT(N757,(FIND("/",N757)-1))</f>
        <v>publishing</v>
      </c>
      <c r="R757" t="str">
        <f>MID(N757,FIND("/",N757)+1,4115)</f>
        <v>nonfiction</v>
      </c>
      <c r="S757" s="11">
        <f>(((J757/60)/60)/24)+DATE(1970,1,1)</f>
        <v>41383.605057870373</v>
      </c>
      <c r="T757" s="11">
        <f>(((I757/60)/60)/24)+DATE(1970,1,1)</f>
        <v>41414.02847222222</v>
      </c>
    </row>
    <row r="758" spans="1:20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>E758/D758</f>
        <v>1.177142857142857</v>
      </c>
      <c r="P758">
        <f>E758/L758</f>
        <v>37.454545454545453</v>
      </c>
      <c r="Q758" t="str">
        <f>LEFT(N758,(FIND("/",N758)-1))</f>
        <v>publishing</v>
      </c>
      <c r="R758" t="str">
        <f>MID(N758,FIND("/",N758)+1,4115)</f>
        <v>nonfiction</v>
      </c>
      <c r="S758" s="11">
        <f>(((J758/60)/60)/24)+DATE(1970,1,1)</f>
        <v>40590.766886574071</v>
      </c>
      <c r="T758" s="11">
        <f>(((I758/60)/60)/24)+DATE(1970,1,1)</f>
        <v>40651.725219907406</v>
      </c>
    </row>
    <row r="759" spans="1:20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>E759/D759</f>
        <v>2.38</v>
      </c>
      <c r="P759">
        <f>E759/L759</f>
        <v>33.055555555555557</v>
      </c>
      <c r="Q759" t="str">
        <f>LEFT(N759,(FIND("/",N759)-1))</f>
        <v>publishing</v>
      </c>
      <c r="R759" t="str">
        <f>MID(N759,FIND("/",N759)+1,4115)</f>
        <v>nonfiction</v>
      </c>
      <c r="S759" s="11">
        <f>(((J759/60)/60)/24)+DATE(1970,1,1)</f>
        <v>41235.054560185185</v>
      </c>
      <c r="T759" s="11">
        <f>(((I759/60)/60)/24)+DATE(1970,1,1)</f>
        <v>41249.054560185185</v>
      </c>
    </row>
    <row r="760" spans="1:20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>E760/D760</f>
        <v>1.02</v>
      </c>
      <c r="P760">
        <f>E760/L760</f>
        <v>134.21052631578948</v>
      </c>
      <c r="Q760" t="str">
        <f>LEFT(N760,(FIND("/",N760)-1))</f>
        <v>publishing</v>
      </c>
      <c r="R760" t="str">
        <f>MID(N760,FIND("/",N760)+1,4115)</f>
        <v>nonfiction</v>
      </c>
      <c r="S760" s="11">
        <f>(((J760/60)/60)/24)+DATE(1970,1,1)</f>
        <v>40429.836435185185</v>
      </c>
      <c r="T760" s="11">
        <f>(((I760/60)/60)/24)+DATE(1970,1,1)</f>
        <v>40459.836435185185</v>
      </c>
    </row>
    <row r="761" spans="1:20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>E761/D761</f>
        <v>1.0192000000000001</v>
      </c>
      <c r="P761">
        <f>E761/L761</f>
        <v>51.474747474747474</v>
      </c>
      <c r="Q761" t="str">
        <f>LEFT(N761,(FIND("/",N761)-1))</f>
        <v>publishing</v>
      </c>
      <c r="R761" t="str">
        <f>MID(N761,FIND("/",N761)+1,4115)</f>
        <v>nonfiction</v>
      </c>
      <c r="S761" s="11">
        <f>(((J761/60)/60)/24)+DATE(1970,1,1)</f>
        <v>41789.330312500002</v>
      </c>
      <c r="T761" s="11">
        <f>(((I761/60)/60)/24)+DATE(1970,1,1)</f>
        <v>41829.330312500002</v>
      </c>
    </row>
    <row r="762" spans="1:20" ht="43.2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>E762/D762</f>
        <v>0</v>
      </c>
      <c r="P762" t="e">
        <f>E762/L762</f>
        <v>#DIV/0!</v>
      </c>
      <c r="Q762" t="str">
        <f>LEFT(N762,(FIND("/",N762)-1))</f>
        <v>publishing</v>
      </c>
      <c r="R762" t="str">
        <f>MID(N762,FIND("/",N762)+1,4115)</f>
        <v>fiction</v>
      </c>
      <c r="S762" s="11">
        <f>(((J762/60)/60)/24)+DATE(1970,1,1)</f>
        <v>42670.764039351852</v>
      </c>
      <c r="T762" s="11">
        <f>(((I762/60)/60)/24)+DATE(1970,1,1)</f>
        <v>42700.805706018517</v>
      </c>
    </row>
    <row r="763" spans="1:20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>E763/D763</f>
        <v>4.7E-2</v>
      </c>
      <c r="P763">
        <f>E763/L763</f>
        <v>39.166666666666664</v>
      </c>
      <c r="Q763" t="str">
        <f>LEFT(N763,(FIND("/",N763)-1))</f>
        <v>publishing</v>
      </c>
      <c r="R763" t="str">
        <f>MID(N763,FIND("/",N763)+1,4115)</f>
        <v>fiction</v>
      </c>
      <c r="S763" s="11">
        <f>(((J763/60)/60)/24)+DATE(1970,1,1)</f>
        <v>41642.751458333332</v>
      </c>
      <c r="T763" s="11">
        <f>(((I763/60)/60)/24)+DATE(1970,1,1)</f>
        <v>41672.751458333332</v>
      </c>
    </row>
    <row r="764" spans="1:20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>E764/D764</f>
        <v>0</v>
      </c>
      <c r="P764" t="e">
        <f>E764/L764</f>
        <v>#DIV/0!</v>
      </c>
      <c r="Q764" t="str">
        <f>LEFT(N764,(FIND("/",N764)-1))</f>
        <v>publishing</v>
      </c>
      <c r="R764" t="str">
        <f>MID(N764,FIND("/",N764)+1,4115)</f>
        <v>fiction</v>
      </c>
      <c r="S764" s="11">
        <f>(((J764/60)/60)/24)+DATE(1970,1,1)</f>
        <v>42690.858449074076</v>
      </c>
      <c r="T764" s="11">
        <f>(((I764/60)/60)/24)+DATE(1970,1,1)</f>
        <v>42708.25</v>
      </c>
    </row>
    <row r="765" spans="1:20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>E765/D765</f>
        <v>1.1655011655011655E-3</v>
      </c>
      <c r="P765">
        <f>E765/L765</f>
        <v>5</v>
      </c>
      <c r="Q765" t="str">
        <f>LEFT(N765,(FIND("/",N765)-1))</f>
        <v>publishing</v>
      </c>
      <c r="R765" t="str">
        <f>MID(N765,FIND("/",N765)+1,4115)</f>
        <v>fiction</v>
      </c>
      <c r="S765" s="11">
        <f>(((J765/60)/60)/24)+DATE(1970,1,1)</f>
        <v>41471.446851851848</v>
      </c>
      <c r="T765" s="11">
        <f>(((I765/60)/60)/24)+DATE(1970,1,1)</f>
        <v>41501.446851851848</v>
      </c>
    </row>
    <row r="766" spans="1:20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>E766/D766</f>
        <v>0</v>
      </c>
      <c r="P766" t="e">
        <f>E766/L766</f>
        <v>#DIV/0!</v>
      </c>
      <c r="Q766" t="str">
        <f>LEFT(N766,(FIND("/",N766)-1))</f>
        <v>publishing</v>
      </c>
      <c r="R766" t="str">
        <f>MID(N766,FIND("/",N766)+1,4115)</f>
        <v>fiction</v>
      </c>
      <c r="S766" s="11">
        <f>(((J766/60)/60)/24)+DATE(1970,1,1)</f>
        <v>42227.173159722224</v>
      </c>
      <c r="T766" s="11">
        <f>(((I766/60)/60)/24)+DATE(1970,1,1)</f>
        <v>42257.173159722224</v>
      </c>
    </row>
    <row r="767" spans="1:20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>E767/D767</f>
        <v>0.36014285714285715</v>
      </c>
      <c r="P767">
        <f>E767/L767</f>
        <v>57.295454545454547</v>
      </c>
      <c r="Q767" t="str">
        <f>LEFT(N767,(FIND("/",N767)-1))</f>
        <v>publishing</v>
      </c>
      <c r="R767" t="str">
        <f>MID(N767,FIND("/",N767)+1,4115)</f>
        <v>fiction</v>
      </c>
      <c r="S767" s="11">
        <f>(((J767/60)/60)/24)+DATE(1970,1,1)</f>
        <v>41901.542638888888</v>
      </c>
      <c r="T767" s="11">
        <f>(((I767/60)/60)/24)+DATE(1970,1,1)</f>
        <v>41931.542638888888</v>
      </c>
    </row>
    <row r="768" spans="1:20" ht="43.2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>E768/D768</f>
        <v>0</v>
      </c>
      <c r="P768" t="e">
        <f>E768/L768</f>
        <v>#DIV/0!</v>
      </c>
      <c r="Q768" t="str">
        <f>LEFT(N768,(FIND("/",N768)-1))</f>
        <v>publishing</v>
      </c>
      <c r="R768" t="str">
        <f>MID(N768,FIND("/",N768)+1,4115)</f>
        <v>fiction</v>
      </c>
      <c r="S768" s="11">
        <f>(((J768/60)/60)/24)+DATE(1970,1,1)</f>
        <v>42021.783368055556</v>
      </c>
      <c r="T768" s="11">
        <f>(((I768/60)/60)/24)+DATE(1970,1,1)</f>
        <v>42051.783368055556</v>
      </c>
    </row>
    <row r="769" spans="1:20" ht="57.6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>E769/D769</f>
        <v>3.5400000000000001E-2</v>
      </c>
      <c r="P769">
        <f>E769/L769</f>
        <v>59</v>
      </c>
      <c r="Q769" t="str">
        <f>LEFT(N769,(FIND("/",N769)-1))</f>
        <v>publishing</v>
      </c>
      <c r="R769" t="str">
        <f>MID(N769,FIND("/",N769)+1,4115)</f>
        <v>fiction</v>
      </c>
      <c r="S769" s="11">
        <f>(((J769/60)/60)/24)+DATE(1970,1,1)</f>
        <v>42115.143634259264</v>
      </c>
      <c r="T769" s="11">
        <f>(((I769/60)/60)/24)+DATE(1970,1,1)</f>
        <v>42145.143634259264</v>
      </c>
    </row>
    <row r="770" spans="1:20" ht="43.2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>E770/D770</f>
        <v>0</v>
      </c>
      <c r="P770" t="e">
        <f>E770/L770</f>
        <v>#DIV/0!</v>
      </c>
      <c r="Q770" t="str">
        <f>LEFT(N770,(FIND("/",N770)-1))</f>
        <v>publishing</v>
      </c>
      <c r="R770" t="str">
        <f>MID(N770,FIND("/",N770)+1,4115)</f>
        <v>fiction</v>
      </c>
      <c r="S770" s="11">
        <f>(((J770/60)/60)/24)+DATE(1970,1,1)</f>
        <v>41594.207060185188</v>
      </c>
      <c r="T770" s="11">
        <f>(((I770/60)/60)/24)+DATE(1970,1,1)</f>
        <v>41624.207060185188</v>
      </c>
    </row>
    <row r="771" spans="1:20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>E771/D771</f>
        <v>0.41399999999999998</v>
      </c>
      <c r="P771">
        <f>E771/L771</f>
        <v>31.846153846153847</v>
      </c>
      <c r="Q771" t="str">
        <f>LEFT(N771,(FIND("/",N771)-1))</f>
        <v>publishing</v>
      </c>
      <c r="R771" t="str">
        <f>MID(N771,FIND("/",N771)+1,4115)</f>
        <v>fiction</v>
      </c>
      <c r="S771" s="11">
        <f>(((J771/60)/60)/24)+DATE(1970,1,1)</f>
        <v>41604.996458333335</v>
      </c>
      <c r="T771" s="11">
        <f>(((I771/60)/60)/24)+DATE(1970,1,1)</f>
        <v>41634.996458333335</v>
      </c>
    </row>
    <row r="772" spans="1:20" ht="43.2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>E772/D772</f>
        <v>0</v>
      </c>
      <c r="P772" t="e">
        <f>E772/L772</f>
        <v>#DIV/0!</v>
      </c>
      <c r="Q772" t="str">
        <f>LEFT(N772,(FIND("/",N772)-1))</f>
        <v>publishing</v>
      </c>
      <c r="R772" t="str">
        <f>MID(N772,FIND("/",N772)+1,4115)</f>
        <v>fiction</v>
      </c>
      <c r="S772" s="11">
        <f>(((J772/60)/60)/24)+DATE(1970,1,1)</f>
        <v>41289.999641203707</v>
      </c>
      <c r="T772" s="11">
        <f>(((I772/60)/60)/24)+DATE(1970,1,1)</f>
        <v>41329.999641203707</v>
      </c>
    </row>
    <row r="773" spans="1:20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>E773/D773</f>
        <v>2.631578947368421E-4</v>
      </c>
      <c r="P773">
        <f>E773/L773</f>
        <v>10</v>
      </c>
      <c r="Q773" t="str">
        <f>LEFT(N773,(FIND("/",N773)-1))</f>
        <v>publishing</v>
      </c>
      <c r="R773" t="str">
        <f>MID(N773,FIND("/",N773)+1,4115)</f>
        <v>fiction</v>
      </c>
      <c r="S773" s="11">
        <f>(((J773/60)/60)/24)+DATE(1970,1,1)</f>
        <v>42349.824097222227</v>
      </c>
      <c r="T773" s="11">
        <f>(((I773/60)/60)/24)+DATE(1970,1,1)</f>
        <v>42399.824097222227</v>
      </c>
    </row>
    <row r="774" spans="1:20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>E774/D774</f>
        <v>3.3333333333333333E-2</v>
      </c>
      <c r="P774">
        <f>E774/L774</f>
        <v>50</v>
      </c>
      <c r="Q774" t="str">
        <f>LEFT(N774,(FIND("/",N774)-1))</f>
        <v>publishing</v>
      </c>
      <c r="R774" t="str">
        <f>MID(N774,FIND("/",N774)+1,4115)</f>
        <v>fiction</v>
      </c>
      <c r="S774" s="11">
        <f>(((J774/60)/60)/24)+DATE(1970,1,1)</f>
        <v>40068.056932870371</v>
      </c>
      <c r="T774" s="11">
        <f>(((I774/60)/60)/24)+DATE(1970,1,1)</f>
        <v>40118.165972222225</v>
      </c>
    </row>
    <row r="775" spans="1:20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>E775/D775</f>
        <v>8.5129023676509714E-3</v>
      </c>
      <c r="P775">
        <f>E775/L775</f>
        <v>16</v>
      </c>
      <c r="Q775" t="str">
        <f>LEFT(N775,(FIND("/",N775)-1))</f>
        <v>publishing</v>
      </c>
      <c r="R775" t="str">
        <f>MID(N775,FIND("/",N775)+1,4115)</f>
        <v>fiction</v>
      </c>
      <c r="S775" s="11">
        <f>(((J775/60)/60)/24)+DATE(1970,1,1)</f>
        <v>42100.735937499994</v>
      </c>
      <c r="T775" s="11">
        <f>(((I775/60)/60)/24)+DATE(1970,1,1)</f>
        <v>42134.959027777775</v>
      </c>
    </row>
    <row r="776" spans="1:20" ht="43.2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>E776/D776</f>
        <v>0.70199999999999996</v>
      </c>
      <c r="P776">
        <f>E776/L776</f>
        <v>39</v>
      </c>
      <c r="Q776" t="str">
        <f>LEFT(N776,(FIND("/",N776)-1))</f>
        <v>publishing</v>
      </c>
      <c r="R776" t="str">
        <f>MID(N776,FIND("/",N776)+1,4115)</f>
        <v>fiction</v>
      </c>
      <c r="S776" s="11">
        <f>(((J776/60)/60)/24)+DATE(1970,1,1)</f>
        <v>41663.780300925922</v>
      </c>
      <c r="T776" s="11">
        <f>(((I776/60)/60)/24)+DATE(1970,1,1)</f>
        <v>41693.780300925922</v>
      </c>
    </row>
    <row r="777" spans="1:20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>E777/D777</f>
        <v>1.7000000000000001E-2</v>
      </c>
      <c r="P777">
        <f>E777/L777</f>
        <v>34</v>
      </c>
      <c r="Q777" t="str">
        <f>LEFT(N777,(FIND("/",N777)-1))</f>
        <v>publishing</v>
      </c>
      <c r="R777" t="str">
        <f>MID(N777,FIND("/",N777)+1,4115)</f>
        <v>fiction</v>
      </c>
      <c r="S777" s="11">
        <f>(((J777/60)/60)/24)+DATE(1970,1,1)</f>
        <v>40863.060127314813</v>
      </c>
      <c r="T777" s="11">
        <f>(((I777/60)/60)/24)+DATE(1970,1,1)</f>
        <v>40893.060127314813</v>
      </c>
    </row>
    <row r="778" spans="1:20" ht="43.2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>E778/D778</f>
        <v>0.51400000000000001</v>
      </c>
      <c r="P778">
        <f>E778/L778</f>
        <v>63.122807017543863</v>
      </c>
      <c r="Q778" t="str">
        <f>LEFT(N778,(FIND("/",N778)-1))</f>
        <v>publishing</v>
      </c>
      <c r="R778" t="str">
        <f>MID(N778,FIND("/",N778)+1,4115)</f>
        <v>fiction</v>
      </c>
      <c r="S778" s="11">
        <f>(((J778/60)/60)/24)+DATE(1970,1,1)</f>
        <v>42250.685706018514</v>
      </c>
      <c r="T778" s="11">
        <f>(((I778/60)/60)/24)+DATE(1970,1,1)</f>
        <v>42288.208333333328</v>
      </c>
    </row>
    <row r="779" spans="1:20" ht="43.2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>E779/D779</f>
        <v>7.0000000000000001E-3</v>
      </c>
      <c r="P779">
        <f>E779/L779</f>
        <v>7</v>
      </c>
      <c r="Q779" t="str">
        <f>LEFT(N779,(FIND("/",N779)-1))</f>
        <v>publishing</v>
      </c>
      <c r="R779" t="str">
        <f>MID(N779,FIND("/",N779)+1,4115)</f>
        <v>fiction</v>
      </c>
      <c r="S779" s="11">
        <f>(((J779/60)/60)/24)+DATE(1970,1,1)</f>
        <v>41456.981215277774</v>
      </c>
      <c r="T779" s="11">
        <f>(((I779/60)/60)/24)+DATE(1970,1,1)</f>
        <v>41486.981215277774</v>
      </c>
    </row>
    <row r="780" spans="1:20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>E780/D780</f>
        <v>4.0000000000000001E-3</v>
      </c>
      <c r="P780">
        <f>E780/L780</f>
        <v>2</v>
      </c>
      <c r="Q780" t="str">
        <f>LEFT(N780,(FIND("/",N780)-1))</f>
        <v>publishing</v>
      </c>
      <c r="R780" t="str">
        <f>MID(N780,FIND("/",N780)+1,4115)</f>
        <v>fiction</v>
      </c>
      <c r="S780" s="11">
        <f>(((J780/60)/60)/24)+DATE(1970,1,1)</f>
        <v>41729.702314814815</v>
      </c>
      <c r="T780" s="11">
        <f>(((I780/60)/60)/24)+DATE(1970,1,1)</f>
        <v>41759.702314814815</v>
      </c>
    </row>
    <row r="781" spans="1:20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>E781/D781</f>
        <v>2.6666666666666668E-2</v>
      </c>
      <c r="P781">
        <f>E781/L781</f>
        <v>66.666666666666671</v>
      </c>
      <c r="Q781" t="str">
        <f>LEFT(N781,(FIND("/",N781)-1))</f>
        <v>publishing</v>
      </c>
      <c r="R781" t="str">
        <f>MID(N781,FIND("/",N781)+1,4115)</f>
        <v>fiction</v>
      </c>
      <c r="S781" s="11">
        <f>(((J781/60)/60)/24)+DATE(1970,1,1)</f>
        <v>40436.68408564815</v>
      </c>
      <c r="T781" s="11">
        <f>(((I781/60)/60)/24)+DATE(1970,1,1)</f>
        <v>40466.166666666664</v>
      </c>
    </row>
    <row r="782" spans="1:20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>E782/D782</f>
        <v>1.04</v>
      </c>
      <c r="P782">
        <f>E782/L782</f>
        <v>38.518518518518519</v>
      </c>
      <c r="Q782" t="str">
        <f>LEFT(N782,(FIND("/",N782)-1))</f>
        <v>music</v>
      </c>
      <c r="R782" t="str">
        <f>MID(N782,FIND("/",N782)+1,4115)</f>
        <v>rock</v>
      </c>
      <c r="S782" s="11">
        <f>(((J782/60)/60)/24)+DATE(1970,1,1)</f>
        <v>40636.673900462964</v>
      </c>
      <c r="T782" s="11">
        <f>(((I782/60)/60)/24)+DATE(1970,1,1)</f>
        <v>40666.673900462964</v>
      </c>
    </row>
    <row r="783" spans="1:20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>E783/D783</f>
        <v>1.3315375</v>
      </c>
      <c r="P783">
        <f>E783/L783</f>
        <v>42.609200000000001</v>
      </c>
      <c r="Q783" t="str">
        <f>LEFT(N783,(FIND("/",N783)-1))</f>
        <v>music</v>
      </c>
      <c r="R783" t="str">
        <f>MID(N783,FIND("/",N783)+1,4115)</f>
        <v>rock</v>
      </c>
      <c r="S783" s="11">
        <f>(((J783/60)/60)/24)+DATE(1970,1,1)</f>
        <v>41403.000856481485</v>
      </c>
      <c r="T783" s="11">
        <f>(((I783/60)/60)/24)+DATE(1970,1,1)</f>
        <v>41433.000856481485</v>
      </c>
    </row>
    <row r="784" spans="1:20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>E784/D784</f>
        <v>1</v>
      </c>
      <c r="P784">
        <f>E784/L784</f>
        <v>50</v>
      </c>
      <c r="Q784" t="str">
        <f>LEFT(N784,(FIND("/",N784)-1))</f>
        <v>music</v>
      </c>
      <c r="R784" t="str">
        <f>MID(N784,FIND("/",N784)+1,4115)</f>
        <v>rock</v>
      </c>
      <c r="S784" s="11">
        <f>(((J784/60)/60)/24)+DATE(1970,1,1)</f>
        <v>41116.758125</v>
      </c>
      <c r="T784" s="11">
        <f>(((I784/60)/60)/24)+DATE(1970,1,1)</f>
        <v>41146.758125</v>
      </c>
    </row>
    <row r="785" spans="1:20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>E785/D785</f>
        <v>1.4813333333333334</v>
      </c>
      <c r="P785">
        <f>E785/L785</f>
        <v>63.485714285714288</v>
      </c>
      <c r="Q785" t="str">
        <f>LEFT(N785,(FIND("/",N785)-1))</f>
        <v>music</v>
      </c>
      <c r="R785" t="str">
        <f>MID(N785,FIND("/",N785)+1,4115)</f>
        <v>rock</v>
      </c>
      <c r="S785" s="11">
        <f>(((J785/60)/60)/24)+DATE(1970,1,1)</f>
        <v>40987.773715277777</v>
      </c>
      <c r="T785" s="11">
        <f>(((I785/60)/60)/24)+DATE(1970,1,1)</f>
        <v>41026.916666666664</v>
      </c>
    </row>
    <row r="786" spans="1:20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>E786/D786</f>
        <v>1.0249999999999999</v>
      </c>
      <c r="P786">
        <f>E786/L786</f>
        <v>102.5</v>
      </c>
      <c r="Q786" t="str">
        <f>LEFT(N786,(FIND("/",N786)-1))</f>
        <v>music</v>
      </c>
      <c r="R786" t="str">
        <f>MID(N786,FIND("/",N786)+1,4115)</f>
        <v>rock</v>
      </c>
      <c r="S786" s="11">
        <f>(((J786/60)/60)/24)+DATE(1970,1,1)</f>
        <v>41675.149525462963</v>
      </c>
      <c r="T786" s="11">
        <f>(((I786/60)/60)/24)+DATE(1970,1,1)</f>
        <v>41715.107858796298</v>
      </c>
    </row>
    <row r="787" spans="1:20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>E787/D787</f>
        <v>1.8062799999999999</v>
      </c>
      <c r="P787">
        <f>E787/L787</f>
        <v>31.142758620689655</v>
      </c>
      <c r="Q787" t="str">
        <f>LEFT(N787,(FIND("/",N787)-1))</f>
        <v>music</v>
      </c>
      <c r="R787" t="str">
        <f>MID(N787,FIND("/",N787)+1,4115)</f>
        <v>rock</v>
      </c>
      <c r="S787" s="11">
        <f>(((J787/60)/60)/24)+DATE(1970,1,1)</f>
        <v>41303.593923611108</v>
      </c>
      <c r="T787" s="11">
        <f>(((I787/60)/60)/24)+DATE(1970,1,1)</f>
        <v>41333.593923611108</v>
      </c>
    </row>
    <row r="788" spans="1:20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>E788/D788</f>
        <v>1.4279999999999999</v>
      </c>
      <c r="P788">
        <f>E788/L788</f>
        <v>162.27272727272728</v>
      </c>
      <c r="Q788" t="str">
        <f>LEFT(N788,(FIND("/",N788)-1))</f>
        <v>music</v>
      </c>
      <c r="R788" t="str">
        <f>MID(N788,FIND("/",N788)+1,4115)</f>
        <v>rock</v>
      </c>
      <c r="S788" s="11">
        <f>(((J788/60)/60)/24)+DATE(1970,1,1)</f>
        <v>40983.055949074071</v>
      </c>
      <c r="T788" s="11">
        <f>(((I788/60)/60)/24)+DATE(1970,1,1)</f>
        <v>41040.657638888886</v>
      </c>
    </row>
    <row r="789" spans="1:20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>E789/D789</f>
        <v>1.1416666666666666</v>
      </c>
      <c r="P789">
        <f>E789/L789</f>
        <v>80.588235294117652</v>
      </c>
      <c r="Q789" t="str">
        <f>LEFT(N789,(FIND("/",N789)-1))</f>
        <v>music</v>
      </c>
      <c r="R789" t="str">
        <f>MID(N789,FIND("/",N789)+1,4115)</f>
        <v>rock</v>
      </c>
      <c r="S789" s="11">
        <f>(((J789/60)/60)/24)+DATE(1970,1,1)</f>
        <v>41549.627615740741</v>
      </c>
      <c r="T789" s="11">
        <f>(((I789/60)/60)/24)+DATE(1970,1,1)</f>
        <v>41579.627615740741</v>
      </c>
    </row>
    <row r="790" spans="1:20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>E790/D790</f>
        <v>2.03505</v>
      </c>
      <c r="P790">
        <f>E790/L790</f>
        <v>59.85441176470588</v>
      </c>
      <c r="Q790" t="str">
        <f>LEFT(N790,(FIND("/",N790)-1))</f>
        <v>music</v>
      </c>
      <c r="R790" t="str">
        <f>MID(N790,FIND("/",N790)+1,4115)</f>
        <v>rock</v>
      </c>
      <c r="S790" s="11">
        <f>(((J790/60)/60)/24)+DATE(1970,1,1)</f>
        <v>41059.006805555553</v>
      </c>
      <c r="T790" s="11">
        <f>(((I790/60)/60)/24)+DATE(1970,1,1)</f>
        <v>41097.165972222225</v>
      </c>
    </row>
    <row r="791" spans="1:20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>E791/D791</f>
        <v>1.0941176470588236</v>
      </c>
      <c r="P791">
        <f>E791/L791</f>
        <v>132.85714285714286</v>
      </c>
      <c r="Q791" t="str">
        <f>LEFT(N791,(FIND("/",N791)-1))</f>
        <v>music</v>
      </c>
      <c r="R791" t="str">
        <f>MID(N791,FIND("/",N791)+1,4115)</f>
        <v>rock</v>
      </c>
      <c r="S791" s="11">
        <f>(((J791/60)/60)/24)+DATE(1970,1,1)</f>
        <v>41277.186111111114</v>
      </c>
      <c r="T791" s="11">
        <f>(((I791/60)/60)/24)+DATE(1970,1,1)</f>
        <v>41295.332638888889</v>
      </c>
    </row>
    <row r="792" spans="1:20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>E792/D792</f>
        <v>1.443746</v>
      </c>
      <c r="P792">
        <f>E792/L792</f>
        <v>92.547820512820508</v>
      </c>
      <c r="Q792" t="str">
        <f>LEFT(N792,(FIND("/",N792)-1))</f>
        <v>music</v>
      </c>
      <c r="R792" t="str">
        <f>MID(N792,FIND("/",N792)+1,4115)</f>
        <v>rock</v>
      </c>
      <c r="S792" s="11">
        <f>(((J792/60)/60)/24)+DATE(1970,1,1)</f>
        <v>41276.047905092593</v>
      </c>
      <c r="T792" s="11">
        <f>(((I792/60)/60)/24)+DATE(1970,1,1)</f>
        <v>41306.047905092593</v>
      </c>
    </row>
    <row r="793" spans="1:20" ht="43.2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>E793/D793</f>
        <v>1.0386666666666666</v>
      </c>
      <c r="P793">
        <f>E793/L793</f>
        <v>60.859375</v>
      </c>
      <c r="Q793" t="str">
        <f>LEFT(N793,(FIND("/",N793)-1))</f>
        <v>music</v>
      </c>
      <c r="R793" t="str">
        <f>MID(N793,FIND("/",N793)+1,4115)</f>
        <v>rock</v>
      </c>
      <c r="S793" s="11">
        <f>(((J793/60)/60)/24)+DATE(1970,1,1)</f>
        <v>41557.780624999999</v>
      </c>
      <c r="T793" s="11">
        <f>(((I793/60)/60)/24)+DATE(1970,1,1)</f>
        <v>41591.249305555553</v>
      </c>
    </row>
    <row r="794" spans="1:20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>E794/D794</f>
        <v>1.0044440000000001</v>
      </c>
      <c r="P794">
        <f>E794/L794</f>
        <v>41.851833333333339</v>
      </c>
      <c r="Q794" t="str">
        <f>LEFT(N794,(FIND("/",N794)-1))</f>
        <v>music</v>
      </c>
      <c r="R794" t="str">
        <f>MID(N794,FIND("/",N794)+1,4115)</f>
        <v>rock</v>
      </c>
      <c r="S794" s="11">
        <f>(((J794/60)/60)/24)+DATE(1970,1,1)</f>
        <v>41555.873645833337</v>
      </c>
      <c r="T794" s="11">
        <f>(((I794/60)/60)/24)+DATE(1970,1,1)</f>
        <v>41585.915312500001</v>
      </c>
    </row>
    <row r="795" spans="1:20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>E795/D795</f>
        <v>1.0277927272727272</v>
      </c>
      <c r="P795">
        <f>E795/L795</f>
        <v>88.325937499999995</v>
      </c>
      <c r="Q795" t="str">
        <f>LEFT(N795,(FIND("/",N795)-1))</f>
        <v>music</v>
      </c>
      <c r="R795" t="str">
        <f>MID(N795,FIND("/",N795)+1,4115)</f>
        <v>rock</v>
      </c>
      <c r="S795" s="11">
        <f>(((J795/60)/60)/24)+DATE(1970,1,1)</f>
        <v>41442.741249999999</v>
      </c>
      <c r="T795" s="11">
        <f>(((I795/60)/60)/24)+DATE(1970,1,1)</f>
        <v>41458.207638888889</v>
      </c>
    </row>
    <row r="796" spans="1:20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>E796/D796</f>
        <v>1.0531250000000001</v>
      </c>
      <c r="P796">
        <f>E796/L796</f>
        <v>158.96226415094338</v>
      </c>
      <c r="Q796" t="str">
        <f>LEFT(N796,(FIND("/",N796)-1))</f>
        <v>music</v>
      </c>
      <c r="R796" t="str">
        <f>MID(N796,FIND("/",N796)+1,4115)</f>
        <v>rock</v>
      </c>
      <c r="S796" s="11">
        <f>(((J796/60)/60)/24)+DATE(1970,1,1)</f>
        <v>40736.115011574075</v>
      </c>
      <c r="T796" s="11">
        <f>(((I796/60)/60)/24)+DATE(1970,1,1)</f>
        <v>40791.712500000001</v>
      </c>
    </row>
    <row r="797" spans="1:20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>E797/D797</f>
        <v>1.1178571428571429</v>
      </c>
      <c r="P797">
        <f>E797/L797</f>
        <v>85.054347826086953</v>
      </c>
      <c r="Q797" t="str">
        <f>LEFT(N797,(FIND("/",N797)-1))</f>
        <v>music</v>
      </c>
      <c r="R797" t="str">
        <f>MID(N797,FIND("/",N797)+1,4115)</f>
        <v>rock</v>
      </c>
      <c r="S797" s="11">
        <f>(((J797/60)/60)/24)+DATE(1970,1,1)</f>
        <v>40963.613032407404</v>
      </c>
      <c r="T797" s="11">
        <f>(((I797/60)/60)/24)+DATE(1970,1,1)</f>
        <v>41006.207638888889</v>
      </c>
    </row>
    <row r="798" spans="1:20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>E798/D798</f>
        <v>1.0135000000000001</v>
      </c>
      <c r="P798">
        <f>E798/L798</f>
        <v>112.61111111111111</v>
      </c>
      <c r="Q798" t="str">
        <f>LEFT(N798,(FIND("/",N798)-1))</f>
        <v>music</v>
      </c>
      <c r="R798" t="str">
        <f>MID(N798,FIND("/",N798)+1,4115)</f>
        <v>rock</v>
      </c>
      <c r="S798" s="11">
        <f>(((J798/60)/60)/24)+DATE(1970,1,1)</f>
        <v>41502.882928240739</v>
      </c>
      <c r="T798" s="11">
        <f>(((I798/60)/60)/24)+DATE(1970,1,1)</f>
        <v>41532.881944444445</v>
      </c>
    </row>
    <row r="799" spans="1:20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>E799/D799</f>
        <v>1.0753333333333333</v>
      </c>
      <c r="P799">
        <f>E799/L799</f>
        <v>45.436619718309856</v>
      </c>
      <c r="Q799" t="str">
        <f>LEFT(N799,(FIND("/",N799)-1))</f>
        <v>music</v>
      </c>
      <c r="R799" t="str">
        <f>MID(N799,FIND("/",N799)+1,4115)</f>
        <v>rock</v>
      </c>
      <c r="S799" s="11">
        <f>(((J799/60)/60)/24)+DATE(1970,1,1)</f>
        <v>40996.994074074071</v>
      </c>
      <c r="T799" s="11">
        <f>(((I799/60)/60)/24)+DATE(1970,1,1)</f>
        <v>41028.166666666664</v>
      </c>
    </row>
    <row r="800" spans="1:20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>E800/D800</f>
        <v>1.1488571428571428</v>
      </c>
      <c r="P800">
        <f>E800/L800</f>
        <v>46.218390804597703</v>
      </c>
      <c r="Q800" t="str">
        <f>LEFT(N800,(FIND("/",N800)-1))</f>
        <v>music</v>
      </c>
      <c r="R800" t="str">
        <f>MID(N800,FIND("/",N800)+1,4115)</f>
        <v>rock</v>
      </c>
      <c r="S800" s="11">
        <f>(((J800/60)/60)/24)+DATE(1970,1,1)</f>
        <v>41882.590127314819</v>
      </c>
      <c r="T800" s="11">
        <f>(((I800/60)/60)/24)+DATE(1970,1,1)</f>
        <v>41912.590127314819</v>
      </c>
    </row>
    <row r="801" spans="1:20" ht="43.2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>E801/D801</f>
        <v>1.0002</v>
      </c>
      <c r="P801">
        <f>E801/L801</f>
        <v>178.60714285714286</v>
      </c>
      <c r="Q801" t="str">
        <f>LEFT(N801,(FIND("/",N801)-1))</f>
        <v>music</v>
      </c>
      <c r="R801" t="str">
        <f>MID(N801,FIND("/",N801)+1,4115)</f>
        <v>rock</v>
      </c>
      <c r="S801" s="11">
        <f>(((J801/60)/60)/24)+DATE(1970,1,1)</f>
        <v>40996.667199074072</v>
      </c>
      <c r="T801" s="11">
        <f>(((I801/60)/60)/24)+DATE(1970,1,1)</f>
        <v>41026.667199074072</v>
      </c>
    </row>
    <row r="802" spans="1:20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>E802/D802</f>
        <v>1.5213333333333334</v>
      </c>
      <c r="P802">
        <f>E802/L802</f>
        <v>40.75</v>
      </c>
      <c r="Q802" t="str">
        <f>LEFT(N802,(FIND("/",N802)-1))</f>
        <v>music</v>
      </c>
      <c r="R802" t="str">
        <f>MID(N802,FIND("/",N802)+1,4115)</f>
        <v>rock</v>
      </c>
      <c r="S802" s="11">
        <f>(((J802/60)/60)/24)+DATE(1970,1,1)</f>
        <v>41863.433495370373</v>
      </c>
      <c r="T802" s="11">
        <f>(((I802/60)/60)/24)+DATE(1970,1,1)</f>
        <v>41893.433495370373</v>
      </c>
    </row>
    <row r="803" spans="1:20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>E803/D803</f>
        <v>1.1152149999999998</v>
      </c>
      <c r="P803">
        <f>E803/L803</f>
        <v>43.733921568627444</v>
      </c>
      <c r="Q803" t="str">
        <f>LEFT(N803,(FIND("/",N803)-1))</f>
        <v>music</v>
      </c>
      <c r="R803" t="str">
        <f>MID(N803,FIND("/",N803)+1,4115)</f>
        <v>rock</v>
      </c>
      <c r="S803" s="11">
        <f>(((J803/60)/60)/24)+DATE(1970,1,1)</f>
        <v>40695.795370370368</v>
      </c>
      <c r="T803" s="11">
        <f>(((I803/60)/60)/24)+DATE(1970,1,1)</f>
        <v>40725.795370370368</v>
      </c>
    </row>
    <row r="804" spans="1:20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>E804/D804</f>
        <v>1.0133333333333334</v>
      </c>
      <c r="P804">
        <f>E804/L804</f>
        <v>81.066666666666663</v>
      </c>
      <c r="Q804" t="str">
        <f>LEFT(N804,(FIND("/",N804)-1))</f>
        <v>music</v>
      </c>
      <c r="R804" t="str">
        <f>MID(N804,FIND("/",N804)+1,4115)</f>
        <v>rock</v>
      </c>
      <c r="S804" s="11">
        <f>(((J804/60)/60)/24)+DATE(1970,1,1)</f>
        <v>41123.022268518522</v>
      </c>
      <c r="T804" s="11">
        <f>(((I804/60)/60)/24)+DATE(1970,1,1)</f>
        <v>41169.170138888891</v>
      </c>
    </row>
    <row r="805" spans="1:20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>E805/D805</f>
        <v>1.232608695652174</v>
      </c>
      <c r="P805">
        <f>E805/L805</f>
        <v>74.60526315789474</v>
      </c>
      <c r="Q805" t="str">
        <f>LEFT(N805,(FIND("/",N805)-1))</f>
        <v>music</v>
      </c>
      <c r="R805" t="str">
        <f>MID(N805,FIND("/",N805)+1,4115)</f>
        <v>rock</v>
      </c>
      <c r="S805" s="11">
        <f>(((J805/60)/60)/24)+DATE(1970,1,1)</f>
        <v>40665.949976851851</v>
      </c>
      <c r="T805" s="11">
        <f>(((I805/60)/60)/24)+DATE(1970,1,1)</f>
        <v>40692.041666666664</v>
      </c>
    </row>
    <row r="806" spans="1:20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>E806/D806</f>
        <v>1</v>
      </c>
      <c r="P806">
        <f>E806/L806</f>
        <v>305.55555555555554</v>
      </c>
      <c r="Q806" t="str">
        <f>LEFT(N806,(FIND("/",N806)-1))</f>
        <v>music</v>
      </c>
      <c r="R806" t="str">
        <f>MID(N806,FIND("/",N806)+1,4115)</f>
        <v>rock</v>
      </c>
      <c r="S806" s="11">
        <f>(((J806/60)/60)/24)+DATE(1970,1,1)</f>
        <v>40730.105625000004</v>
      </c>
      <c r="T806" s="11">
        <f>(((I806/60)/60)/24)+DATE(1970,1,1)</f>
        <v>40747.165972222225</v>
      </c>
    </row>
    <row r="807" spans="1:20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>E807/D807</f>
        <v>1.05</v>
      </c>
      <c r="P807">
        <f>E807/L807</f>
        <v>58.333333333333336</v>
      </c>
      <c r="Q807" t="str">
        <f>LEFT(N807,(FIND("/",N807)-1))</f>
        <v>music</v>
      </c>
      <c r="R807" t="str">
        <f>MID(N807,FIND("/",N807)+1,4115)</f>
        <v>rock</v>
      </c>
      <c r="S807" s="11">
        <f>(((J807/60)/60)/24)+DATE(1970,1,1)</f>
        <v>40690.823055555556</v>
      </c>
      <c r="T807" s="11">
        <f>(((I807/60)/60)/24)+DATE(1970,1,1)</f>
        <v>40740.958333333336</v>
      </c>
    </row>
    <row r="808" spans="1:20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>E808/D808</f>
        <v>1.0443750000000001</v>
      </c>
      <c r="P808">
        <f>E808/L808</f>
        <v>117.67605633802818</v>
      </c>
      <c r="Q808" t="str">
        <f>LEFT(N808,(FIND("/",N808)-1))</f>
        <v>music</v>
      </c>
      <c r="R808" t="str">
        <f>MID(N808,FIND("/",N808)+1,4115)</f>
        <v>rock</v>
      </c>
      <c r="S808" s="11">
        <f>(((J808/60)/60)/24)+DATE(1970,1,1)</f>
        <v>40763.691423611112</v>
      </c>
      <c r="T808" s="11">
        <f>(((I808/60)/60)/24)+DATE(1970,1,1)</f>
        <v>40793.691423611112</v>
      </c>
    </row>
    <row r="809" spans="1:20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>E809/D809</f>
        <v>1.05125</v>
      </c>
      <c r="P809">
        <f>E809/L809</f>
        <v>73.771929824561397</v>
      </c>
      <c r="Q809" t="str">
        <f>LEFT(N809,(FIND("/",N809)-1))</f>
        <v>music</v>
      </c>
      <c r="R809" t="str">
        <f>MID(N809,FIND("/",N809)+1,4115)</f>
        <v>rock</v>
      </c>
      <c r="S809" s="11">
        <f>(((J809/60)/60)/24)+DATE(1970,1,1)</f>
        <v>42759.628599537042</v>
      </c>
      <c r="T809" s="11">
        <f>(((I809/60)/60)/24)+DATE(1970,1,1)</f>
        <v>42795.083333333328</v>
      </c>
    </row>
    <row r="810" spans="1:20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>E810/D810</f>
        <v>1</v>
      </c>
      <c r="P810">
        <f>E810/L810</f>
        <v>104.65116279069767</v>
      </c>
      <c r="Q810" t="str">
        <f>LEFT(N810,(FIND("/",N810)-1))</f>
        <v>music</v>
      </c>
      <c r="R810" t="str">
        <f>MID(N810,FIND("/",N810)+1,4115)</f>
        <v>rock</v>
      </c>
      <c r="S810" s="11">
        <f>(((J810/60)/60)/24)+DATE(1970,1,1)</f>
        <v>41962.100532407407</v>
      </c>
      <c r="T810" s="11">
        <f>(((I810/60)/60)/24)+DATE(1970,1,1)</f>
        <v>41995.207638888889</v>
      </c>
    </row>
    <row r="811" spans="1:20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>E811/D811</f>
        <v>1.03775</v>
      </c>
      <c r="P811">
        <f>E811/L811</f>
        <v>79.82692307692308</v>
      </c>
      <c r="Q811" t="str">
        <f>LEFT(N811,(FIND("/",N811)-1))</f>
        <v>music</v>
      </c>
      <c r="R811" t="str">
        <f>MID(N811,FIND("/",N811)+1,4115)</f>
        <v>rock</v>
      </c>
      <c r="S811" s="11">
        <f>(((J811/60)/60)/24)+DATE(1970,1,1)</f>
        <v>41628.833680555559</v>
      </c>
      <c r="T811" s="11">
        <f>(((I811/60)/60)/24)+DATE(1970,1,1)</f>
        <v>41658.833680555559</v>
      </c>
    </row>
    <row r="812" spans="1:20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>E812/D812</f>
        <v>1.05</v>
      </c>
      <c r="P812">
        <f>E812/L812</f>
        <v>58.333333333333336</v>
      </c>
      <c r="Q812" t="str">
        <f>LEFT(N812,(FIND("/",N812)-1))</f>
        <v>music</v>
      </c>
      <c r="R812" t="str">
        <f>MID(N812,FIND("/",N812)+1,4115)</f>
        <v>rock</v>
      </c>
      <c r="S812" s="11">
        <f>(((J812/60)/60)/24)+DATE(1970,1,1)</f>
        <v>41123.056273148148</v>
      </c>
      <c r="T812" s="11">
        <f>(((I812/60)/60)/24)+DATE(1970,1,1)</f>
        <v>41153.056273148148</v>
      </c>
    </row>
    <row r="813" spans="1:20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>E813/D813</f>
        <v>1.04</v>
      </c>
      <c r="P813">
        <f>E813/L813</f>
        <v>86.666666666666671</v>
      </c>
      <c r="Q813" t="str">
        <f>LEFT(N813,(FIND("/",N813)-1))</f>
        <v>music</v>
      </c>
      <c r="R813" t="str">
        <f>MID(N813,FIND("/",N813)+1,4115)</f>
        <v>rock</v>
      </c>
      <c r="S813" s="11">
        <f>(((J813/60)/60)/24)+DATE(1970,1,1)</f>
        <v>41443.643541666665</v>
      </c>
      <c r="T813" s="11">
        <f>(((I813/60)/60)/24)+DATE(1970,1,1)</f>
        <v>41465.702777777777</v>
      </c>
    </row>
    <row r="814" spans="1:20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>E814/D814</f>
        <v>1.5183333333333333</v>
      </c>
      <c r="P814">
        <f>E814/L814</f>
        <v>27.606060606060606</v>
      </c>
      <c r="Q814" t="str">
        <f>LEFT(N814,(FIND("/",N814)-1))</f>
        <v>music</v>
      </c>
      <c r="R814" t="str">
        <f>MID(N814,FIND("/",N814)+1,4115)</f>
        <v>rock</v>
      </c>
      <c r="S814" s="11">
        <f>(((J814/60)/60)/24)+DATE(1970,1,1)</f>
        <v>41282.017962962964</v>
      </c>
      <c r="T814" s="11">
        <f>(((I814/60)/60)/24)+DATE(1970,1,1)</f>
        <v>41334.581944444442</v>
      </c>
    </row>
    <row r="815" spans="1:20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>E815/D815</f>
        <v>1.59996</v>
      </c>
      <c r="P815">
        <f>E815/L815</f>
        <v>24.999375000000001</v>
      </c>
      <c r="Q815" t="str">
        <f>LEFT(N815,(FIND("/",N815)-1))</f>
        <v>music</v>
      </c>
      <c r="R815" t="str">
        <f>MID(N815,FIND("/",N815)+1,4115)</f>
        <v>rock</v>
      </c>
      <c r="S815" s="11">
        <f>(((J815/60)/60)/24)+DATE(1970,1,1)</f>
        <v>41080.960243055553</v>
      </c>
      <c r="T815" s="11">
        <f>(((I815/60)/60)/24)+DATE(1970,1,1)</f>
        <v>41110.960243055553</v>
      </c>
    </row>
    <row r="816" spans="1:20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>E816/D816</f>
        <v>1.2729999999999999</v>
      </c>
      <c r="P816">
        <f>E816/L816</f>
        <v>45.464285714285715</v>
      </c>
      <c r="Q816" t="str">
        <f>LEFT(N816,(FIND("/",N816)-1))</f>
        <v>music</v>
      </c>
      <c r="R816" t="str">
        <f>MID(N816,FIND("/",N816)+1,4115)</f>
        <v>rock</v>
      </c>
      <c r="S816" s="11">
        <f>(((J816/60)/60)/24)+DATE(1970,1,1)</f>
        <v>40679.743067129632</v>
      </c>
      <c r="T816" s="11">
        <f>(((I816/60)/60)/24)+DATE(1970,1,1)</f>
        <v>40694.75277777778</v>
      </c>
    </row>
    <row r="817" spans="1:20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>E817/D817</f>
        <v>1.07</v>
      </c>
      <c r="P817">
        <f>E817/L817</f>
        <v>99.534883720930239</v>
      </c>
      <c r="Q817" t="str">
        <f>LEFT(N817,(FIND("/",N817)-1))</f>
        <v>music</v>
      </c>
      <c r="R817" t="str">
        <f>MID(N817,FIND("/",N817)+1,4115)</f>
        <v>rock</v>
      </c>
      <c r="S817" s="11">
        <f>(((J817/60)/60)/24)+DATE(1970,1,1)</f>
        <v>41914.917858796296</v>
      </c>
      <c r="T817" s="11">
        <f>(((I817/60)/60)/24)+DATE(1970,1,1)</f>
        <v>41944.917858796296</v>
      </c>
    </row>
    <row r="818" spans="1:20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>E818/D818</f>
        <v>1.1512214285714286</v>
      </c>
      <c r="P818">
        <f>E818/L818</f>
        <v>39.31</v>
      </c>
      <c r="Q818" t="str">
        <f>LEFT(N818,(FIND("/",N818)-1))</f>
        <v>music</v>
      </c>
      <c r="R818" t="str">
        <f>MID(N818,FIND("/",N818)+1,4115)</f>
        <v>rock</v>
      </c>
      <c r="S818" s="11">
        <f>(((J818/60)/60)/24)+DATE(1970,1,1)</f>
        <v>41341.870868055557</v>
      </c>
      <c r="T818" s="11">
        <f>(((I818/60)/60)/24)+DATE(1970,1,1)</f>
        <v>41373.270833333336</v>
      </c>
    </row>
    <row r="819" spans="1:20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>E819/D819</f>
        <v>1.3711066666666665</v>
      </c>
      <c r="P819">
        <f>E819/L819</f>
        <v>89.419999999999987</v>
      </c>
      <c r="Q819" t="str">
        <f>LEFT(N819,(FIND("/",N819)-1))</f>
        <v>music</v>
      </c>
      <c r="R819" t="str">
        <f>MID(N819,FIND("/",N819)+1,4115)</f>
        <v>rock</v>
      </c>
      <c r="S819" s="11">
        <f>(((J819/60)/60)/24)+DATE(1970,1,1)</f>
        <v>40925.599664351852</v>
      </c>
      <c r="T819" s="11">
        <f>(((I819/60)/60)/24)+DATE(1970,1,1)</f>
        <v>40979.207638888889</v>
      </c>
    </row>
    <row r="820" spans="1:20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>E820/D820</f>
        <v>1.5571428571428572</v>
      </c>
      <c r="P820">
        <f>E820/L820</f>
        <v>28.684210526315791</v>
      </c>
      <c r="Q820" t="str">
        <f>LEFT(N820,(FIND("/",N820)-1))</f>
        <v>music</v>
      </c>
      <c r="R820" t="str">
        <f>MID(N820,FIND("/",N820)+1,4115)</f>
        <v>rock</v>
      </c>
      <c r="S820" s="11">
        <f>(((J820/60)/60)/24)+DATE(1970,1,1)</f>
        <v>41120.882881944446</v>
      </c>
      <c r="T820" s="11">
        <f>(((I820/60)/60)/24)+DATE(1970,1,1)</f>
        <v>41128.709027777775</v>
      </c>
    </row>
    <row r="821" spans="1:20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>E821/D821</f>
        <v>1.0874999999999999</v>
      </c>
      <c r="P821">
        <f>E821/L821</f>
        <v>31.071428571428573</v>
      </c>
      <c r="Q821" t="str">
        <f>LEFT(N821,(FIND("/",N821)-1))</f>
        <v>music</v>
      </c>
      <c r="R821" t="str">
        <f>MID(N821,FIND("/",N821)+1,4115)</f>
        <v>rock</v>
      </c>
      <c r="S821" s="11">
        <f>(((J821/60)/60)/24)+DATE(1970,1,1)</f>
        <v>41619.998310185183</v>
      </c>
      <c r="T821" s="11">
        <f>(((I821/60)/60)/24)+DATE(1970,1,1)</f>
        <v>41629.197222222225</v>
      </c>
    </row>
    <row r="822" spans="1:20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>E822/D822</f>
        <v>1.3405</v>
      </c>
      <c r="P822">
        <f>E822/L822</f>
        <v>70.55263157894737</v>
      </c>
      <c r="Q822" t="str">
        <f>LEFT(N822,(FIND("/",N822)-1))</f>
        <v>music</v>
      </c>
      <c r="R822" t="str">
        <f>MID(N822,FIND("/",N822)+1,4115)</f>
        <v>rock</v>
      </c>
      <c r="S822" s="11">
        <f>(((J822/60)/60)/24)+DATE(1970,1,1)</f>
        <v>41768.841921296298</v>
      </c>
      <c r="T822" s="11">
        <f>(((I822/60)/60)/24)+DATE(1970,1,1)</f>
        <v>41799.208333333336</v>
      </c>
    </row>
    <row r="823" spans="1:20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>E823/D823</f>
        <v>1</v>
      </c>
      <c r="P823">
        <f>E823/L823</f>
        <v>224.12820512820514</v>
      </c>
      <c r="Q823" t="str">
        <f>LEFT(N823,(FIND("/",N823)-1))</f>
        <v>music</v>
      </c>
      <c r="R823" t="str">
        <f>MID(N823,FIND("/",N823)+1,4115)</f>
        <v>rock</v>
      </c>
      <c r="S823" s="11">
        <f>(((J823/60)/60)/24)+DATE(1970,1,1)</f>
        <v>42093.922048611115</v>
      </c>
      <c r="T823" s="11">
        <f>(((I823/60)/60)/24)+DATE(1970,1,1)</f>
        <v>42128.167361111111</v>
      </c>
    </row>
    <row r="824" spans="1:20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>E824/D824</f>
        <v>1.1916666666666667</v>
      </c>
      <c r="P824">
        <f>E824/L824</f>
        <v>51.811594202898547</v>
      </c>
      <c r="Q824" t="str">
        <f>LEFT(N824,(FIND("/",N824)-1))</f>
        <v>music</v>
      </c>
      <c r="R824" t="str">
        <f>MID(N824,FIND("/",N824)+1,4115)</f>
        <v>rock</v>
      </c>
      <c r="S824" s="11">
        <f>(((J824/60)/60)/24)+DATE(1970,1,1)</f>
        <v>41157.947337962964</v>
      </c>
      <c r="T824" s="11">
        <f>(((I824/60)/60)/24)+DATE(1970,1,1)</f>
        <v>41187.947337962964</v>
      </c>
    </row>
    <row r="825" spans="1:20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>E825/D825</f>
        <v>1.7949999999999999</v>
      </c>
      <c r="P825">
        <f>E825/L825</f>
        <v>43.515151515151516</v>
      </c>
      <c r="Q825" t="str">
        <f>LEFT(N825,(FIND("/",N825)-1))</f>
        <v>music</v>
      </c>
      <c r="R825" t="str">
        <f>MID(N825,FIND("/",N825)+1,4115)</f>
        <v>rock</v>
      </c>
      <c r="S825" s="11">
        <f>(((J825/60)/60)/24)+DATE(1970,1,1)</f>
        <v>42055.972824074073</v>
      </c>
      <c r="T825" s="11">
        <f>(((I825/60)/60)/24)+DATE(1970,1,1)</f>
        <v>42085.931157407409</v>
      </c>
    </row>
    <row r="826" spans="1:20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>E826/D826</f>
        <v>1.3438124999999999</v>
      </c>
      <c r="P826">
        <f>E826/L826</f>
        <v>39.816666666666663</v>
      </c>
      <c r="Q826" t="str">
        <f>LEFT(N826,(FIND("/",N826)-1))</f>
        <v>music</v>
      </c>
      <c r="R826" t="str">
        <f>MID(N826,FIND("/",N826)+1,4115)</f>
        <v>rock</v>
      </c>
      <c r="S826" s="11">
        <f>(((J826/60)/60)/24)+DATE(1970,1,1)</f>
        <v>40250.242106481484</v>
      </c>
      <c r="T826" s="11">
        <f>(((I826/60)/60)/24)+DATE(1970,1,1)</f>
        <v>40286.290972222225</v>
      </c>
    </row>
    <row r="827" spans="1:20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>E827/D827</f>
        <v>1.0043200000000001</v>
      </c>
      <c r="P827">
        <f>E827/L827</f>
        <v>126.8080808080808</v>
      </c>
      <c r="Q827" t="str">
        <f>LEFT(N827,(FIND("/",N827)-1))</f>
        <v>music</v>
      </c>
      <c r="R827" t="str">
        <f>MID(N827,FIND("/",N827)+1,4115)</f>
        <v>rock</v>
      </c>
      <c r="S827" s="11">
        <f>(((J827/60)/60)/24)+DATE(1970,1,1)</f>
        <v>41186.306527777779</v>
      </c>
      <c r="T827" s="11">
        <f>(((I827/60)/60)/24)+DATE(1970,1,1)</f>
        <v>41211.306527777779</v>
      </c>
    </row>
    <row r="828" spans="1:20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>E828/D828</f>
        <v>1.0145454545454546</v>
      </c>
      <c r="P828">
        <f>E828/L828</f>
        <v>113.87755102040816</v>
      </c>
      <c r="Q828" t="str">
        <f>LEFT(N828,(FIND("/",N828)-1))</f>
        <v>music</v>
      </c>
      <c r="R828" t="str">
        <f>MID(N828,FIND("/",N828)+1,4115)</f>
        <v>rock</v>
      </c>
      <c r="S828" s="11">
        <f>(((J828/60)/60)/24)+DATE(1970,1,1)</f>
        <v>40973.038541666669</v>
      </c>
      <c r="T828" s="11">
        <f>(((I828/60)/60)/24)+DATE(1970,1,1)</f>
        <v>40993.996874999997</v>
      </c>
    </row>
    <row r="829" spans="1:20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>E829/D829</f>
        <v>1.0333333333333334</v>
      </c>
      <c r="P829">
        <f>E829/L829</f>
        <v>28.181818181818183</v>
      </c>
      <c r="Q829" t="str">
        <f>LEFT(N829,(FIND("/",N829)-1))</f>
        <v>music</v>
      </c>
      <c r="R829" t="str">
        <f>MID(N829,FIND("/",N829)+1,4115)</f>
        <v>rock</v>
      </c>
      <c r="S829" s="11">
        <f>(((J829/60)/60)/24)+DATE(1970,1,1)</f>
        <v>40927.473460648151</v>
      </c>
      <c r="T829" s="11">
        <f>(((I829/60)/60)/24)+DATE(1970,1,1)</f>
        <v>40953.825694444444</v>
      </c>
    </row>
    <row r="830" spans="1:20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>E830/D830</f>
        <v>1.07</v>
      </c>
      <c r="P830">
        <f>E830/L830</f>
        <v>36.60526315789474</v>
      </c>
      <c r="Q830" t="str">
        <f>LEFT(N830,(FIND("/",N830)-1))</f>
        <v>music</v>
      </c>
      <c r="R830" t="str">
        <f>MID(N830,FIND("/",N830)+1,4115)</f>
        <v>rock</v>
      </c>
      <c r="S830" s="11">
        <f>(((J830/60)/60)/24)+DATE(1970,1,1)</f>
        <v>41073.050717592596</v>
      </c>
      <c r="T830" s="11">
        <f>(((I830/60)/60)/24)+DATE(1970,1,1)</f>
        <v>41085.683333333334</v>
      </c>
    </row>
    <row r="831" spans="1:20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>E831/D831</f>
        <v>1.04</v>
      </c>
      <c r="P831">
        <f>E831/L831</f>
        <v>32.5</v>
      </c>
      <c r="Q831" t="str">
        <f>LEFT(N831,(FIND("/",N831)-1))</f>
        <v>music</v>
      </c>
      <c r="R831" t="str">
        <f>MID(N831,FIND("/",N831)+1,4115)</f>
        <v>rock</v>
      </c>
      <c r="S831" s="11">
        <f>(((J831/60)/60)/24)+DATE(1970,1,1)</f>
        <v>42504.801388888889</v>
      </c>
      <c r="T831" s="11">
        <f>(((I831/60)/60)/24)+DATE(1970,1,1)</f>
        <v>42564.801388888889</v>
      </c>
    </row>
    <row r="832" spans="1:20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>E832/D832</f>
        <v>1.0783333333333334</v>
      </c>
      <c r="P832">
        <f>E832/L832</f>
        <v>60.65625</v>
      </c>
      <c r="Q832" t="str">
        <f>LEFT(N832,(FIND("/",N832)-1))</f>
        <v>music</v>
      </c>
      <c r="R832" t="str">
        <f>MID(N832,FIND("/",N832)+1,4115)</f>
        <v>rock</v>
      </c>
      <c r="S832" s="11">
        <f>(((J832/60)/60)/24)+DATE(1970,1,1)</f>
        <v>41325.525752314818</v>
      </c>
      <c r="T832" s="11">
        <f>(((I832/60)/60)/24)+DATE(1970,1,1)</f>
        <v>41355.484085648146</v>
      </c>
    </row>
    <row r="833" spans="1:20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>E833/D833</f>
        <v>2.3333333333333335</v>
      </c>
      <c r="P833">
        <f>E833/L833</f>
        <v>175</v>
      </c>
      <c r="Q833" t="str">
        <f>LEFT(N833,(FIND("/",N833)-1))</f>
        <v>music</v>
      </c>
      <c r="R833" t="str">
        <f>MID(N833,FIND("/",N833)+1,4115)</f>
        <v>rock</v>
      </c>
      <c r="S833" s="11">
        <f>(((J833/60)/60)/24)+DATE(1970,1,1)</f>
        <v>40996.646921296298</v>
      </c>
      <c r="T833" s="11">
        <f>(((I833/60)/60)/24)+DATE(1970,1,1)</f>
        <v>41026.646921296298</v>
      </c>
    </row>
    <row r="834" spans="1:20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>E834/D834</f>
        <v>1.0060706666666666</v>
      </c>
      <c r="P834">
        <f>E834/L834</f>
        <v>97.993896103896105</v>
      </c>
      <c r="Q834" t="str">
        <f>LEFT(N834,(FIND("/",N834)-1))</f>
        <v>music</v>
      </c>
      <c r="R834" t="str">
        <f>MID(N834,FIND("/",N834)+1,4115)</f>
        <v>rock</v>
      </c>
      <c r="S834" s="11">
        <f>(((J834/60)/60)/24)+DATE(1970,1,1)</f>
        <v>40869.675173611111</v>
      </c>
      <c r="T834" s="11">
        <f>(((I834/60)/60)/24)+DATE(1970,1,1)</f>
        <v>40929.342361111114</v>
      </c>
    </row>
    <row r="835" spans="1:20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>E835/D835</f>
        <v>1.0166666666666666</v>
      </c>
      <c r="P835">
        <f>E835/L835</f>
        <v>148.78048780487805</v>
      </c>
      <c r="Q835" t="str">
        <f>LEFT(N835,(FIND("/",N835)-1))</f>
        <v>music</v>
      </c>
      <c r="R835" t="str">
        <f>MID(N835,FIND("/",N835)+1,4115)</f>
        <v>rock</v>
      </c>
      <c r="S835" s="11">
        <f>(((J835/60)/60)/24)+DATE(1970,1,1)</f>
        <v>41718.878182870372</v>
      </c>
      <c r="T835" s="11">
        <f>(((I835/60)/60)/24)+DATE(1970,1,1)</f>
        <v>41748.878182870372</v>
      </c>
    </row>
    <row r="836" spans="1:20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>E836/D836</f>
        <v>1.3101818181818181</v>
      </c>
      <c r="P836">
        <f>E836/L836</f>
        <v>96.08</v>
      </c>
      <c r="Q836" t="str">
        <f>LEFT(N836,(FIND("/",N836)-1))</f>
        <v>music</v>
      </c>
      <c r="R836" t="str">
        <f>MID(N836,FIND("/",N836)+1,4115)</f>
        <v>rock</v>
      </c>
      <c r="S836" s="11">
        <f>(((J836/60)/60)/24)+DATE(1970,1,1)</f>
        <v>41422.822824074072</v>
      </c>
      <c r="T836" s="11">
        <f>(((I836/60)/60)/24)+DATE(1970,1,1)</f>
        <v>41456.165972222225</v>
      </c>
    </row>
    <row r="837" spans="1:20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>E837/D837</f>
        <v>1.1725000000000001</v>
      </c>
      <c r="P837">
        <f>E837/L837</f>
        <v>58.625</v>
      </c>
      <c r="Q837" t="str">
        <f>LEFT(N837,(FIND("/",N837)-1))</f>
        <v>music</v>
      </c>
      <c r="R837" t="str">
        <f>MID(N837,FIND("/",N837)+1,4115)</f>
        <v>rock</v>
      </c>
      <c r="S837" s="11">
        <f>(((J837/60)/60)/24)+DATE(1970,1,1)</f>
        <v>41005.45784722222</v>
      </c>
      <c r="T837" s="11">
        <f>(((I837/60)/60)/24)+DATE(1970,1,1)</f>
        <v>41048.125</v>
      </c>
    </row>
    <row r="838" spans="1:20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>E838/D838</f>
        <v>1.009304</v>
      </c>
      <c r="P838">
        <f>E838/L838</f>
        <v>109.70695652173914</v>
      </c>
      <c r="Q838" t="str">
        <f>LEFT(N838,(FIND("/",N838)-1))</f>
        <v>music</v>
      </c>
      <c r="R838" t="str">
        <f>MID(N838,FIND("/",N838)+1,4115)</f>
        <v>rock</v>
      </c>
      <c r="S838" s="11">
        <f>(((J838/60)/60)/24)+DATE(1970,1,1)</f>
        <v>41524.056921296295</v>
      </c>
      <c r="T838" s="11">
        <f>(((I838/60)/60)/24)+DATE(1970,1,1)</f>
        <v>41554.056921296295</v>
      </c>
    </row>
    <row r="839" spans="1:20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>E839/D839</f>
        <v>1.218</v>
      </c>
      <c r="P839">
        <f>E839/L839</f>
        <v>49.112903225806448</v>
      </c>
      <c r="Q839" t="str">
        <f>LEFT(N839,(FIND("/",N839)-1))</f>
        <v>music</v>
      </c>
      <c r="R839" t="str">
        <f>MID(N839,FIND("/",N839)+1,4115)</f>
        <v>rock</v>
      </c>
      <c r="S839" s="11">
        <f>(((J839/60)/60)/24)+DATE(1970,1,1)</f>
        <v>41730.998402777775</v>
      </c>
      <c r="T839" s="11">
        <f>(((I839/60)/60)/24)+DATE(1970,1,1)</f>
        <v>41760.998402777775</v>
      </c>
    </row>
    <row r="840" spans="1:20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>E840/D840</f>
        <v>1.454</v>
      </c>
      <c r="P840">
        <f>E840/L840</f>
        <v>47.672131147540981</v>
      </c>
      <c r="Q840" t="str">
        <f>LEFT(N840,(FIND("/",N840)-1))</f>
        <v>music</v>
      </c>
      <c r="R840" t="str">
        <f>MID(N840,FIND("/",N840)+1,4115)</f>
        <v>rock</v>
      </c>
      <c r="S840" s="11">
        <f>(((J840/60)/60)/24)+DATE(1970,1,1)</f>
        <v>40895.897974537038</v>
      </c>
      <c r="T840" s="11">
        <f>(((I840/60)/60)/24)+DATE(1970,1,1)</f>
        <v>40925.897974537038</v>
      </c>
    </row>
    <row r="841" spans="1:20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>E841/D841</f>
        <v>1.166166</v>
      </c>
      <c r="P841">
        <f>E841/L841</f>
        <v>60.737812499999997</v>
      </c>
      <c r="Q841" t="str">
        <f>LEFT(N841,(FIND("/",N841)-1))</f>
        <v>music</v>
      </c>
      <c r="R841" t="str">
        <f>MID(N841,FIND("/",N841)+1,4115)</f>
        <v>rock</v>
      </c>
      <c r="S841" s="11">
        <f>(((J841/60)/60)/24)+DATE(1970,1,1)</f>
        <v>41144.763379629629</v>
      </c>
      <c r="T841" s="11">
        <f>(((I841/60)/60)/24)+DATE(1970,1,1)</f>
        <v>41174.763379629629</v>
      </c>
    </row>
    <row r="842" spans="1:20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>E842/D842</f>
        <v>1.2041660000000001</v>
      </c>
      <c r="P842">
        <f>E842/L842</f>
        <v>63.37715789473684</v>
      </c>
      <c r="Q842" t="str">
        <f>LEFT(N842,(FIND("/",N842)-1))</f>
        <v>music</v>
      </c>
      <c r="R842" t="str">
        <f>MID(N842,FIND("/",N842)+1,4115)</f>
        <v>metal</v>
      </c>
      <c r="S842" s="11">
        <f>(((J842/60)/60)/24)+DATE(1970,1,1)</f>
        <v>42607.226701388892</v>
      </c>
      <c r="T842" s="11">
        <f>(((I842/60)/60)/24)+DATE(1970,1,1)</f>
        <v>42637.226701388892</v>
      </c>
    </row>
    <row r="843" spans="1:20" ht="43.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>E843/D843</f>
        <v>1.0132000000000001</v>
      </c>
      <c r="P843">
        <f>E843/L843</f>
        <v>53.893617021276597</v>
      </c>
      <c r="Q843" t="str">
        <f>LEFT(N843,(FIND("/",N843)-1))</f>
        <v>music</v>
      </c>
      <c r="R843" t="str">
        <f>MID(N843,FIND("/",N843)+1,4115)</f>
        <v>metal</v>
      </c>
      <c r="S843" s="11">
        <f>(((J843/60)/60)/24)+DATE(1970,1,1)</f>
        <v>41923.838692129626</v>
      </c>
      <c r="T843" s="11">
        <f>(((I843/60)/60)/24)+DATE(1970,1,1)</f>
        <v>41953.88035879629</v>
      </c>
    </row>
    <row r="844" spans="1:20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>E844/D844</f>
        <v>1.0431999999999999</v>
      </c>
      <c r="P844">
        <f>E844/L844</f>
        <v>66.871794871794876</v>
      </c>
      <c r="Q844" t="str">
        <f>LEFT(N844,(FIND("/",N844)-1))</f>
        <v>music</v>
      </c>
      <c r="R844" t="str">
        <f>MID(N844,FIND("/",N844)+1,4115)</f>
        <v>metal</v>
      </c>
      <c r="S844" s="11">
        <f>(((J844/60)/60)/24)+DATE(1970,1,1)</f>
        <v>41526.592395833337</v>
      </c>
      <c r="T844" s="11">
        <f>(((I844/60)/60)/24)+DATE(1970,1,1)</f>
        <v>41561.165972222225</v>
      </c>
    </row>
    <row r="845" spans="1:20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>E845/D845</f>
        <v>2.6713333333333331</v>
      </c>
      <c r="P845">
        <f>E845/L845</f>
        <v>63.102362204724407</v>
      </c>
      <c r="Q845" t="str">
        <f>LEFT(N845,(FIND("/",N845)-1))</f>
        <v>music</v>
      </c>
      <c r="R845" t="str">
        <f>MID(N845,FIND("/",N845)+1,4115)</f>
        <v>metal</v>
      </c>
      <c r="S845" s="11">
        <f>(((J845/60)/60)/24)+DATE(1970,1,1)</f>
        <v>42695.257870370369</v>
      </c>
      <c r="T845" s="11">
        <f>(((I845/60)/60)/24)+DATE(1970,1,1)</f>
        <v>42712.333333333328</v>
      </c>
    </row>
    <row r="846" spans="1:20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>E846/D846</f>
        <v>1.9413333333333334</v>
      </c>
      <c r="P846">
        <f>E846/L846</f>
        <v>36.628930817610062</v>
      </c>
      <c r="Q846" t="str">
        <f>LEFT(N846,(FIND("/",N846)-1))</f>
        <v>music</v>
      </c>
      <c r="R846" t="str">
        <f>MID(N846,FIND("/",N846)+1,4115)</f>
        <v>metal</v>
      </c>
      <c r="S846" s="11">
        <f>(((J846/60)/60)/24)+DATE(1970,1,1)</f>
        <v>41905.684629629628</v>
      </c>
      <c r="T846" s="11">
        <f>(((I846/60)/60)/24)+DATE(1970,1,1)</f>
        <v>41944.207638888889</v>
      </c>
    </row>
    <row r="847" spans="1:20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>E847/D847</f>
        <v>1.203802</v>
      </c>
      <c r="P847">
        <f>E847/L847</f>
        <v>34.005706214689269</v>
      </c>
      <c r="Q847" t="str">
        <f>LEFT(N847,(FIND("/",N847)-1))</f>
        <v>music</v>
      </c>
      <c r="R847" t="str">
        <f>MID(N847,FIND("/",N847)+1,4115)</f>
        <v>metal</v>
      </c>
      <c r="S847" s="11">
        <f>(((J847/60)/60)/24)+DATE(1970,1,1)</f>
        <v>42578.205972222218</v>
      </c>
      <c r="T847" s="11">
        <f>(((I847/60)/60)/24)+DATE(1970,1,1)</f>
        <v>42618.165972222225</v>
      </c>
    </row>
    <row r="848" spans="1:20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>E848/D848</f>
        <v>1.2200090909090908</v>
      </c>
      <c r="P848">
        <f>E848/L848</f>
        <v>28.553404255319148</v>
      </c>
      <c r="Q848" t="str">
        <f>LEFT(N848,(FIND("/",N848)-1))</f>
        <v>music</v>
      </c>
      <c r="R848" t="str">
        <f>MID(N848,FIND("/",N848)+1,4115)</f>
        <v>metal</v>
      </c>
      <c r="S848" s="11">
        <f>(((J848/60)/60)/24)+DATE(1970,1,1)</f>
        <v>41694.391840277778</v>
      </c>
      <c r="T848" s="11">
        <f>(((I848/60)/60)/24)+DATE(1970,1,1)</f>
        <v>41708.583333333336</v>
      </c>
    </row>
    <row r="849" spans="1:20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>E849/D849</f>
        <v>1</v>
      </c>
      <c r="P849">
        <f>E849/L849</f>
        <v>10</v>
      </c>
      <c r="Q849" t="str">
        <f>LEFT(N849,(FIND("/",N849)-1))</f>
        <v>music</v>
      </c>
      <c r="R849" t="str">
        <f>MID(N849,FIND("/",N849)+1,4115)</f>
        <v>metal</v>
      </c>
      <c r="S849" s="11">
        <f>(((J849/60)/60)/24)+DATE(1970,1,1)</f>
        <v>42165.79833333334</v>
      </c>
      <c r="T849" s="11">
        <f>(((I849/60)/60)/24)+DATE(1970,1,1)</f>
        <v>42195.79833333334</v>
      </c>
    </row>
    <row r="850" spans="1:20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>E850/D850</f>
        <v>1</v>
      </c>
      <c r="P850">
        <f>E850/L850</f>
        <v>18.75</v>
      </c>
      <c r="Q850" t="str">
        <f>LEFT(N850,(FIND("/",N850)-1))</f>
        <v>music</v>
      </c>
      <c r="R850" t="str">
        <f>MID(N850,FIND("/",N850)+1,4115)</f>
        <v>metal</v>
      </c>
      <c r="S850" s="11">
        <f>(((J850/60)/60)/24)+DATE(1970,1,1)</f>
        <v>42078.792048611111</v>
      </c>
      <c r="T850" s="11">
        <f>(((I850/60)/60)/24)+DATE(1970,1,1)</f>
        <v>42108.792048611111</v>
      </c>
    </row>
    <row r="851" spans="1:20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>E851/D851</f>
        <v>1.1990000000000001</v>
      </c>
      <c r="P851">
        <f>E851/L851</f>
        <v>41.704347826086959</v>
      </c>
      <c r="Q851" t="str">
        <f>LEFT(N851,(FIND("/",N851)-1))</f>
        <v>music</v>
      </c>
      <c r="R851" t="str">
        <f>MID(N851,FIND("/",N851)+1,4115)</f>
        <v>metal</v>
      </c>
      <c r="S851" s="11">
        <f>(((J851/60)/60)/24)+DATE(1970,1,1)</f>
        <v>42051.148888888885</v>
      </c>
      <c r="T851" s="11">
        <f>(((I851/60)/60)/24)+DATE(1970,1,1)</f>
        <v>42079.107222222221</v>
      </c>
    </row>
    <row r="852" spans="1:20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>E852/D852</f>
        <v>1.55175</v>
      </c>
      <c r="P852">
        <f>E852/L852</f>
        <v>46.669172932330824</v>
      </c>
      <c r="Q852" t="str">
        <f>LEFT(N852,(FIND("/",N852)-1))</f>
        <v>music</v>
      </c>
      <c r="R852" t="str">
        <f>MID(N852,FIND("/",N852)+1,4115)</f>
        <v>metal</v>
      </c>
      <c r="S852" s="11">
        <f>(((J852/60)/60)/24)+DATE(1970,1,1)</f>
        <v>42452.827743055561</v>
      </c>
      <c r="T852" s="11">
        <f>(((I852/60)/60)/24)+DATE(1970,1,1)</f>
        <v>42485.207638888889</v>
      </c>
    </row>
    <row r="853" spans="1:20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>E853/D853</f>
        <v>1.3045</v>
      </c>
      <c r="P853">
        <f>E853/L853</f>
        <v>37.271428571428572</v>
      </c>
      <c r="Q853" t="str">
        <f>LEFT(N853,(FIND("/",N853)-1))</f>
        <v>music</v>
      </c>
      <c r="R853" t="str">
        <f>MID(N853,FIND("/",N853)+1,4115)</f>
        <v>metal</v>
      </c>
      <c r="S853" s="11">
        <f>(((J853/60)/60)/24)+DATE(1970,1,1)</f>
        <v>42522.880243055552</v>
      </c>
      <c r="T853" s="11">
        <f>(((I853/60)/60)/24)+DATE(1970,1,1)</f>
        <v>42582.822916666672</v>
      </c>
    </row>
    <row r="854" spans="1:20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>E854/D854</f>
        <v>1.0497142857142858</v>
      </c>
      <c r="P854">
        <f>E854/L854</f>
        <v>59.258064516129032</v>
      </c>
      <c r="Q854" t="str">
        <f>LEFT(N854,(FIND("/",N854)-1))</f>
        <v>music</v>
      </c>
      <c r="R854" t="str">
        <f>MID(N854,FIND("/",N854)+1,4115)</f>
        <v>metal</v>
      </c>
      <c r="S854" s="11">
        <f>(((J854/60)/60)/24)+DATE(1970,1,1)</f>
        <v>42656.805497685185</v>
      </c>
      <c r="T854" s="11">
        <f>(((I854/60)/60)/24)+DATE(1970,1,1)</f>
        <v>42667.875</v>
      </c>
    </row>
    <row r="855" spans="1:20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>E855/D855</f>
        <v>1</v>
      </c>
      <c r="P855">
        <f>E855/L855</f>
        <v>30</v>
      </c>
      <c r="Q855" t="str">
        <f>LEFT(N855,(FIND("/",N855)-1))</f>
        <v>music</v>
      </c>
      <c r="R855" t="str">
        <f>MID(N855,FIND("/",N855)+1,4115)</f>
        <v>metal</v>
      </c>
      <c r="S855" s="11">
        <f>(((J855/60)/60)/24)+DATE(1970,1,1)</f>
        <v>42021.832280092596</v>
      </c>
      <c r="T855" s="11">
        <f>(((I855/60)/60)/24)+DATE(1970,1,1)</f>
        <v>42051.832280092596</v>
      </c>
    </row>
    <row r="856" spans="1:20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>E856/D856</f>
        <v>1.1822050359712231</v>
      </c>
      <c r="P856">
        <f>E856/L856</f>
        <v>65.8623246492986</v>
      </c>
      <c r="Q856" t="str">
        <f>LEFT(N856,(FIND("/",N856)-1))</f>
        <v>music</v>
      </c>
      <c r="R856" t="str">
        <f>MID(N856,FIND("/",N856)+1,4115)</f>
        <v>metal</v>
      </c>
      <c r="S856" s="11">
        <f>(((J856/60)/60)/24)+DATE(1970,1,1)</f>
        <v>42702.212337962963</v>
      </c>
      <c r="T856" s="11">
        <f>(((I856/60)/60)/24)+DATE(1970,1,1)</f>
        <v>42732.212337962963</v>
      </c>
    </row>
    <row r="857" spans="1:20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>E857/D857</f>
        <v>1.0344827586206897</v>
      </c>
      <c r="P857">
        <f>E857/L857</f>
        <v>31.914893617021278</v>
      </c>
      <c r="Q857" t="str">
        <f>LEFT(N857,(FIND("/",N857)-1))</f>
        <v>music</v>
      </c>
      <c r="R857" t="str">
        <f>MID(N857,FIND("/",N857)+1,4115)</f>
        <v>metal</v>
      </c>
      <c r="S857" s="11">
        <f>(((J857/60)/60)/24)+DATE(1970,1,1)</f>
        <v>42545.125196759262</v>
      </c>
      <c r="T857" s="11">
        <f>(((I857/60)/60)/24)+DATE(1970,1,1)</f>
        <v>42575.125196759262</v>
      </c>
    </row>
    <row r="858" spans="1:20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>E858/D858</f>
        <v>2.1800000000000002</v>
      </c>
      <c r="P858">
        <f>E858/L858</f>
        <v>19.464285714285715</v>
      </c>
      <c r="Q858" t="str">
        <f>LEFT(N858,(FIND("/",N858)-1))</f>
        <v>music</v>
      </c>
      <c r="R858" t="str">
        <f>MID(N858,FIND("/",N858)+1,4115)</f>
        <v>metal</v>
      </c>
      <c r="S858" s="11">
        <f>(((J858/60)/60)/24)+DATE(1970,1,1)</f>
        <v>42609.311990740738</v>
      </c>
      <c r="T858" s="11">
        <f>(((I858/60)/60)/24)+DATE(1970,1,1)</f>
        <v>42668.791666666672</v>
      </c>
    </row>
    <row r="859" spans="1:20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>E859/D859</f>
        <v>1</v>
      </c>
      <c r="P859">
        <f>E859/L859</f>
        <v>50</v>
      </c>
      <c r="Q859" t="str">
        <f>LEFT(N859,(FIND("/",N859)-1))</f>
        <v>music</v>
      </c>
      <c r="R859" t="str">
        <f>MID(N859,FIND("/",N859)+1,4115)</f>
        <v>metal</v>
      </c>
      <c r="S859" s="11">
        <f>(((J859/60)/60)/24)+DATE(1970,1,1)</f>
        <v>42291.581377314811</v>
      </c>
      <c r="T859" s="11">
        <f>(((I859/60)/60)/24)+DATE(1970,1,1)</f>
        <v>42333.623043981483</v>
      </c>
    </row>
    <row r="860" spans="1:20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>E860/D860</f>
        <v>1.4400583333333332</v>
      </c>
      <c r="P860">
        <f>E860/L860</f>
        <v>22.737763157894737</v>
      </c>
      <c r="Q860" t="str">
        <f>LEFT(N860,(FIND("/",N860)-1))</f>
        <v>music</v>
      </c>
      <c r="R860" t="str">
        <f>MID(N860,FIND("/",N860)+1,4115)</f>
        <v>metal</v>
      </c>
      <c r="S860" s="11">
        <f>(((J860/60)/60)/24)+DATE(1970,1,1)</f>
        <v>42079.745578703703</v>
      </c>
      <c r="T860" s="11">
        <f>(((I860/60)/60)/24)+DATE(1970,1,1)</f>
        <v>42109.957638888889</v>
      </c>
    </row>
    <row r="861" spans="1:20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>E861/D861</f>
        <v>1.0467500000000001</v>
      </c>
      <c r="P861">
        <f>E861/L861</f>
        <v>42.724489795918366</v>
      </c>
      <c r="Q861" t="str">
        <f>LEFT(N861,(FIND("/",N861)-1))</f>
        <v>music</v>
      </c>
      <c r="R861" t="str">
        <f>MID(N861,FIND("/",N861)+1,4115)</f>
        <v>metal</v>
      </c>
      <c r="S861" s="11">
        <f>(((J861/60)/60)/24)+DATE(1970,1,1)</f>
        <v>42128.820231481484</v>
      </c>
      <c r="T861" s="11">
        <f>(((I861/60)/60)/24)+DATE(1970,1,1)</f>
        <v>42159</v>
      </c>
    </row>
    <row r="862" spans="1:20" ht="43.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>E862/D862</f>
        <v>0.18142857142857144</v>
      </c>
      <c r="P862">
        <f>E862/L862</f>
        <v>52.916666666666664</v>
      </c>
      <c r="Q862" t="str">
        <f>LEFT(N862,(FIND("/",N862)-1))</f>
        <v>music</v>
      </c>
      <c r="R862" t="str">
        <f>MID(N862,FIND("/",N862)+1,4115)</f>
        <v>jazz</v>
      </c>
      <c r="S862" s="11">
        <f>(((J862/60)/60)/24)+DATE(1970,1,1)</f>
        <v>41570.482789351852</v>
      </c>
      <c r="T862" s="11">
        <f>(((I862/60)/60)/24)+DATE(1970,1,1)</f>
        <v>41600.524456018517</v>
      </c>
    </row>
    <row r="863" spans="1:20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>E863/D863</f>
        <v>2.2444444444444444E-2</v>
      </c>
      <c r="P863">
        <f>E863/L863</f>
        <v>50.5</v>
      </c>
      <c r="Q863" t="str">
        <f>LEFT(N863,(FIND("/",N863)-1))</f>
        <v>music</v>
      </c>
      <c r="R863" t="str">
        <f>MID(N863,FIND("/",N863)+1,4115)</f>
        <v>jazz</v>
      </c>
      <c r="S863" s="11">
        <f>(((J863/60)/60)/24)+DATE(1970,1,1)</f>
        <v>42599.965324074074</v>
      </c>
      <c r="T863" s="11">
        <f>(((I863/60)/60)/24)+DATE(1970,1,1)</f>
        <v>42629.965324074074</v>
      </c>
    </row>
    <row r="864" spans="1:20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>E864/D864</f>
        <v>3.3999999999999998E-3</v>
      </c>
      <c r="P864">
        <f>E864/L864</f>
        <v>42.5</v>
      </c>
      <c r="Q864" t="str">
        <f>LEFT(N864,(FIND("/",N864)-1))</f>
        <v>music</v>
      </c>
      <c r="R864" t="str">
        <f>MID(N864,FIND("/",N864)+1,4115)</f>
        <v>jazz</v>
      </c>
      <c r="S864" s="11">
        <f>(((J864/60)/60)/24)+DATE(1970,1,1)</f>
        <v>41559.5549537037</v>
      </c>
      <c r="T864" s="11">
        <f>(((I864/60)/60)/24)+DATE(1970,1,1)</f>
        <v>41589.596620370372</v>
      </c>
    </row>
    <row r="865" spans="1:20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>E865/D865</f>
        <v>4.4999999999999998E-2</v>
      </c>
      <c r="P865">
        <f>E865/L865</f>
        <v>18</v>
      </c>
      <c r="Q865" t="str">
        <f>LEFT(N865,(FIND("/",N865)-1))</f>
        <v>music</v>
      </c>
      <c r="R865" t="str">
        <f>MID(N865,FIND("/",N865)+1,4115)</f>
        <v>jazz</v>
      </c>
      <c r="S865" s="11">
        <f>(((J865/60)/60)/24)+DATE(1970,1,1)</f>
        <v>40921.117662037039</v>
      </c>
      <c r="T865" s="11">
        <f>(((I865/60)/60)/24)+DATE(1970,1,1)</f>
        <v>40951.117662037039</v>
      </c>
    </row>
    <row r="866" spans="1:20" ht="43.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>E866/D866</f>
        <v>0.41538461538461541</v>
      </c>
      <c r="P866">
        <f>E866/L866</f>
        <v>34.177215189873415</v>
      </c>
      <c r="Q866" t="str">
        <f>LEFT(N866,(FIND("/",N866)-1))</f>
        <v>music</v>
      </c>
      <c r="R866" t="str">
        <f>MID(N866,FIND("/",N866)+1,4115)</f>
        <v>jazz</v>
      </c>
      <c r="S866" s="11">
        <f>(((J866/60)/60)/24)+DATE(1970,1,1)</f>
        <v>41541.106921296298</v>
      </c>
      <c r="T866" s="11">
        <f>(((I866/60)/60)/24)+DATE(1970,1,1)</f>
        <v>41563.415972222225</v>
      </c>
    </row>
    <row r="867" spans="1:20" ht="43.2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>E867/D867</f>
        <v>2.0454545454545454E-2</v>
      </c>
      <c r="P867">
        <f>E867/L867</f>
        <v>22.5</v>
      </c>
      <c r="Q867" t="str">
        <f>LEFT(N867,(FIND("/",N867)-1))</f>
        <v>music</v>
      </c>
      <c r="R867" t="str">
        <f>MID(N867,FIND("/",N867)+1,4115)</f>
        <v>jazz</v>
      </c>
      <c r="S867" s="11">
        <f>(((J867/60)/60)/24)+DATE(1970,1,1)</f>
        <v>41230.77311342593</v>
      </c>
      <c r="T867" s="11">
        <f>(((I867/60)/60)/24)+DATE(1970,1,1)</f>
        <v>41290.77311342593</v>
      </c>
    </row>
    <row r="868" spans="1:20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>E868/D868</f>
        <v>0.18285714285714286</v>
      </c>
      <c r="P868">
        <f>E868/L868</f>
        <v>58.18181818181818</v>
      </c>
      <c r="Q868" t="str">
        <f>LEFT(N868,(FIND("/",N868)-1))</f>
        <v>music</v>
      </c>
      <c r="R868" t="str">
        <f>MID(N868,FIND("/",N868)+1,4115)</f>
        <v>jazz</v>
      </c>
      <c r="S868" s="11">
        <f>(((J868/60)/60)/24)+DATE(1970,1,1)</f>
        <v>42025.637939814813</v>
      </c>
      <c r="T868" s="11">
        <f>(((I868/60)/60)/24)+DATE(1970,1,1)</f>
        <v>42063.631944444445</v>
      </c>
    </row>
    <row r="869" spans="1:20" ht="43.2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>E869/D869</f>
        <v>0.2402</v>
      </c>
      <c r="P869">
        <f>E869/L869</f>
        <v>109.18181818181819</v>
      </c>
      <c r="Q869" t="str">
        <f>LEFT(N869,(FIND("/",N869)-1))</f>
        <v>music</v>
      </c>
      <c r="R869" t="str">
        <f>MID(N869,FIND("/",N869)+1,4115)</f>
        <v>jazz</v>
      </c>
      <c r="S869" s="11">
        <f>(((J869/60)/60)/24)+DATE(1970,1,1)</f>
        <v>40088.105393518519</v>
      </c>
      <c r="T869" s="11">
        <f>(((I869/60)/60)/24)+DATE(1970,1,1)</f>
        <v>40148.207638888889</v>
      </c>
    </row>
    <row r="870" spans="1:20" ht="57.6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>E870/D870</f>
        <v>1.1111111111111111E-3</v>
      </c>
      <c r="P870">
        <f>E870/L870</f>
        <v>50</v>
      </c>
      <c r="Q870" t="str">
        <f>LEFT(N870,(FIND("/",N870)-1))</f>
        <v>music</v>
      </c>
      <c r="R870" t="str">
        <f>MID(N870,FIND("/",N870)+1,4115)</f>
        <v>jazz</v>
      </c>
      <c r="S870" s="11">
        <f>(((J870/60)/60)/24)+DATE(1970,1,1)</f>
        <v>41616.027754629627</v>
      </c>
      <c r="T870" s="11">
        <f>(((I870/60)/60)/24)+DATE(1970,1,1)</f>
        <v>41646.027754629627</v>
      </c>
    </row>
    <row r="871" spans="1:20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>E871/D871</f>
        <v>0.11818181818181818</v>
      </c>
      <c r="P871">
        <f>E871/L871</f>
        <v>346.66666666666669</v>
      </c>
      <c r="Q871" t="str">
        <f>LEFT(N871,(FIND("/",N871)-1))</f>
        <v>music</v>
      </c>
      <c r="R871" t="str">
        <f>MID(N871,FIND("/",N871)+1,4115)</f>
        <v>jazz</v>
      </c>
      <c r="S871" s="11">
        <f>(((J871/60)/60)/24)+DATE(1970,1,1)</f>
        <v>41342.845567129632</v>
      </c>
      <c r="T871" s="11">
        <f>(((I871/60)/60)/24)+DATE(1970,1,1)</f>
        <v>41372.803900462961</v>
      </c>
    </row>
    <row r="872" spans="1:20" ht="43.2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>E872/D872</f>
        <v>3.0999999999999999E-3</v>
      </c>
      <c r="P872">
        <f>E872/L872</f>
        <v>12.4</v>
      </c>
      <c r="Q872" t="str">
        <f>LEFT(N872,(FIND("/",N872)-1))</f>
        <v>music</v>
      </c>
      <c r="R872" t="str">
        <f>MID(N872,FIND("/",N872)+1,4115)</f>
        <v>jazz</v>
      </c>
      <c r="S872" s="11">
        <f>(((J872/60)/60)/24)+DATE(1970,1,1)</f>
        <v>41488.022256944445</v>
      </c>
      <c r="T872" s="11">
        <f>(((I872/60)/60)/24)+DATE(1970,1,1)</f>
        <v>41518.022256944445</v>
      </c>
    </row>
    <row r="873" spans="1:20" ht="43.2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>E873/D873</f>
        <v>5.4166666666666669E-2</v>
      </c>
      <c r="P873">
        <f>E873/L873</f>
        <v>27.083333333333332</v>
      </c>
      <c r="Q873" t="str">
        <f>LEFT(N873,(FIND("/",N873)-1))</f>
        <v>music</v>
      </c>
      <c r="R873" t="str">
        <f>MID(N873,FIND("/",N873)+1,4115)</f>
        <v>jazz</v>
      </c>
      <c r="S873" s="11">
        <f>(((J873/60)/60)/24)+DATE(1970,1,1)</f>
        <v>41577.561284722222</v>
      </c>
      <c r="T873" s="11">
        <f>(((I873/60)/60)/24)+DATE(1970,1,1)</f>
        <v>41607.602951388886</v>
      </c>
    </row>
    <row r="874" spans="1:20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>E874/D874</f>
        <v>8.1250000000000003E-3</v>
      </c>
      <c r="P874">
        <f>E874/L874</f>
        <v>32.5</v>
      </c>
      <c r="Q874" t="str">
        <f>LEFT(N874,(FIND("/",N874)-1))</f>
        <v>music</v>
      </c>
      <c r="R874" t="str">
        <f>MID(N874,FIND("/",N874)+1,4115)</f>
        <v>jazz</v>
      </c>
      <c r="S874" s="11">
        <f>(((J874/60)/60)/24)+DATE(1970,1,1)</f>
        <v>40567.825543981482</v>
      </c>
      <c r="T874" s="11">
        <f>(((I874/60)/60)/24)+DATE(1970,1,1)</f>
        <v>40612.825543981482</v>
      </c>
    </row>
    <row r="875" spans="1:20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>E875/D875</f>
        <v>1.2857142857142857E-2</v>
      </c>
      <c r="P875">
        <f>E875/L875</f>
        <v>9</v>
      </c>
      <c r="Q875" t="str">
        <f>LEFT(N875,(FIND("/",N875)-1))</f>
        <v>music</v>
      </c>
      <c r="R875" t="str">
        <f>MID(N875,FIND("/",N875)+1,4115)</f>
        <v>jazz</v>
      </c>
      <c r="S875" s="11">
        <f>(((J875/60)/60)/24)+DATE(1970,1,1)</f>
        <v>41184.167129629634</v>
      </c>
      <c r="T875" s="11">
        <f>(((I875/60)/60)/24)+DATE(1970,1,1)</f>
        <v>41224.208796296298</v>
      </c>
    </row>
    <row r="876" spans="1:20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>E876/D876</f>
        <v>0.24333333333333335</v>
      </c>
      <c r="P876">
        <f>E876/L876</f>
        <v>34.761904761904759</v>
      </c>
      <c r="Q876" t="str">
        <f>LEFT(N876,(FIND("/",N876)-1))</f>
        <v>music</v>
      </c>
      <c r="R876" t="str">
        <f>MID(N876,FIND("/",N876)+1,4115)</f>
        <v>jazz</v>
      </c>
      <c r="S876" s="11">
        <f>(((J876/60)/60)/24)+DATE(1970,1,1)</f>
        <v>41368.583726851852</v>
      </c>
      <c r="T876" s="11">
        <f>(((I876/60)/60)/24)+DATE(1970,1,1)</f>
        <v>41398.583726851852</v>
      </c>
    </row>
    <row r="877" spans="1:20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>E877/D877</f>
        <v>0</v>
      </c>
      <c r="P877" t="e">
        <f>E877/L877</f>
        <v>#DIV/0!</v>
      </c>
      <c r="Q877" t="str">
        <f>LEFT(N877,(FIND("/",N877)-1))</f>
        <v>music</v>
      </c>
      <c r="R877" t="str">
        <f>MID(N877,FIND("/",N877)+1,4115)</f>
        <v>jazz</v>
      </c>
      <c r="S877" s="11">
        <f>(((J877/60)/60)/24)+DATE(1970,1,1)</f>
        <v>42248.723738425921</v>
      </c>
      <c r="T877" s="11">
        <f>(((I877/60)/60)/24)+DATE(1970,1,1)</f>
        <v>42268.723738425921</v>
      </c>
    </row>
    <row r="878" spans="1:20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>E878/D878</f>
        <v>0.40799492385786801</v>
      </c>
      <c r="P878">
        <f>E878/L878</f>
        <v>28.577777777777779</v>
      </c>
      <c r="Q878" t="str">
        <f>LEFT(N878,(FIND("/",N878)-1))</f>
        <v>music</v>
      </c>
      <c r="R878" t="str">
        <f>MID(N878,FIND("/",N878)+1,4115)</f>
        <v>jazz</v>
      </c>
      <c r="S878" s="11">
        <f>(((J878/60)/60)/24)+DATE(1970,1,1)</f>
        <v>41276.496840277774</v>
      </c>
      <c r="T878" s="11">
        <f>(((I878/60)/60)/24)+DATE(1970,1,1)</f>
        <v>41309.496840277774</v>
      </c>
    </row>
    <row r="879" spans="1:20" ht="43.2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>E879/D879</f>
        <v>0.67549999999999999</v>
      </c>
      <c r="P879">
        <f>E879/L879</f>
        <v>46.586206896551722</v>
      </c>
      <c r="Q879" t="str">
        <f>LEFT(N879,(FIND("/",N879)-1))</f>
        <v>music</v>
      </c>
      <c r="R879" t="str">
        <f>MID(N879,FIND("/",N879)+1,4115)</f>
        <v>jazz</v>
      </c>
      <c r="S879" s="11">
        <f>(((J879/60)/60)/24)+DATE(1970,1,1)</f>
        <v>41597.788888888892</v>
      </c>
      <c r="T879" s="11">
        <f>(((I879/60)/60)/24)+DATE(1970,1,1)</f>
        <v>41627.788888888892</v>
      </c>
    </row>
    <row r="880" spans="1:20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>E880/D880</f>
        <v>1.2999999999999999E-2</v>
      </c>
      <c r="P880">
        <f>E880/L880</f>
        <v>32.5</v>
      </c>
      <c r="Q880" t="str">
        <f>LEFT(N880,(FIND("/",N880)-1))</f>
        <v>music</v>
      </c>
      <c r="R880" t="str">
        <f>MID(N880,FIND("/",N880)+1,4115)</f>
        <v>jazz</v>
      </c>
      <c r="S880" s="11">
        <f>(((J880/60)/60)/24)+DATE(1970,1,1)</f>
        <v>40505.232916666668</v>
      </c>
      <c r="T880" s="11">
        <f>(((I880/60)/60)/24)+DATE(1970,1,1)</f>
        <v>40535.232916666668</v>
      </c>
    </row>
    <row r="881" spans="1:20" ht="43.2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>E881/D881</f>
        <v>0.30666666666666664</v>
      </c>
      <c r="P881">
        <f>E881/L881</f>
        <v>21.466666666666665</v>
      </c>
      <c r="Q881" t="str">
        <f>LEFT(N881,(FIND("/",N881)-1))</f>
        <v>music</v>
      </c>
      <c r="R881" t="str">
        <f>MID(N881,FIND("/",N881)+1,4115)</f>
        <v>jazz</v>
      </c>
      <c r="S881" s="11">
        <f>(((J881/60)/60)/24)+DATE(1970,1,1)</f>
        <v>41037.829918981479</v>
      </c>
      <c r="T881" s="11">
        <f>(((I881/60)/60)/24)+DATE(1970,1,1)</f>
        <v>41058.829918981479</v>
      </c>
    </row>
    <row r="882" spans="1:20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>E882/D882</f>
        <v>2.9894179894179893E-2</v>
      </c>
      <c r="P882">
        <f>E882/L882</f>
        <v>14.125</v>
      </c>
      <c r="Q882" t="str">
        <f>LEFT(N882,(FIND("/",N882)-1))</f>
        <v>music</v>
      </c>
      <c r="R882" t="str">
        <f>MID(N882,FIND("/",N882)+1,4115)</f>
        <v>indie rock</v>
      </c>
      <c r="S882" s="11">
        <f>(((J882/60)/60)/24)+DATE(1970,1,1)</f>
        <v>41179.32104166667</v>
      </c>
      <c r="T882" s="11">
        <f>(((I882/60)/60)/24)+DATE(1970,1,1)</f>
        <v>41212.32104166667</v>
      </c>
    </row>
    <row r="883" spans="1:20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>E883/D883</f>
        <v>8.0000000000000002E-3</v>
      </c>
      <c r="P883">
        <f>E883/L883</f>
        <v>30</v>
      </c>
      <c r="Q883" t="str">
        <f>LEFT(N883,(FIND("/",N883)-1))</f>
        <v>music</v>
      </c>
      <c r="R883" t="str">
        <f>MID(N883,FIND("/",N883)+1,4115)</f>
        <v>indie rock</v>
      </c>
      <c r="S883" s="11">
        <f>(((J883/60)/60)/24)+DATE(1970,1,1)</f>
        <v>40877.25099537037</v>
      </c>
      <c r="T883" s="11">
        <f>(((I883/60)/60)/24)+DATE(1970,1,1)</f>
        <v>40922.25099537037</v>
      </c>
    </row>
    <row r="884" spans="1:20" ht="43.2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>E884/D884</f>
        <v>0.20133333333333334</v>
      </c>
      <c r="P884">
        <f>E884/L884</f>
        <v>21.571428571428573</v>
      </c>
      <c r="Q884" t="str">
        <f>LEFT(N884,(FIND("/",N884)-1))</f>
        <v>music</v>
      </c>
      <c r="R884" t="str">
        <f>MID(N884,FIND("/",N884)+1,4115)</f>
        <v>indie rock</v>
      </c>
      <c r="S884" s="11">
        <f>(((J884/60)/60)/24)+DATE(1970,1,1)</f>
        <v>40759.860532407409</v>
      </c>
      <c r="T884" s="11">
        <f>(((I884/60)/60)/24)+DATE(1970,1,1)</f>
        <v>40792.860532407409</v>
      </c>
    </row>
    <row r="885" spans="1:20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>E885/D885</f>
        <v>0.4002</v>
      </c>
      <c r="P885">
        <f>E885/L885</f>
        <v>83.375</v>
      </c>
      <c r="Q885" t="str">
        <f>LEFT(N885,(FIND("/",N885)-1))</f>
        <v>music</v>
      </c>
      <c r="R885" t="str">
        <f>MID(N885,FIND("/",N885)+1,4115)</f>
        <v>indie rock</v>
      </c>
      <c r="S885" s="11">
        <f>(((J885/60)/60)/24)+DATE(1970,1,1)</f>
        <v>42371.935590277775</v>
      </c>
      <c r="T885" s="11">
        <f>(((I885/60)/60)/24)+DATE(1970,1,1)</f>
        <v>42431.935590277775</v>
      </c>
    </row>
    <row r="886" spans="1:20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>E886/D886</f>
        <v>0.01</v>
      </c>
      <c r="P886">
        <f>E886/L886</f>
        <v>10</v>
      </c>
      <c r="Q886" t="str">
        <f>LEFT(N886,(FIND("/",N886)-1))</f>
        <v>music</v>
      </c>
      <c r="R886" t="str">
        <f>MID(N886,FIND("/",N886)+1,4115)</f>
        <v>indie rock</v>
      </c>
      <c r="S886" s="11">
        <f>(((J886/60)/60)/24)+DATE(1970,1,1)</f>
        <v>40981.802615740737</v>
      </c>
      <c r="T886" s="11">
        <f>(((I886/60)/60)/24)+DATE(1970,1,1)</f>
        <v>41041.104861111111</v>
      </c>
    </row>
    <row r="887" spans="1:20" ht="43.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>E887/D887</f>
        <v>0.75</v>
      </c>
      <c r="P887">
        <f>E887/L887</f>
        <v>35.714285714285715</v>
      </c>
      <c r="Q887" t="str">
        <f>LEFT(N887,(FIND("/",N887)-1))</f>
        <v>music</v>
      </c>
      <c r="R887" t="str">
        <f>MID(N887,FIND("/",N887)+1,4115)</f>
        <v>indie rock</v>
      </c>
      <c r="S887" s="11">
        <f>(((J887/60)/60)/24)+DATE(1970,1,1)</f>
        <v>42713.941099537042</v>
      </c>
      <c r="T887" s="11">
        <f>(((I887/60)/60)/24)+DATE(1970,1,1)</f>
        <v>42734.941099537042</v>
      </c>
    </row>
    <row r="888" spans="1:20" ht="43.2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>E888/D888</f>
        <v>0.41</v>
      </c>
      <c r="P888">
        <f>E888/L888</f>
        <v>29.285714285714285</v>
      </c>
      <c r="Q888" t="str">
        <f>LEFT(N888,(FIND("/",N888)-1))</f>
        <v>music</v>
      </c>
      <c r="R888" t="str">
        <f>MID(N888,FIND("/",N888)+1,4115)</f>
        <v>indie rock</v>
      </c>
      <c r="S888" s="11">
        <f>(((J888/60)/60)/24)+DATE(1970,1,1)</f>
        <v>42603.870520833334</v>
      </c>
      <c r="T888" s="11">
        <f>(((I888/60)/60)/24)+DATE(1970,1,1)</f>
        <v>42628.870520833334</v>
      </c>
    </row>
    <row r="889" spans="1:20" ht="43.2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>E889/D889</f>
        <v>0</v>
      </c>
      <c r="P889" t="e">
        <f>E889/L889</f>
        <v>#DIV/0!</v>
      </c>
      <c r="Q889" t="str">
        <f>LEFT(N889,(FIND("/",N889)-1))</f>
        <v>music</v>
      </c>
      <c r="R889" t="str">
        <f>MID(N889,FIND("/",N889)+1,4115)</f>
        <v>indie rock</v>
      </c>
      <c r="S889" s="11">
        <f>(((J889/60)/60)/24)+DATE(1970,1,1)</f>
        <v>41026.958969907406</v>
      </c>
      <c r="T889" s="11">
        <f>(((I889/60)/60)/24)+DATE(1970,1,1)</f>
        <v>41056.958969907406</v>
      </c>
    </row>
    <row r="890" spans="1:20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>E890/D890</f>
        <v>7.1999999999999995E-2</v>
      </c>
      <c r="P890">
        <f>E890/L890</f>
        <v>18</v>
      </c>
      <c r="Q890" t="str">
        <f>LEFT(N890,(FIND("/",N890)-1))</f>
        <v>music</v>
      </c>
      <c r="R890" t="str">
        <f>MID(N890,FIND("/",N890)+1,4115)</f>
        <v>indie rock</v>
      </c>
      <c r="S890" s="11">
        <f>(((J890/60)/60)/24)+DATE(1970,1,1)</f>
        <v>40751.753298611111</v>
      </c>
      <c r="T890" s="11">
        <f>(((I890/60)/60)/24)+DATE(1970,1,1)</f>
        <v>40787.25</v>
      </c>
    </row>
    <row r="891" spans="1:20" ht="43.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>E891/D891</f>
        <v>9.4412800000000005E-2</v>
      </c>
      <c r="P891">
        <f>E891/L891</f>
        <v>73.760000000000005</v>
      </c>
      <c r="Q891" t="str">
        <f>LEFT(N891,(FIND("/",N891)-1))</f>
        <v>music</v>
      </c>
      <c r="R891" t="str">
        <f>MID(N891,FIND("/",N891)+1,4115)</f>
        <v>indie rock</v>
      </c>
      <c r="S891" s="11">
        <f>(((J891/60)/60)/24)+DATE(1970,1,1)</f>
        <v>41887.784062500003</v>
      </c>
      <c r="T891" s="11">
        <f>(((I891/60)/60)/24)+DATE(1970,1,1)</f>
        <v>41917.784062500003</v>
      </c>
    </row>
    <row r="892" spans="1:20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>E892/D892</f>
        <v>4.1666666666666664E-2</v>
      </c>
      <c r="P892">
        <f>E892/L892</f>
        <v>31.25</v>
      </c>
      <c r="Q892" t="str">
        <f>LEFT(N892,(FIND("/",N892)-1))</f>
        <v>music</v>
      </c>
      <c r="R892" t="str">
        <f>MID(N892,FIND("/",N892)+1,4115)</f>
        <v>indie rock</v>
      </c>
      <c r="S892" s="11">
        <f>(((J892/60)/60)/24)+DATE(1970,1,1)</f>
        <v>41569.698831018519</v>
      </c>
      <c r="T892" s="11">
        <f>(((I892/60)/60)/24)+DATE(1970,1,1)</f>
        <v>41599.740497685183</v>
      </c>
    </row>
    <row r="893" spans="1:20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>E893/D893</f>
        <v>3.2500000000000001E-2</v>
      </c>
      <c r="P893">
        <f>E893/L893</f>
        <v>28.888888888888889</v>
      </c>
      <c r="Q893" t="str">
        <f>LEFT(N893,(FIND("/",N893)-1))</f>
        <v>music</v>
      </c>
      <c r="R893" t="str">
        <f>MID(N893,FIND("/",N893)+1,4115)</f>
        <v>indie rock</v>
      </c>
      <c r="S893" s="11">
        <f>(((J893/60)/60)/24)+DATE(1970,1,1)</f>
        <v>41842.031597222223</v>
      </c>
      <c r="T893" s="11">
        <f>(((I893/60)/60)/24)+DATE(1970,1,1)</f>
        <v>41872.031597222223</v>
      </c>
    </row>
    <row r="894" spans="1:20" ht="43.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>E894/D894</f>
        <v>0.40749999999999997</v>
      </c>
      <c r="P894">
        <f>E894/L894</f>
        <v>143.8235294117647</v>
      </c>
      <c r="Q894" t="str">
        <f>LEFT(N894,(FIND("/",N894)-1))</f>
        <v>music</v>
      </c>
      <c r="R894" t="str">
        <f>MID(N894,FIND("/",N894)+1,4115)</f>
        <v>indie rock</v>
      </c>
      <c r="S894" s="11">
        <f>(((J894/60)/60)/24)+DATE(1970,1,1)</f>
        <v>40304.20003472222</v>
      </c>
      <c r="T894" s="11">
        <f>(((I894/60)/60)/24)+DATE(1970,1,1)</f>
        <v>40391.166666666664</v>
      </c>
    </row>
    <row r="895" spans="1:20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>E895/D895</f>
        <v>0.1</v>
      </c>
      <c r="P895">
        <f>E895/L895</f>
        <v>40</v>
      </c>
      <c r="Q895" t="str">
        <f>LEFT(N895,(FIND("/",N895)-1))</f>
        <v>music</v>
      </c>
      <c r="R895" t="str">
        <f>MID(N895,FIND("/",N895)+1,4115)</f>
        <v>indie rock</v>
      </c>
      <c r="S895" s="11">
        <f>(((J895/60)/60)/24)+DATE(1970,1,1)</f>
        <v>42065.897719907407</v>
      </c>
      <c r="T895" s="11">
        <f>(((I895/60)/60)/24)+DATE(1970,1,1)</f>
        <v>42095.856053240743</v>
      </c>
    </row>
    <row r="896" spans="1:20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>E896/D896</f>
        <v>0.39169999999999999</v>
      </c>
      <c r="P896">
        <f>E896/L896</f>
        <v>147.81132075471697</v>
      </c>
      <c r="Q896" t="str">
        <f>LEFT(N896,(FIND("/",N896)-1))</f>
        <v>music</v>
      </c>
      <c r="R896" t="str">
        <f>MID(N896,FIND("/",N896)+1,4115)</f>
        <v>indie rock</v>
      </c>
      <c r="S896" s="11">
        <f>(((J896/60)/60)/24)+DATE(1970,1,1)</f>
        <v>42496.981597222228</v>
      </c>
      <c r="T896" s="11">
        <f>(((I896/60)/60)/24)+DATE(1970,1,1)</f>
        <v>42526.981597222228</v>
      </c>
    </row>
    <row r="897" spans="1:20" ht="43.2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>E897/D897</f>
        <v>2.4375000000000001E-2</v>
      </c>
      <c r="P897">
        <f>E897/L897</f>
        <v>27.857142857142858</v>
      </c>
      <c r="Q897" t="str">
        <f>LEFT(N897,(FIND("/",N897)-1))</f>
        <v>music</v>
      </c>
      <c r="R897" t="str">
        <f>MID(N897,FIND("/",N897)+1,4115)</f>
        <v>indie rock</v>
      </c>
      <c r="S897" s="11">
        <f>(((J897/60)/60)/24)+DATE(1970,1,1)</f>
        <v>40431.127650462964</v>
      </c>
      <c r="T897" s="11">
        <f>(((I897/60)/60)/24)+DATE(1970,1,1)</f>
        <v>40476.127650462964</v>
      </c>
    </row>
    <row r="898" spans="1:20" ht="43.2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>E898/D898</f>
        <v>0.4</v>
      </c>
      <c r="P898">
        <f>E898/L898</f>
        <v>44.444444444444443</v>
      </c>
      <c r="Q898" t="str">
        <f>LEFT(N898,(FIND("/",N898)-1))</f>
        <v>music</v>
      </c>
      <c r="R898" t="str">
        <f>MID(N898,FIND("/",N898)+1,4115)</f>
        <v>indie rock</v>
      </c>
      <c r="S898" s="11">
        <f>(((J898/60)/60)/24)+DATE(1970,1,1)</f>
        <v>42218.872986111113</v>
      </c>
      <c r="T898" s="11">
        <f>(((I898/60)/60)/24)+DATE(1970,1,1)</f>
        <v>42244.166666666672</v>
      </c>
    </row>
    <row r="899" spans="1:20" ht="43.2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>E899/D899</f>
        <v>0</v>
      </c>
      <c r="P899" t="e">
        <f>E899/L899</f>
        <v>#DIV/0!</v>
      </c>
      <c r="Q899" t="str">
        <f>LEFT(N899,(FIND("/",N899)-1))</f>
        <v>music</v>
      </c>
      <c r="R899" t="str">
        <f>MID(N899,FIND("/",N899)+1,4115)</f>
        <v>indie rock</v>
      </c>
      <c r="S899" s="11">
        <f>(((J899/60)/60)/24)+DATE(1970,1,1)</f>
        <v>41211.688750000001</v>
      </c>
      <c r="T899" s="11">
        <f>(((I899/60)/60)/24)+DATE(1970,1,1)</f>
        <v>41241.730416666665</v>
      </c>
    </row>
    <row r="900" spans="1:20" ht="43.2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>E900/D900</f>
        <v>2.8000000000000001E-2</v>
      </c>
      <c r="P900">
        <f>E900/L900</f>
        <v>35</v>
      </c>
      <c r="Q900" t="str">
        <f>LEFT(N900,(FIND("/",N900)-1))</f>
        <v>music</v>
      </c>
      <c r="R900" t="str">
        <f>MID(N900,FIND("/",N900)+1,4115)</f>
        <v>indie rock</v>
      </c>
      <c r="S900" s="11">
        <f>(((J900/60)/60)/24)+DATE(1970,1,1)</f>
        <v>40878.758217592593</v>
      </c>
      <c r="T900" s="11">
        <f>(((I900/60)/60)/24)+DATE(1970,1,1)</f>
        <v>40923.758217592593</v>
      </c>
    </row>
    <row r="901" spans="1:20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>E901/D901</f>
        <v>0.37333333333333335</v>
      </c>
      <c r="P901">
        <f>E901/L901</f>
        <v>35</v>
      </c>
      <c r="Q901" t="str">
        <f>LEFT(N901,(FIND("/",N901)-1))</f>
        <v>music</v>
      </c>
      <c r="R901" t="str">
        <f>MID(N901,FIND("/",N901)+1,4115)</f>
        <v>indie rock</v>
      </c>
      <c r="S901" s="11">
        <f>(((J901/60)/60)/24)+DATE(1970,1,1)</f>
        <v>40646.099097222221</v>
      </c>
      <c r="T901" s="11">
        <f>(((I901/60)/60)/24)+DATE(1970,1,1)</f>
        <v>40691.099097222221</v>
      </c>
    </row>
    <row r="902" spans="1:20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>E902/D902</f>
        <v>4.1999999999999997E-3</v>
      </c>
      <c r="P902">
        <f>E902/L902</f>
        <v>10.5</v>
      </c>
      <c r="Q902" t="str">
        <f>LEFT(N902,(FIND("/",N902)-1))</f>
        <v>music</v>
      </c>
      <c r="R902" t="str">
        <f>MID(N902,FIND("/",N902)+1,4115)</f>
        <v>jazz</v>
      </c>
      <c r="S902" s="11">
        <f>(((J902/60)/60)/24)+DATE(1970,1,1)</f>
        <v>42429.84956018519</v>
      </c>
      <c r="T902" s="11">
        <f>(((I902/60)/60)/24)+DATE(1970,1,1)</f>
        <v>42459.807893518519</v>
      </c>
    </row>
    <row r="903" spans="1:20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>E903/D903</f>
        <v>0</v>
      </c>
      <c r="P903" t="e">
        <f>E903/L903</f>
        <v>#DIV/0!</v>
      </c>
      <c r="Q903" t="str">
        <f>LEFT(N903,(FIND("/",N903)-1))</f>
        <v>music</v>
      </c>
      <c r="R903" t="str">
        <f>MID(N903,FIND("/",N903)+1,4115)</f>
        <v>jazz</v>
      </c>
      <c r="S903" s="11">
        <f>(((J903/60)/60)/24)+DATE(1970,1,1)</f>
        <v>40291.81150462963</v>
      </c>
      <c r="T903" s="11">
        <f>(((I903/60)/60)/24)+DATE(1970,1,1)</f>
        <v>40337.799305555556</v>
      </c>
    </row>
    <row r="904" spans="1:20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>E904/D904</f>
        <v>3.0000000000000001E-3</v>
      </c>
      <c r="P904">
        <f>E904/L904</f>
        <v>30</v>
      </c>
      <c r="Q904" t="str">
        <f>LEFT(N904,(FIND("/",N904)-1))</f>
        <v>music</v>
      </c>
      <c r="R904" t="str">
        <f>MID(N904,FIND("/",N904)+1,4115)</f>
        <v>jazz</v>
      </c>
      <c r="S904" s="11">
        <f>(((J904/60)/60)/24)+DATE(1970,1,1)</f>
        <v>41829.965532407405</v>
      </c>
      <c r="T904" s="11">
        <f>(((I904/60)/60)/24)+DATE(1970,1,1)</f>
        <v>41881.645833333336</v>
      </c>
    </row>
    <row r="905" spans="1:20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>E905/D905</f>
        <v>3.2000000000000001E-2</v>
      </c>
      <c r="P905">
        <f>E905/L905</f>
        <v>40</v>
      </c>
      <c r="Q905" t="str">
        <f>LEFT(N905,(FIND("/",N905)-1))</f>
        <v>music</v>
      </c>
      <c r="R905" t="str">
        <f>MID(N905,FIND("/",N905)+1,4115)</f>
        <v>jazz</v>
      </c>
      <c r="S905" s="11">
        <f>(((J905/60)/60)/24)+DATE(1970,1,1)</f>
        <v>41149.796064814815</v>
      </c>
      <c r="T905" s="11">
        <f>(((I905/60)/60)/24)+DATE(1970,1,1)</f>
        <v>41175.100694444445</v>
      </c>
    </row>
    <row r="906" spans="1:20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>E906/D906</f>
        <v>3.0200000000000001E-3</v>
      </c>
      <c r="P906">
        <f>E906/L906</f>
        <v>50.333333333333336</v>
      </c>
      <c r="Q906" t="str">
        <f>LEFT(N906,(FIND("/",N906)-1))</f>
        <v>music</v>
      </c>
      <c r="R906" t="str">
        <f>MID(N906,FIND("/",N906)+1,4115)</f>
        <v>jazz</v>
      </c>
      <c r="S906" s="11">
        <f>(((J906/60)/60)/24)+DATE(1970,1,1)</f>
        <v>42342.080289351856</v>
      </c>
      <c r="T906" s="11">
        <f>(((I906/60)/60)/24)+DATE(1970,1,1)</f>
        <v>42372.080289351856</v>
      </c>
    </row>
    <row r="907" spans="1:20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>E907/D907</f>
        <v>3.0153846153846153E-2</v>
      </c>
      <c r="P907">
        <f>E907/L907</f>
        <v>32.666666666666664</v>
      </c>
      <c r="Q907" t="str">
        <f>LEFT(N907,(FIND("/",N907)-1))</f>
        <v>music</v>
      </c>
      <c r="R907" t="str">
        <f>MID(N907,FIND("/",N907)+1,4115)</f>
        <v>jazz</v>
      </c>
      <c r="S907" s="11">
        <f>(((J907/60)/60)/24)+DATE(1970,1,1)</f>
        <v>40507.239884259259</v>
      </c>
      <c r="T907" s="11">
        <f>(((I907/60)/60)/24)+DATE(1970,1,1)</f>
        <v>40567.239884259259</v>
      </c>
    </row>
    <row r="908" spans="1:20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>E908/D908</f>
        <v>0</v>
      </c>
      <c r="P908" t="e">
        <f>E908/L908</f>
        <v>#DIV/0!</v>
      </c>
      <c r="Q908" t="str">
        <f>LEFT(N908,(FIND("/",N908)-1))</f>
        <v>music</v>
      </c>
      <c r="R908" t="str">
        <f>MID(N908,FIND("/",N908)+1,4115)</f>
        <v>jazz</v>
      </c>
      <c r="S908" s="11">
        <f>(((J908/60)/60)/24)+DATE(1970,1,1)</f>
        <v>41681.189699074072</v>
      </c>
      <c r="T908" s="11">
        <f>(((I908/60)/60)/24)+DATE(1970,1,1)</f>
        <v>41711.148032407407</v>
      </c>
    </row>
    <row r="909" spans="1:20" ht="28.8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>E909/D909</f>
        <v>0</v>
      </c>
      <c r="P909" t="e">
        <f>E909/L909</f>
        <v>#DIV/0!</v>
      </c>
      <c r="Q909" t="str">
        <f>LEFT(N909,(FIND("/",N909)-1))</f>
        <v>music</v>
      </c>
      <c r="R909" t="str">
        <f>MID(N909,FIND("/",N909)+1,4115)</f>
        <v>jazz</v>
      </c>
      <c r="S909" s="11">
        <f>(((J909/60)/60)/24)+DATE(1970,1,1)</f>
        <v>40767.192395833335</v>
      </c>
      <c r="T909" s="11">
        <f>(((I909/60)/60)/24)+DATE(1970,1,1)</f>
        <v>40797.192395833335</v>
      </c>
    </row>
    <row r="910" spans="1:20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>E910/D910</f>
        <v>0</v>
      </c>
      <c r="P910" t="e">
        <f>E910/L910</f>
        <v>#DIV/0!</v>
      </c>
      <c r="Q910" t="str">
        <f>LEFT(N910,(FIND("/",N910)-1))</f>
        <v>music</v>
      </c>
      <c r="R910" t="str">
        <f>MID(N910,FIND("/",N910)+1,4115)</f>
        <v>jazz</v>
      </c>
      <c r="S910" s="11">
        <f>(((J910/60)/60)/24)+DATE(1970,1,1)</f>
        <v>40340.801562499997</v>
      </c>
      <c r="T910" s="11">
        <f>(((I910/60)/60)/24)+DATE(1970,1,1)</f>
        <v>40386.207638888889</v>
      </c>
    </row>
    <row r="911" spans="1:20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>E911/D911</f>
        <v>3.2500000000000001E-2</v>
      </c>
      <c r="P911">
        <f>E911/L911</f>
        <v>65</v>
      </c>
      <c r="Q911" t="str">
        <f>LEFT(N911,(FIND("/",N911)-1))</f>
        <v>music</v>
      </c>
      <c r="R911" t="str">
        <f>MID(N911,FIND("/",N911)+1,4115)</f>
        <v>jazz</v>
      </c>
      <c r="S911" s="11">
        <f>(((J911/60)/60)/24)+DATE(1970,1,1)</f>
        <v>41081.69027777778</v>
      </c>
      <c r="T911" s="11">
        <f>(((I911/60)/60)/24)+DATE(1970,1,1)</f>
        <v>41113.166666666664</v>
      </c>
    </row>
    <row r="912" spans="1:20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>E912/D912</f>
        <v>0.22363636363636363</v>
      </c>
      <c r="P912">
        <f>E912/L912</f>
        <v>24.6</v>
      </c>
      <c r="Q912" t="str">
        <f>LEFT(N912,(FIND("/",N912)-1))</f>
        <v>music</v>
      </c>
      <c r="R912" t="str">
        <f>MID(N912,FIND("/",N912)+1,4115)</f>
        <v>jazz</v>
      </c>
      <c r="S912" s="11">
        <f>(((J912/60)/60)/24)+DATE(1970,1,1)</f>
        <v>42737.545358796298</v>
      </c>
      <c r="T912" s="11">
        <f>(((I912/60)/60)/24)+DATE(1970,1,1)</f>
        <v>42797.545358796298</v>
      </c>
    </row>
    <row r="913" spans="1:20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>E913/D913</f>
        <v>0</v>
      </c>
      <c r="P913" t="e">
        <f>E913/L913</f>
        <v>#DIV/0!</v>
      </c>
      <c r="Q913" t="str">
        <f>LEFT(N913,(FIND("/",N913)-1))</f>
        <v>music</v>
      </c>
      <c r="R913" t="str">
        <f>MID(N913,FIND("/",N913)+1,4115)</f>
        <v>jazz</v>
      </c>
      <c r="S913" s="11">
        <f>(((J913/60)/60)/24)+DATE(1970,1,1)</f>
        <v>41642.005150462966</v>
      </c>
      <c r="T913" s="11">
        <f>(((I913/60)/60)/24)+DATE(1970,1,1)</f>
        <v>41663.005150462966</v>
      </c>
    </row>
    <row r="914" spans="1:20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>E914/D914</f>
        <v>8.5714285714285719E-3</v>
      </c>
      <c r="P914">
        <f>E914/L914</f>
        <v>15</v>
      </c>
      <c r="Q914" t="str">
        <f>LEFT(N914,(FIND("/",N914)-1))</f>
        <v>music</v>
      </c>
      <c r="R914" t="str">
        <f>MID(N914,FIND("/",N914)+1,4115)</f>
        <v>jazz</v>
      </c>
      <c r="S914" s="11">
        <f>(((J914/60)/60)/24)+DATE(1970,1,1)</f>
        <v>41194.109340277777</v>
      </c>
      <c r="T914" s="11">
        <f>(((I914/60)/60)/24)+DATE(1970,1,1)</f>
        <v>41254.151006944441</v>
      </c>
    </row>
    <row r="915" spans="1:20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>E915/D915</f>
        <v>6.6066666666666662E-2</v>
      </c>
      <c r="P915">
        <f>E915/L915</f>
        <v>82.583333333333329</v>
      </c>
      <c r="Q915" t="str">
        <f>LEFT(N915,(FIND("/",N915)-1))</f>
        <v>music</v>
      </c>
      <c r="R915" t="str">
        <f>MID(N915,FIND("/",N915)+1,4115)</f>
        <v>jazz</v>
      </c>
      <c r="S915" s="11">
        <f>(((J915/60)/60)/24)+DATE(1970,1,1)</f>
        <v>41004.139108796298</v>
      </c>
      <c r="T915" s="11">
        <f>(((I915/60)/60)/24)+DATE(1970,1,1)</f>
        <v>41034.139108796298</v>
      </c>
    </row>
    <row r="916" spans="1:20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>E916/D916</f>
        <v>0</v>
      </c>
      <c r="P916" t="e">
        <f>E916/L916</f>
        <v>#DIV/0!</v>
      </c>
      <c r="Q916" t="str">
        <f>LEFT(N916,(FIND("/",N916)-1))</f>
        <v>music</v>
      </c>
      <c r="R916" t="str">
        <f>MID(N916,FIND("/",N916)+1,4115)</f>
        <v>jazz</v>
      </c>
      <c r="S916" s="11">
        <f>(((J916/60)/60)/24)+DATE(1970,1,1)</f>
        <v>41116.763275462967</v>
      </c>
      <c r="T916" s="11">
        <f>(((I916/60)/60)/24)+DATE(1970,1,1)</f>
        <v>41146.763275462967</v>
      </c>
    </row>
    <row r="917" spans="1:20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>E917/D917</f>
        <v>5.7692307692307696E-2</v>
      </c>
      <c r="P917">
        <f>E917/L917</f>
        <v>41.666666666666664</v>
      </c>
      <c r="Q917" t="str">
        <f>LEFT(N917,(FIND("/",N917)-1))</f>
        <v>music</v>
      </c>
      <c r="R917" t="str">
        <f>MID(N917,FIND("/",N917)+1,4115)</f>
        <v>jazz</v>
      </c>
      <c r="S917" s="11">
        <f>(((J917/60)/60)/24)+DATE(1970,1,1)</f>
        <v>40937.679560185185</v>
      </c>
      <c r="T917" s="11">
        <f>(((I917/60)/60)/24)+DATE(1970,1,1)</f>
        <v>40969.207638888889</v>
      </c>
    </row>
    <row r="918" spans="1:20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>E918/D918</f>
        <v>0</v>
      </c>
      <c r="P918" t="e">
        <f>E918/L918</f>
        <v>#DIV/0!</v>
      </c>
      <c r="Q918" t="str">
        <f>LEFT(N918,(FIND("/",N918)-1))</f>
        <v>music</v>
      </c>
      <c r="R918" t="str">
        <f>MID(N918,FIND("/",N918)+1,4115)</f>
        <v>jazz</v>
      </c>
      <c r="S918" s="11">
        <f>(((J918/60)/60)/24)+DATE(1970,1,1)</f>
        <v>40434.853402777779</v>
      </c>
      <c r="T918" s="11">
        <f>(((I918/60)/60)/24)+DATE(1970,1,1)</f>
        <v>40473.208333333336</v>
      </c>
    </row>
    <row r="919" spans="1:20" ht="43.2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>E919/D919</f>
        <v>6.0000000000000001E-3</v>
      </c>
      <c r="P919">
        <f>E919/L919</f>
        <v>30</v>
      </c>
      <c r="Q919" t="str">
        <f>LEFT(N919,(FIND("/",N919)-1))</f>
        <v>music</v>
      </c>
      <c r="R919" t="str">
        <f>MID(N919,FIND("/",N919)+1,4115)</f>
        <v>jazz</v>
      </c>
      <c r="S919" s="11">
        <f>(((J919/60)/60)/24)+DATE(1970,1,1)</f>
        <v>41802.94363425926</v>
      </c>
      <c r="T919" s="11">
        <f>(((I919/60)/60)/24)+DATE(1970,1,1)</f>
        <v>41834.104166666664</v>
      </c>
    </row>
    <row r="920" spans="1:20" ht="57.6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>E920/D920</f>
        <v>5.0256410256410255E-2</v>
      </c>
      <c r="P920">
        <f>E920/L920</f>
        <v>19.600000000000001</v>
      </c>
      <c r="Q920" t="str">
        <f>LEFT(N920,(FIND("/",N920)-1))</f>
        <v>music</v>
      </c>
      <c r="R920" t="str">
        <f>MID(N920,FIND("/",N920)+1,4115)</f>
        <v>jazz</v>
      </c>
      <c r="S920" s="11">
        <f>(((J920/60)/60)/24)+DATE(1970,1,1)</f>
        <v>41944.916215277779</v>
      </c>
      <c r="T920" s="11">
        <f>(((I920/60)/60)/24)+DATE(1970,1,1)</f>
        <v>41974.957881944443</v>
      </c>
    </row>
    <row r="921" spans="1:20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>E921/D921</f>
        <v>5.0000000000000001E-3</v>
      </c>
      <c r="P921">
        <f>E921/L921</f>
        <v>100</v>
      </c>
      <c r="Q921" t="str">
        <f>LEFT(N921,(FIND("/",N921)-1))</f>
        <v>music</v>
      </c>
      <c r="R921" t="str">
        <f>MID(N921,FIND("/",N921)+1,4115)</f>
        <v>jazz</v>
      </c>
      <c r="S921" s="11">
        <f>(((J921/60)/60)/24)+DATE(1970,1,1)</f>
        <v>41227.641724537039</v>
      </c>
      <c r="T921" s="11">
        <f>(((I921/60)/60)/24)+DATE(1970,1,1)</f>
        <v>41262.641724537039</v>
      </c>
    </row>
    <row r="922" spans="1:20" ht="43.2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>E922/D922</f>
        <v>0</v>
      </c>
      <c r="P922" t="e">
        <f>E922/L922</f>
        <v>#DIV/0!</v>
      </c>
      <c r="Q922" t="str">
        <f>LEFT(N922,(FIND("/",N922)-1))</f>
        <v>music</v>
      </c>
      <c r="R922" t="str">
        <f>MID(N922,FIND("/",N922)+1,4115)</f>
        <v>jazz</v>
      </c>
      <c r="S922" s="11">
        <f>(((J922/60)/60)/24)+DATE(1970,1,1)</f>
        <v>41562.67155092593</v>
      </c>
      <c r="T922" s="11">
        <f>(((I922/60)/60)/24)+DATE(1970,1,1)</f>
        <v>41592.713217592594</v>
      </c>
    </row>
    <row r="923" spans="1:20" ht="43.2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>E923/D923</f>
        <v>0.309</v>
      </c>
      <c r="P923">
        <f>E923/L923</f>
        <v>231.75</v>
      </c>
      <c r="Q923" t="str">
        <f>LEFT(N923,(FIND("/",N923)-1))</f>
        <v>music</v>
      </c>
      <c r="R923" t="str">
        <f>MID(N923,FIND("/",N923)+1,4115)</f>
        <v>jazz</v>
      </c>
      <c r="S923" s="11">
        <f>(((J923/60)/60)/24)+DATE(1970,1,1)</f>
        <v>40847.171018518515</v>
      </c>
      <c r="T923" s="11">
        <f>(((I923/60)/60)/24)+DATE(1970,1,1)</f>
        <v>40889.212685185186</v>
      </c>
    </row>
    <row r="924" spans="1:20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>E924/D924</f>
        <v>0.21037037037037037</v>
      </c>
      <c r="P924">
        <f>E924/L924</f>
        <v>189.33333333333334</v>
      </c>
      <c r="Q924" t="str">
        <f>LEFT(N924,(FIND("/",N924)-1))</f>
        <v>music</v>
      </c>
      <c r="R924" t="str">
        <f>MID(N924,FIND("/",N924)+1,4115)</f>
        <v>jazz</v>
      </c>
      <c r="S924" s="11">
        <f>(((J924/60)/60)/24)+DATE(1970,1,1)</f>
        <v>41878.530011574076</v>
      </c>
      <c r="T924" s="11">
        <f>(((I924/60)/60)/24)+DATE(1970,1,1)</f>
        <v>41913.530011574076</v>
      </c>
    </row>
    <row r="925" spans="1:20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>E925/D925</f>
        <v>2.1999999999999999E-2</v>
      </c>
      <c r="P925">
        <f>E925/L925</f>
        <v>55</v>
      </c>
      <c r="Q925" t="str">
        <f>LEFT(N925,(FIND("/",N925)-1))</f>
        <v>music</v>
      </c>
      <c r="R925" t="str">
        <f>MID(N925,FIND("/",N925)+1,4115)</f>
        <v>jazz</v>
      </c>
      <c r="S925" s="11">
        <f>(((J925/60)/60)/24)+DATE(1970,1,1)</f>
        <v>41934.959756944445</v>
      </c>
      <c r="T925" s="11">
        <f>(((I925/60)/60)/24)+DATE(1970,1,1)</f>
        <v>41965.001423611116</v>
      </c>
    </row>
    <row r="926" spans="1:20" ht="43.2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>E926/D926</f>
        <v>0.109</v>
      </c>
      <c r="P926">
        <f>E926/L926</f>
        <v>21.8</v>
      </c>
      <c r="Q926" t="str">
        <f>LEFT(N926,(FIND("/",N926)-1))</f>
        <v>music</v>
      </c>
      <c r="R926" t="str">
        <f>MID(N926,FIND("/",N926)+1,4115)</f>
        <v>jazz</v>
      </c>
      <c r="S926" s="11">
        <f>(((J926/60)/60)/24)+DATE(1970,1,1)</f>
        <v>41288.942928240744</v>
      </c>
      <c r="T926" s="11">
        <f>(((I926/60)/60)/24)+DATE(1970,1,1)</f>
        <v>41318.942928240744</v>
      </c>
    </row>
    <row r="927" spans="1:20" ht="43.2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>E927/D927</f>
        <v>2.6666666666666668E-2</v>
      </c>
      <c r="P927">
        <f>E927/L927</f>
        <v>32</v>
      </c>
      <c r="Q927" t="str">
        <f>LEFT(N927,(FIND("/",N927)-1))</f>
        <v>music</v>
      </c>
      <c r="R927" t="str">
        <f>MID(N927,FIND("/",N927)+1,4115)</f>
        <v>jazz</v>
      </c>
      <c r="S927" s="11">
        <f>(((J927/60)/60)/24)+DATE(1970,1,1)</f>
        <v>41575.880914351852</v>
      </c>
      <c r="T927" s="11">
        <f>(((I927/60)/60)/24)+DATE(1970,1,1)</f>
        <v>41605.922581018516</v>
      </c>
    </row>
    <row r="928" spans="1:20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>E928/D928</f>
        <v>0</v>
      </c>
      <c r="P928" t="e">
        <f>E928/L928</f>
        <v>#DIV/0!</v>
      </c>
      <c r="Q928" t="str">
        <f>LEFT(N928,(FIND("/",N928)-1))</f>
        <v>music</v>
      </c>
      <c r="R928" t="str">
        <f>MID(N928,FIND("/",N928)+1,4115)</f>
        <v>jazz</v>
      </c>
      <c r="S928" s="11">
        <f>(((J928/60)/60)/24)+DATE(1970,1,1)</f>
        <v>40338.02002314815</v>
      </c>
      <c r="T928" s="11">
        <f>(((I928/60)/60)/24)+DATE(1970,1,1)</f>
        <v>40367.944444444445</v>
      </c>
    </row>
    <row r="929" spans="1:20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>E929/D929</f>
        <v>0</v>
      </c>
      <c r="P929" t="e">
        <f>E929/L929</f>
        <v>#DIV/0!</v>
      </c>
      <c r="Q929" t="str">
        <f>LEFT(N929,(FIND("/",N929)-1))</f>
        <v>music</v>
      </c>
      <c r="R929" t="str">
        <f>MID(N929,FIND("/",N929)+1,4115)</f>
        <v>jazz</v>
      </c>
      <c r="S929" s="11">
        <f>(((J929/60)/60)/24)+DATE(1970,1,1)</f>
        <v>41013.822858796295</v>
      </c>
      <c r="T929" s="11">
        <f>(((I929/60)/60)/24)+DATE(1970,1,1)</f>
        <v>41043.822858796295</v>
      </c>
    </row>
    <row r="930" spans="1:20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>E930/D930</f>
        <v>0.10862068965517241</v>
      </c>
      <c r="P930">
        <f>E930/L930</f>
        <v>56.25</v>
      </c>
      <c r="Q930" t="str">
        <f>LEFT(N930,(FIND("/",N930)-1))</f>
        <v>music</v>
      </c>
      <c r="R930" t="str">
        <f>MID(N930,FIND("/",N930)+1,4115)</f>
        <v>jazz</v>
      </c>
      <c r="S930" s="11">
        <f>(((J930/60)/60)/24)+DATE(1970,1,1)</f>
        <v>41180.86241898148</v>
      </c>
      <c r="T930" s="11">
        <f>(((I930/60)/60)/24)+DATE(1970,1,1)</f>
        <v>41231</v>
      </c>
    </row>
    <row r="931" spans="1:20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>E931/D931</f>
        <v>0</v>
      </c>
      <c r="P931" t="e">
        <f>E931/L931</f>
        <v>#DIV/0!</v>
      </c>
      <c r="Q931" t="str">
        <f>LEFT(N931,(FIND("/",N931)-1))</f>
        <v>music</v>
      </c>
      <c r="R931" t="str">
        <f>MID(N931,FIND("/",N931)+1,4115)</f>
        <v>jazz</v>
      </c>
      <c r="S931" s="11">
        <f>(((J931/60)/60)/24)+DATE(1970,1,1)</f>
        <v>40978.238067129627</v>
      </c>
      <c r="T931" s="11">
        <f>(((I931/60)/60)/24)+DATE(1970,1,1)</f>
        <v>41008.196400462963</v>
      </c>
    </row>
    <row r="932" spans="1:20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>E932/D932</f>
        <v>0.38333333333333336</v>
      </c>
      <c r="P932">
        <f>E932/L932</f>
        <v>69</v>
      </c>
      <c r="Q932" t="str">
        <f>LEFT(N932,(FIND("/",N932)-1))</f>
        <v>music</v>
      </c>
      <c r="R932" t="str">
        <f>MID(N932,FIND("/",N932)+1,4115)</f>
        <v>jazz</v>
      </c>
      <c r="S932" s="11">
        <f>(((J932/60)/60)/24)+DATE(1970,1,1)</f>
        <v>40312.915578703702</v>
      </c>
      <c r="T932" s="11">
        <f>(((I932/60)/60)/24)+DATE(1970,1,1)</f>
        <v>40354.897222222222</v>
      </c>
    </row>
    <row r="933" spans="1:20" ht="43.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>E933/D933</f>
        <v>6.5500000000000003E-2</v>
      </c>
      <c r="P933">
        <f>E933/L933</f>
        <v>18.714285714285715</v>
      </c>
      <c r="Q933" t="str">
        <f>LEFT(N933,(FIND("/",N933)-1))</f>
        <v>music</v>
      </c>
      <c r="R933" t="str">
        <f>MID(N933,FIND("/",N933)+1,4115)</f>
        <v>jazz</v>
      </c>
      <c r="S933" s="11">
        <f>(((J933/60)/60)/24)+DATE(1970,1,1)</f>
        <v>41680.359976851854</v>
      </c>
      <c r="T933" s="11">
        <f>(((I933/60)/60)/24)+DATE(1970,1,1)</f>
        <v>41714.916666666664</v>
      </c>
    </row>
    <row r="934" spans="1:20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>E934/D934</f>
        <v>0.14536842105263159</v>
      </c>
      <c r="P934">
        <f>E934/L934</f>
        <v>46.033333333333331</v>
      </c>
      <c r="Q934" t="str">
        <f>LEFT(N934,(FIND("/",N934)-1))</f>
        <v>music</v>
      </c>
      <c r="R934" t="str">
        <f>MID(N934,FIND("/",N934)+1,4115)</f>
        <v>jazz</v>
      </c>
      <c r="S934" s="11">
        <f>(((J934/60)/60)/24)+DATE(1970,1,1)</f>
        <v>41310.969270833331</v>
      </c>
      <c r="T934" s="11">
        <f>(((I934/60)/60)/24)+DATE(1970,1,1)</f>
        <v>41355.927604166667</v>
      </c>
    </row>
    <row r="935" spans="1:20" ht="43.2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>E935/D935</f>
        <v>0.06</v>
      </c>
      <c r="P935">
        <f>E935/L935</f>
        <v>60</v>
      </c>
      <c r="Q935" t="str">
        <f>LEFT(N935,(FIND("/",N935)-1))</f>
        <v>music</v>
      </c>
      <c r="R935" t="str">
        <f>MID(N935,FIND("/",N935)+1,4115)</f>
        <v>jazz</v>
      </c>
      <c r="S935" s="11">
        <f>(((J935/60)/60)/24)+DATE(1970,1,1)</f>
        <v>41711.169085648151</v>
      </c>
      <c r="T935" s="11">
        <f>(((I935/60)/60)/24)+DATE(1970,1,1)</f>
        <v>41771.169085648151</v>
      </c>
    </row>
    <row r="936" spans="1:20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>E936/D936</f>
        <v>0.30399999999999999</v>
      </c>
      <c r="P936">
        <f>E936/L936</f>
        <v>50.666666666666664</v>
      </c>
      <c r="Q936" t="str">
        <f>LEFT(N936,(FIND("/",N936)-1))</f>
        <v>music</v>
      </c>
      <c r="R936" t="str">
        <f>MID(N936,FIND("/",N936)+1,4115)</f>
        <v>jazz</v>
      </c>
      <c r="S936" s="11">
        <f>(((J936/60)/60)/24)+DATE(1970,1,1)</f>
        <v>41733.737083333333</v>
      </c>
      <c r="T936" s="11">
        <f>(((I936/60)/60)/24)+DATE(1970,1,1)</f>
        <v>41763.25</v>
      </c>
    </row>
    <row r="937" spans="1:20" ht="43.2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>E937/D937</f>
        <v>1.4285714285714285E-2</v>
      </c>
      <c r="P937">
        <f>E937/L937</f>
        <v>25</v>
      </c>
      <c r="Q937" t="str">
        <f>LEFT(N937,(FIND("/",N937)-1))</f>
        <v>music</v>
      </c>
      <c r="R937" t="str">
        <f>MID(N937,FIND("/",N937)+1,4115)</f>
        <v>jazz</v>
      </c>
      <c r="S937" s="11">
        <f>(((J937/60)/60)/24)+DATE(1970,1,1)</f>
        <v>42368.333668981482</v>
      </c>
      <c r="T937" s="11">
        <f>(((I937/60)/60)/24)+DATE(1970,1,1)</f>
        <v>42398.333668981482</v>
      </c>
    </row>
    <row r="938" spans="1:20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>E938/D938</f>
        <v>0</v>
      </c>
      <c r="P938" t="e">
        <f>E938/L938</f>
        <v>#DIV/0!</v>
      </c>
      <c r="Q938" t="str">
        <f>LEFT(N938,(FIND("/",N938)-1))</f>
        <v>music</v>
      </c>
      <c r="R938" t="str">
        <f>MID(N938,FIND("/",N938)+1,4115)</f>
        <v>jazz</v>
      </c>
      <c r="S938" s="11">
        <f>(((J938/60)/60)/24)+DATE(1970,1,1)</f>
        <v>40883.024178240739</v>
      </c>
      <c r="T938" s="11">
        <f>(((I938/60)/60)/24)+DATE(1970,1,1)</f>
        <v>40926.833333333336</v>
      </c>
    </row>
    <row r="939" spans="1:20" ht="43.2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>E939/D939</f>
        <v>1.1428571428571429E-2</v>
      </c>
      <c r="P939">
        <f>E939/L939</f>
        <v>20</v>
      </c>
      <c r="Q939" t="str">
        <f>LEFT(N939,(FIND("/",N939)-1))</f>
        <v>music</v>
      </c>
      <c r="R939" t="str">
        <f>MID(N939,FIND("/",N939)+1,4115)</f>
        <v>jazz</v>
      </c>
      <c r="S939" s="11">
        <f>(((J939/60)/60)/24)+DATE(1970,1,1)</f>
        <v>41551.798113425924</v>
      </c>
      <c r="T939" s="11">
        <f>(((I939/60)/60)/24)+DATE(1970,1,1)</f>
        <v>41581.839780092596</v>
      </c>
    </row>
    <row r="940" spans="1:20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>E940/D940</f>
        <v>3.5714285714285713E-3</v>
      </c>
      <c r="P940">
        <f>E940/L940</f>
        <v>25</v>
      </c>
      <c r="Q940" t="str">
        <f>LEFT(N940,(FIND("/",N940)-1))</f>
        <v>music</v>
      </c>
      <c r="R940" t="str">
        <f>MID(N940,FIND("/",N940)+1,4115)</f>
        <v>jazz</v>
      </c>
      <c r="S940" s="11">
        <f>(((J940/60)/60)/24)+DATE(1970,1,1)</f>
        <v>41124.479722222226</v>
      </c>
      <c r="T940" s="11">
        <f>(((I940/60)/60)/24)+DATE(1970,1,1)</f>
        <v>41154.479722222226</v>
      </c>
    </row>
    <row r="941" spans="1:20" ht="43.2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>E941/D941</f>
        <v>1.4545454545454545E-2</v>
      </c>
      <c r="P941">
        <f>E941/L941</f>
        <v>20</v>
      </c>
      <c r="Q941" t="str">
        <f>LEFT(N941,(FIND("/",N941)-1))</f>
        <v>music</v>
      </c>
      <c r="R941" t="str">
        <f>MID(N941,FIND("/",N941)+1,4115)</f>
        <v>jazz</v>
      </c>
      <c r="S941" s="11">
        <f>(((J941/60)/60)/24)+DATE(1970,1,1)</f>
        <v>41416.763171296298</v>
      </c>
      <c r="T941" s="11">
        <f>(((I941/60)/60)/24)+DATE(1970,1,1)</f>
        <v>41455.831944444442</v>
      </c>
    </row>
    <row r="942" spans="1:20" ht="43.2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>E942/D942</f>
        <v>0.17155555555555554</v>
      </c>
      <c r="P942">
        <f>E942/L942</f>
        <v>110.28571428571429</v>
      </c>
      <c r="Q942" t="str">
        <f>LEFT(N942,(FIND("/",N942)-1))</f>
        <v>technology</v>
      </c>
      <c r="R942" t="str">
        <f>MID(N942,FIND("/",N942)+1,4115)</f>
        <v>wearables</v>
      </c>
      <c r="S942" s="11">
        <f>(((J942/60)/60)/24)+DATE(1970,1,1)</f>
        <v>42182.008402777778</v>
      </c>
      <c r="T942" s="11">
        <f>(((I942/60)/60)/24)+DATE(1970,1,1)</f>
        <v>42227.008402777778</v>
      </c>
    </row>
    <row r="943" spans="1:20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>E943/D943</f>
        <v>2.3220000000000001E-2</v>
      </c>
      <c r="P943">
        <f>E943/L943</f>
        <v>37.451612903225808</v>
      </c>
      <c r="Q943" t="str">
        <f>LEFT(N943,(FIND("/",N943)-1))</f>
        <v>technology</v>
      </c>
      <c r="R943" t="str">
        <f>MID(N943,FIND("/",N943)+1,4115)</f>
        <v>wearables</v>
      </c>
      <c r="S943" s="11">
        <f>(((J943/60)/60)/24)+DATE(1970,1,1)</f>
        <v>42746.096585648149</v>
      </c>
      <c r="T943" s="11">
        <f>(((I943/60)/60)/24)+DATE(1970,1,1)</f>
        <v>42776.096585648149</v>
      </c>
    </row>
    <row r="944" spans="1:20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>E944/D944</f>
        <v>8.9066666666666669E-2</v>
      </c>
      <c r="P944">
        <f>E944/L944</f>
        <v>41.75</v>
      </c>
      <c r="Q944" t="str">
        <f>LEFT(N944,(FIND("/",N944)-1))</f>
        <v>technology</v>
      </c>
      <c r="R944" t="str">
        <f>MID(N944,FIND("/",N944)+1,4115)</f>
        <v>wearables</v>
      </c>
      <c r="S944" s="11">
        <f>(((J944/60)/60)/24)+DATE(1970,1,1)</f>
        <v>42382.843287037031</v>
      </c>
      <c r="T944" s="11">
        <f>(((I944/60)/60)/24)+DATE(1970,1,1)</f>
        <v>42418.843287037031</v>
      </c>
    </row>
    <row r="945" spans="1:20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>E945/D945</f>
        <v>9.633333333333334E-2</v>
      </c>
      <c r="P945">
        <f>E945/L945</f>
        <v>24.083333333333332</v>
      </c>
      <c r="Q945" t="str">
        <f>LEFT(N945,(FIND("/",N945)-1))</f>
        <v>technology</v>
      </c>
      <c r="R945" t="str">
        <f>MID(N945,FIND("/",N945)+1,4115)</f>
        <v>wearables</v>
      </c>
      <c r="S945" s="11">
        <f>(((J945/60)/60)/24)+DATE(1970,1,1)</f>
        <v>42673.66788194445</v>
      </c>
      <c r="T945" s="11">
        <f>(((I945/60)/60)/24)+DATE(1970,1,1)</f>
        <v>42703.709548611107</v>
      </c>
    </row>
    <row r="946" spans="1:20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>E946/D946</f>
        <v>0.13325999999999999</v>
      </c>
      <c r="P946">
        <f>E946/L946</f>
        <v>69.40625</v>
      </c>
      <c r="Q946" t="str">
        <f>LEFT(N946,(FIND("/",N946)-1))</f>
        <v>technology</v>
      </c>
      <c r="R946" t="str">
        <f>MID(N946,FIND("/",N946)+1,4115)</f>
        <v>wearables</v>
      </c>
      <c r="S946" s="11">
        <f>(((J946/60)/60)/24)+DATE(1970,1,1)</f>
        <v>42444.583912037036</v>
      </c>
      <c r="T946" s="11">
        <f>(((I946/60)/60)/24)+DATE(1970,1,1)</f>
        <v>42478.583333333328</v>
      </c>
    </row>
    <row r="947" spans="1:20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>E947/D947</f>
        <v>2.4840000000000001E-2</v>
      </c>
      <c r="P947">
        <f>E947/L947</f>
        <v>155.25</v>
      </c>
      <c r="Q947" t="str">
        <f>LEFT(N947,(FIND("/",N947)-1))</f>
        <v>technology</v>
      </c>
      <c r="R947" t="str">
        <f>MID(N947,FIND("/",N947)+1,4115)</f>
        <v>wearables</v>
      </c>
      <c r="S947" s="11">
        <f>(((J947/60)/60)/24)+DATE(1970,1,1)</f>
        <v>42732.872986111113</v>
      </c>
      <c r="T947" s="11">
        <f>(((I947/60)/60)/24)+DATE(1970,1,1)</f>
        <v>42784.999305555553</v>
      </c>
    </row>
    <row r="948" spans="1:20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>E948/D948</f>
        <v>1.9066666666666666E-2</v>
      </c>
      <c r="P948">
        <f>E948/L948</f>
        <v>57.2</v>
      </c>
      <c r="Q948" t="str">
        <f>LEFT(N948,(FIND("/",N948)-1))</f>
        <v>technology</v>
      </c>
      <c r="R948" t="str">
        <f>MID(N948,FIND("/",N948)+1,4115)</f>
        <v>wearables</v>
      </c>
      <c r="S948" s="11">
        <f>(((J948/60)/60)/24)+DATE(1970,1,1)</f>
        <v>42592.750555555554</v>
      </c>
      <c r="T948" s="11">
        <f>(((I948/60)/60)/24)+DATE(1970,1,1)</f>
        <v>42622.750555555554</v>
      </c>
    </row>
    <row r="949" spans="1:20" ht="43.2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>E949/D949</f>
        <v>0</v>
      </c>
      <c r="P949" t="e">
        <f>E949/L949</f>
        <v>#DIV/0!</v>
      </c>
      <c r="Q949" t="str">
        <f>LEFT(N949,(FIND("/",N949)-1))</f>
        <v>technology</v>
      </c>
      <c r="R949" t="str">
        <f>MID(N949,FIND("/",N949)+1,4115)</f>
        <v>wearables</v>
      </c>
      <c r="S949" s="11">
        <f>(((J949/60)/60)/24)+DATE(1970,1,1)</f>
        <v>42491.781319444446</v>
      </c>
      <c r="T949" s="11">
        <f>(((I949/60)/60)/24)+DATE(1970,1,1)</f>
        <v>42551.781319444446</v>
      </c>
    </row>
    <row r="950" spans="1:20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>E950/D950</f>
        <v>0.12</v>
      </c>
      <c r="P950">
        <f>E950/L950</f>
        <v>60</v>
      </c>
      <c r="Q950" t="str">
        <f>LEFT(N950,(FIND("/",N950)-1))</f>
        <v>technology</v>
      </c>
      <c r="R950" t="str">
        <f>MID(N950,FIND("/",N950)+1,4115)</f>
        <v>wearables</v>
      </c>
      <c r="S950" s="11">
        <f>(((J950/60)/60)/24)+DATE(1970,1,1)</f>
        <v>42411.828287037039</v>
      </c>
      <c r="T950" s="11">
        <f>(((I950/60)/60)/24)+DATE(1970,1,1)</f>
        <v>42441.828287037039</v>
      </c>
    </row>
    <row r="951" spans="1:20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>E951/D951</f>
        <v>1.3650000000000001E-2</v>
      </c>
      <c r="P951">
        <f>E951/L951</f>
        <v>39</v>
      </c>
      <c r="Q951" t="str">
        <f>LEFT(N951,(FIND("/",N951)-1))</f>
        <v>technology</v>
      </c>
      <c r="R951" t="str">
        <f>MID(N951,FIND("/",N951)+1,4115)</f>
        <v>wearables</v>
      </c>
      <c r="S951" s="11">
        <f>(((J951/60)/60)/24)+DATE(1970,1,1)</f>
        <v>42361.043703703705</v>
      </c>
      <c r="T951" s="11">
        <f>(((I951/60)/60)/24)+DATE(1970,1,1)</f>
        <v>42421.043703703705</v>
      </c>
    </row>
    <row r="952" spans="1:20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>E952/D952</f>
        <v>0.28039999999999998</v>
      </c>
      <c r="P952">
        <f>E952/L952</f>
        <v>58.416666666666664</v>
      </c>
      <c r="Q952" t="str">
        <f>LEFT(N952,(FIND("/",N952)-1))</f>
        <v>technology</v>
      </c>
      <c r="R952" t="str">
        <f>MID(N952,FIND("/",N952)+1,4115)</f>
        <v>wearables</v>
      </c>
      <c r="S952" s="11">
        <f>(((J952/60)/60)/24)+DATE(1970,1,1)</f>
        <v>42356.750706018516</v>
      </c>
      <c r="T952" s="11">
        <f>(((I952/60)/60)/24)+DATE(1970,1,1)</f>
        <v>42386.750706018516</v>
      </c>
    </row>
    <row r="953" spans="1:20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>E953/D953</f>
        <v>0.38390000000000002</v>
      </c>
      <c r="P953">
        <f>E953/L953</f>
        <v>158.63636363636363</v>
      </c>
      <c r="Q953" t="str">
        <f>LEFT(N953,(FIND("/",N953)-1))</f>
        <v>technology</v>
      </c>
      <c r="R953" t="str">
        <f>MID(N953,FIND("/",N953)+1,4115)</f>
        <v>wearables</v>
      </c>
      <c r="S953" s="11">
        <f>(((J953/60)/60)/24)+DATE(1970,1,1)</f>
        <v>42480.653611111105</v>
      </c>
      <c r="T953" s="11">
        <f>(((I953/60)/60)/24)+DATE(1970,1,1)</f>
        <v>42525.653611111105</v>
      </c>
    </row>
    <row r="954" spans="1:20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>E954/D954</f>
        <v>0.39942857142857141</v>
      </c>
      <c r="P954">
        <f>E954/L954</f>
        <v>99.857142857142861</v>
      </c>
      <c r="Q954" t="str">
        <f>LEFT(N954,(FIND("/",N954)-1))</f>
        <v>technology</v>
      </c>
      <c r="R954" t="str">
        <f>MID(N954,FIND("/",N954)+1,4115)</f>
        <v>wearables</v>
      </c>
      <c r="S954" s="11">
        <f>(((J954/60)/60)/24)+DATE(1970,1,1)</f>
        <v>42662.613564814819</v>
      </c>
      <c r="T954" s="11">
        <f>(((I954/60)/60)/24)+DATE(1970,1,1)</f>
        <v>42692.655231481483</v>
      </c>
    </row>
    <row r="955" spans="1:20" ht="43.2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>E955/D955</f>
        <v>8.3999999999999995E-3</v>
      </c>
      <c r="P955">
        <f>E955/L955</f>
        <v>25.2</v>
      </c>
      <c r="Q955" t="str">
        <f>LEFT(N955,(FIND("/",N955)-1))</f>
        <v>technology</v>
      </c>
      <c r="R955" t="str">
        <f>MID(N955,FIND("/",N955)+1,4115)</f>
        <v>wearables</v>
      </c>
      <c r="S955" s="11">
        <f>(((J955/60)/60)/24)+DATE(1970,1,1)</f>
        <v>41999.164340277777</v>
      </c>
      <c r="T955" s="11">
        <f>(((I955/60)/60)/24)+DATE(1970,1,1)</f>
        <v>42029.164340277777</v>
      </c>
    </row>
    <row r="956" spans="1:20" ht="43.2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>E956/D956</f>
        <v>0.43406666666666666</v>
      </c>
      <c r="P956">
        <f>E956/L956</f>
        <v>89.191780821917803</v>
      </c>
      <c r="Q956" t="str">
        <f>LEFT(N956,(FIND("/",N956)-1))</f>
        <v>technology</v>
      </c>
      <c r="R956" t="str">
        <f>MID(N956,FIND("/",N956)+1,4115)</f>
        <v>wearables</v>
      </c>
      <c r="S956" s="11">
        <f>(((J956/60)/60)/24)+DATE(1970,1,1)</f>
        <v>42194.833784722221</v>
      </c>
      <c r="T956" s="11">
        <f>(((I956/60)/60)/24)+DATE(1970,1,1)</f>
        <v>42236.833784722221</v>
      </c>
    </row>
    <row r="957" spans="1:20" ht="43.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>E957/D957</f>
        <v>5.6613333333333335E-2</v>
      </c>
      <c r="P957">
        <f>E957/L957</f>
        <v>182.6236559139785</v>
      </c>
      <c r="Q957" t="str">
        <f>LEFT(N957,(FIND("/",N957)-1))</f>
        <v>technology</v>
      </c>
      <c r="R957" t="str">
        <f>MID(N957,FIND("/",N957)+1,4115)</f>
        <v>wearables</v>
      </c>
      <c r="S957" s="11">
        <f>(((J957/60)/60)/24)+DATE(1970,1,1)</f>
        <v>42586.295138888891</v>
      </c>
      <c r="T957" s="11">
        <f>(((I957/60)/60)/24)+DATE(1970,1,1)</f>
        <v>42626.295138888891</v>
      </c>
    </row>
    <row r="958" spans="1:20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>E958/D958</f>
        <v>1.7219999999999999E-2</v>
      </c>
      <c r="P958">
        <f>E958/L958</f>
        <v>50.647058823529413</v>
      </c>
      <c r="Q958" t="str">
        <f>LEFT(N958,(FIND("/",N958)-1))</f>
        <v>technology</v>
      </c>
      <c r="R958" t="str">
        <f>MID(N958,FIND("/",N958)+1,4115)</f>
        <v>wearables</v>
      </c>
      <c r="S958" s="11">
        <f>(((J958/60)/60)/24)+DATE(1970,1,1)</f>
        <v>42060.913877314815</v>
      </c>
      <c r="T958" s="11">
        <f>(((I958/60)/60)/24)+DATE(1970,1,1)</f>
        <v>42120.872210648144</v>
      </c>
    </row>
    <row r="959" spans="1:20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>E959/D959</f>
        <v>1.9416666666666665E-2</v>
      </c>
      <c r="P959">
        <f>E959/L959</f>
        <v>33.285714285714285</v>
      </c>
      <c r="Q959" t="str">
        <f>LEFT(N959,(FIND("/",N959)-1))</f>
        <v>technology</v>
      </c>
      <c r="R959" t="str">
        <f>MID(N959,FIND("/",N959)+1,4115)</f>
        <v>wearables</v>
      </c>
      <c r="S959" s="11">
        <f>(((J959/60)/60)/24)+DATE(1970,1,1)</f>
        <v>42660.552465277782</v>
      </c>
      <c r="T959" s="11">
        <f>(((I959/60)/60)/24)+DATE(1970,1,1)</f>
        <v>42691.594131944439</v>
      </c>
    </row>
    <row r="960" spans="1:20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>E960/D960</f>
        <v>0.11328275684711328</v>
      </c>
      <c r="P960">
        <f>E960/L960</f>
        <v>51.823529411764703</v>
      </c>
      <c r="Q960" t="str">
        <f>LEFT(N960,(FIND("/",N960)-1))</f>
        <v>technology</v>
      </c>
      <c r="R960" t="str">
        <f>MID(N960,FIND("/",N960)+1,4115)</f>
        <v>wearables</v>
      </c>
      <c r="S960" s="11">
        <f>(((J960/60)/60)/24)+DATE(1970,1,1)</f>
        <v>42082.802812499998</v>
      </c>
      <c r="T960" s="11">
        <f>(((I960/60)/60)/24)+DATE(1970,1,1)</f>
        <v>42104.207638888889</v>
      </c>
    </row>
    <row r="961" spans="1:20" ht="43.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>E961/D961</f>
        <v>0.3886</v>
      </c>
      <c r="P961">
        <f>E961/L961</f>
        <v>113.62573099415205</v>
      </c>
      <c r="Q961" t="str">
        <f>LEFT(N961,(FIND("/",N961)-1))</f>
        <v>technology</v>
      </c>
      <c r="R961" t="str">
        <f>MID(N961,FIND("/",N961)+1,4115)</f>
        <v>wearables</v>
      </c>
      <c r="S961" s="11">
        <f>(((J961/60)/60)/24)+DATE(1970,1,1)</f>
        <v>41993.174363425926</v>
      </c>
      <c r="T961" s="11">
        <f>(((I961/60)/60)/24)+DATE(1970,1,1)</f>
        <v>42023.174363425926</v>
      </c>
    </row>
    <row r="962" spans="1:20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>E962/D962</f>
        <v>0.46100628930817611</v>
      </c>
      <c r="P962">
        <f>E962/L962</f>
        <v>136.46276595744681</v>
      </c>
      <c r="Q962" t="str">
        <f>LEFT(N962,(FIND("/",N962)-1))</f>
        <v>technology</v>
      </c>
      <c r="R962" t="str">
        <f>MID(N962,FIND("/",N962)+1,4115)</f>
        <v>wearables</v>
      </c>
      <c r="S962" s="11">
        <f>(((J962/60)/60)/24)+DATE(1970,1,1)</f>
        <v>42766.626793981486</v>
      </c>
      <c r="T962" s="11">
        <f>(((I962/60)/60)/24)+DATE(1970,1,1)</f>
        <v>42808.585127314815</v>
      </c>
    </row>
    <row r="963" spans="1:20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>E963/D963</f>
        <v>0.42188421052631581</v>
      </c>
      <c r="P963">
        <f>E963/L963</f>
        <v>364.35454545454547</v>
      </c>
      <c r="Q963" t="str">
        <f>LEFT(N963,(FIND("/",N963)-1))</f>
        <v>technology</v>
      </c>
      <c r="R963" t="str">
        <f>MID(N963,FIND("/",N963)+1,4115)</f>
        <v>wearables</v>
      </c>
      <c r="S963" s="11">
        <f>(((J963/60)/60)/24)+DATE(1970,1,1)</f>
        <v>42740.693692129629</v>
      </c>
      <c r="T963" s="11">
        <f>(((I963/60)/60)/24)+DATE(1970,1,1)</f>
        <v>42786.791666666672</v>
      </c>
    </row>
    <row r="964" spans="1:20" ht="43.2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>E964/D964</f>
        <v>0.2848</v>
      </c>
      <c r="P964">
        <f>E964/L964</f>
        <v>19.243243243243242</v>
      </c>
      <c r="Q964" t="str">
        <f>LEFT(N964,(FIND("/",N964)-1))</f>
        <v>technology</v>
      </c>
      <c r="R964" t="str">
        <f>MID(N964,FIND("/",N964)+1,4115)</f>
        <v>wearables</v>
      </c>
      <c r="S964" s="11">
        <f>(((J964/60)/60)/24)+DATE(1970,1,1)</f>
        <v>42373.712418981479</v>
      </c>
      <c r="T964" s="11">
        <f>(((I964/60)/60)/24)+DATE(1970,1,1)</f>
        <v>42411.712418981479</v>
      </c>
    </row>
    <row r="965" spans="1:20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>E965/D965</f>
        <v>1.0771428571428571E-2</v>
      </c>
      <c r="P965">
        <f>E965/L965</f>
        <v>41.888888888888886</v>
      </c>
      <c r="Q965" t="str">
        <f>LEFT(N965,(FIND("/",N965)-1))</f>
        <v>technology</v>
      </c>
      <c r="R965" t="str">
        <f>MID(N965,FIND("/",N965)+1,4115)</f>
        <v>wearables</v>
      </c>
      <c r="S965" s="11">
        <f>(((J965/60)/60)/24)+DATE(1970,1,1)</f>
        <v>42625.635636574079</v>
      </c>
      <c r="T965" s="11">
        <f>(((I965/60)/60)/24)+DATE(1970,1,1)</f>
        <v>42660.635636574079</v>
      </c>
    </row>
    <row r="966" spans="1:20" ht="43.2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>E966/D966</f>
        <v>7.9909090909090902E-3</v>
      </c>
      <c r="P966">
        <f>E966/L966</f>
        <v>30.310344827586206</v>
      </c>
      <c r="Q966" t="str">
        <f>LEFT(N966,(FIND("/",N966)-1))</f>
        <v>technology</v>
      </c>
      <c r="R966" t="str">
        <f>MID(N966,FIND("/",N966)+1,4115)</f>
        <v>wearables</v>
      </c>
      <c r="S966" s="11">
        <f>(((J966/60)/60)/24)+DATE(1970,1,1)</f>
        <v>42208.628692129627</v>
      </c>
      <c r="T966" s="11">
        <f>(((I966/60)/60)/24)+DATE(1970,1,1)</f>
        <v>42248.628692129627</v>
      </c>
    </row>
    <row r="967" spans="1:20" ht="43.2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>E967/D967</f>
        <v>1.192E-2</v>
      </c>
      <c r="P967">
        <f>E967/L967</f>
        <v>49.666666666666664</v>
      </c>
      <c r="Q967" t="str">
        <f>LEFT(N967,(FIND("/",N967)-1))</f>
        <v>technology</v>
      </c>
      <c r="R967" t="str">
        <f>MID(N967,FIND("/",N967)+1,4115)</f>
        <v>wearables</v>
      </c>
      <c r="S967" s="11">
        <f>(((J967/60)/60)/24)+DATE(1970,1,1)</f>
        <v>42637.016736111109</v>
      </c>
      <c r="T967" s="11">
        <f>(((I967/60)/60)/24)+DATE(1970,1,1)</f>
        <v>42669.165972222225</v>
      </c>
    </row>
    <row r="968" spans="1:20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>E968/D968</f>
        <v>0.14799999999999999</v>
      </c>
      <c r="P968">
        <f>E968/L968</f>
        <v>59.2</v>
      </c>
      <c r="Q968" t="str">
        <f>LEFT(N968,(FIND("/",N968)-1))</f>
        <v>technology</v>
      </c>
      <c r="R968" t="str">
        <f>MID(N968,FIND("/",N968)+1,4115)</f>
        <v>wearables</v>
      </c>
      <c r="S968" s="11">
        <f>(((J968/60)/60)/24)+DATE(1970,1,1)</f>
        <v>42619.635787037041</v>
      </c>
      <c r="T968" s="11">
        <f>(((I968/60)/60)/24)+DATE(1970,1,1)</f>
        <v>42649.635787037041</v>
      </c>
    </row>
    <row r="969" spans="1:20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>E969/D969</f>
        <v>0.17810000000000001</v>
      </c>
      <c r="P969">
        <f>E969/L969</f>
        <v>43.97530864197531</v>
      </c>
      <c r="Q969" t="str">
        <f>LEFT(N969,(FIND("/",N969)-1))</f>
        <v>technology</v>
      </c>
      <c r="R969" t="str">
        <f>MID(N969,FIND("/",N969)+1,4115)</f>
        <v>wearables</v>
      </c>
      <c r="S969" s="11">
        <f>(((J969/60)/60)/24)+DATE(1970,1,1)</f>
        <v>42422.254328703704</v>
      </c>
      <c r="T969" s="11">
        <f>(((I969/60)/60)/24)+DATE(1970,1,1)</f>
        <v>42482.21266203704</v>
      </c>
    </row>
    <row r="970" spans="1:20" ht="43.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>E970/D970</f>
        <v>1.325E-2</v>
      </c>
      <c r="P970">
        <f>E970/L970</f>
        <v>26.5</v>
      </c>
      <c r="Q970" t="str">
        <f>LEFT(N970,(FIND("/",N970)-1))</f>
        <v>technology</v>
      </c>
      <c r="R970" t="str">
        <f>MID(N970,FIND("/",N970)+1,4115)</f>
        <v>wearables</v>
      </c>
      <c r="S970" s="11">
        <f>(((J970/60)/60)/24)+DATE(1970,1,1)</f>
        <v>41836.847615740742</v>
      </c>
      <c r="T970" s="11">
        <f>(((I970/60)/60)/24)+DATE(1970,1,1)</f>
        <v>41866.847615740742</v>
      </c>
    </row>
    <row r="971" spans="1:20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>E971/D971</f>
        <v>0.46666666666666667</v>
      </c>
      <c r="P971">
        <f>E971/L971</f>
        <v>1272.7272727272727</v>
      </c>
      <c r="Q971" t="str">
        <f>LEFT(N971,(FIND("/",N971)-1))</f>
        <v>technology</v>
      </c>
      <c r="R971" t="str">
        <f>MID(N971,FIND("/",N971)+1,4115)</f>
        <v>wearables</v>
      </c>
      <c r="S971" s="11">
        <f>(((J971/60)/60)/24)+DATE(1970,1,1)</f>
        <v>42742.30332175926</v>
      </c>
      <c r="T971" s="11">
        <f>(((I971/60)/60)/24)+DATE(1970,1,1)</f>
        <v>42775.30332175926</v>
      </c>
    </row>
    <row r="972" spans="1:20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>E972/D972</f>
        <v>0.4592</v>
      </c>
      <c r="P972">
        <f>E972/L972</f>
        <v>164</v>
      </c>
      <c r="Q972" t="str">
        <f>LEFT(N972,(FIND("/",N972)-1))</f>
        <v>technology</v>
      </c>
      <c r="R972" t="str">
        <f>MID(N972,FIND("/",N972)+1,4115)</f>
        <v>wearables</v>
      </c>
      <c r="S972" s="11">
        <f>(((J972/60)/60)/24)+DATE(1970,1,1)</f>
        <v>42721.220520833333</v>
      </c>
      <c r="T972" s="11">
        <f>(((I972/60)/60)/24)+DATE(1970,1,1)</f>
        <v>42758.207638888889</v>
      </c>
    </row>
    <row r="973" spans="1:20" ht="43.2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>E973/D973</f>
        <v>2.2599999999999999E-3</v>
      </c>
      <c r="P973">
        <f>E973/L973</f>
        <v>45.2</v>
      </c>
      <c r="Q973" t="str">
        <f>LEFT(N973,(FIND("/",N973)-1))</f>
        <v>technology</v>
      </c>
      <c r="R973" t="str">
        <f>MID(N973,FIND("/",N973)+1,4115)</f>
        <v>wearables</v>
      </c>
      <c r="S973" s="11">
        <f>(((J973/60)/60)/24)+DATE(1970,1,1)</f>
        <v>42111.709027777775</v>
      </c>
      <c r="T973" s="11">
        <f>(((I973/60)/60)/24)+DATE(1970,1,1)</f>
        <v>42156.709027777775</v>
      </c>
    </row>
    <row r="974" spans="1:20" ht="43.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>E974/D974</f>
        <v>0.34625</v>
      </c>
      <c r="P974">
        <f>E974/L974</f>
        <v>153.88888888888889</v>
      </c>
      <c r="Q974" t="str">
        <f>LEFT(N974,(FIND("/",N974)-1))</f>
        <v>technology</v>
      </c>
      <c r="R974" t="str">
        <f>MID(N974,FIND("/",N974)+1,4115)</f>
        <v>wearables</v>
      </c>
      <c r="S974" s="11">
        <f>(((J974/60)/60)/24)+DATE(1970,1,1)</f>
        <v>41856.865717592591</v>
      </c>
      <c r="T974" s="11">
        <f>(((I974/60)/60)/24)+DATE(1970,1,1)</f>
        <v>41886.290972222225</v>
      </c>
    </row>
    <row r="975" spans="1:20" ht="43.2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>E975/D975</f>
        <v>2.0549999999999999E-2</v>
      </c>
      <c r="P975">
        <f>E975/L975</f>
        <v>51.375</v>
      </c>
      <c r="Q975" t="str">
        <f>LEFT(N975,(FIND("/",N975)-1))</f>
        <v>technology</v>
      </c>
      <c r="R975" t="str">
        <f>MID(N975,FIND("/",N975)+1,4115)</f>
        <v>wearables</v>
      </c>
      <c r="S975" s="11">
        <f>(((J975/60)/60)/24)+DATE(1970,1,1)</f>
        <v>42257.014965277776</v>
      </c>
      <c r="T975" s="11">
        <f>(((I975/60)/60)/24)+DATE(1970,1,1)</f>
        <v>42317.056631944448</v>
      </c>
    </row>
    <row r="976" spans="1:20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>E976/D976</f>
        <v>5.5999999999999999E-3</v>
      </c>
      <c r="P976">
        <f>E976/L976</f>
        <v>93.333333333333329</v>
      </c>
      <c r="Q976" t="str">
        <f>LEFT(N976,(FIND("/",N976)-1))</f>
        <v>technology</v>
      </c>
      <c r="R976" t="str">
        <f>MID(N976,FIND("/",N976)+1,4115)</f>
        <v>wearables</v>
      </c>
      <c r="S976" s="11">
        <f>(((J976/60)/60)/24)+DATE(1970,1,1)</f>
        <v>42424.749490740738</v>
      </c>
      <c r="T976" s="11">
        <f>(((I976/60)/60)/24)+DATE(1970,1,1)</f>
        <v>42454.707824074074</v>
      </c>
    </row>
    <row r="977" spans="1:20" ht="43.2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>E977/D977</f>
        <v>2.6069999999999999E-2</v>
      </c>
      <c r="P977">
        <f>E977/L977</f>
        <v>108.625</v>
      </c>
      <c r="Q977" t="str">
        <f>LEFT(N977,(FIND("/",N977)-1))</f>
        <v>technology</v>
      </c>
      <c r="R977" t="str">
        <f>MID(N977,FIND("/",N977)+1,4115)</f>
        <v>wearables</v>
      </c>
      <c r="S977" s="11">
        <f>(((J977/60)/60)/24)+DATE(1970,1,1)</f>
        <v>42489.696585648147</v>
      </c>
      <c r="T977" s="11">
        <f>(((I977/60)/60)/24)+DATE(1970,1,1)</f>
        <v>42549.696585648147</v>
      </c>
    </row>
    <row r="978" spans="1:20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>E978/D978</f>
        <v>1.9259999999999999E-2</v>
      </c>
      <c r="P978">
        <f>E978/L978</f>
        <v>160.5</v>
      </c>
      <c r="Q978" t="str">
        <f>LEFT(N978,(FIND("/",N978)-1))</f>
        <v>technology</v>
      </c>
      <c r="R978" t="str">
        <f>MID(N978,FIND("/",N978)+1,4115)</f>
        <v>wearables</v>
      </c>
      <c r="S978" s="11">
        <f>(((J978/60)/60)/24)+DATE(1970,1,1)</f>
        <v>42185.058993055558</v>
      </c>
      <c r="T978" s="11">
        <f>(((I978/60)/60)/24)+DATE(1970,1,1)</f>
        <v>42230.058993055558</v>
      </c>
    </row>
    <row r="979" spans="1:20" ht="43.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>E979/D979</f>
        <v>0.33666666666666667</v>
      </c>
      <c r="P979">
        <f>E979/L979</f>
        <v>75.75</v>
      </c>
      <c r="Q979" t="str">
        <f>LEFT(N979,(FIND("/",N979)-1))</f>
        <v>technology</v>
      </c>
      <c r="R979" t="str">
        <f>MID(N979,FIND("/",N979)+1,4115)</f>
        <v>wearables</v>
      </c>
      <c r="S979" s="11">
        <f>(((J979/60)/60)/24)+DATE(1970,1,1)</f>
        <v>42391.942094907412</v>
      </c>
      <c r="T979" s="11">
        <f>(((I979/60)/60)/24)+DATE(1970,1,1)</f>
        <v>42421.942094907412</v>
      </c>
    </row>
    <row r="980" spans="1:20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>E980/D980</f>
        <v>0.5626326718299024</v>
      </c>
      <c r="P980">
        <f>E980/L980</f>
        <v>790.83739837398377</v>
      </c>
      <c r="Q980" t="str">
        <f>LEFT(N980,(FIND("/",N980)-1))</f>
        <v>technology</v>
      </c>
      <c r="R980" t="str">
        <f>MID(N980,FIND("/",N980)+1,4115)</f>
        <v>wearables</v>
      </c>
      <c r="S980" s="11">
        <f>(((J980/60)/60)/24)+DATE(1970,1,1)</f>
        <v>42395.309039351851</v>
      </c>
      <c r="T980" s="11">
        <f>(((I980/60)/60)/24)+DATE(1970,1,1)</f>
        <v>42425.309039351851</v>
      </c>
    </row>
    <row r="981" spans="1:20" ht="43.2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>E981/D981</f>
        <v>0.82817600000000002</v>
      </c>
      <c r="P981">
        <f>E981/L981</f>
        <v>301.93916666666667</v>
      </c>
      <c r="Q981" t="str">
        <f>LEFT(N981,(FIND("/",N981)-1))</f>
        <v>technology</v>
      </c>
      <c r="R981" t="str">
        <f>MID(N981,FIND("/",N981)+1,4115)</f>
        <v>wearables</v>
      </c>
      <c r="S981" s="11">
        <f>(((J981/60)/60)/24)+DATE(1970,1,1)</f>
        <v>42506.416990740734</v>
      </c>
      <c r="T981" s="11">
        <f>(((I981/60)/60)/24)+DATE(1970,1,1)</f>
        <v>42541.790972222225</v>
      </c>
    </row>
    <row r="982" spans="1:20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>E982/D982</f>
        <v>0.14860000000000001</v>
      </c>
      <c r="P982">
        <f>E982/L982</f>
        <v>47.935483870967744</v>
      </c>
      <c r="Q982" t="str">
        <f>LEFT(N982,(FIND("/",N982)-1))</f>
        <v>technology</v>
      </c>
      <c r="R982" t="str">
        <f>MID(N982,FIND("/",N982)+1,4115)</f>
        <v>wearables</v>
      </c>
      <c r="S982" s="11">
        <f>(((J982/60)/60)/24)+DATE(1970,1,1)</f>
        <v>41928.904189814813</v>
      </c>
      <c r="T982" s="11">
        <f>(((I982/60)/60)/24)+DATE(1970,1,1)</f>
        <v>41973.945856481485</v>
      </c>
    </row>
    <row r="983" spans="1:20" ht="57.6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>E983/D983</f>
        <v>1.2375123751237513E-4</v>
      </c>
      <c r="P983">
        <f>E983/L983</f>
        <v>2.75</v>
      </c>
      <c r="Q983" t="str">
        <f>LEFT(N983,(FIND("/",N983)-1))</f>
        <v>technology</v>
      </c>
      <c r="R983" t="str">
        <f>MID(N983,FIND("/",N983)+1,4115)</f>
        <v>wearables</v>
      </c>
      <c r="S983" s="11">
        <f>(((J983/60)/60)/24)+DATE(1970,1,1)</f>
        <v>41830.947013888886</v>
      </c>
      <c r="T983" s="11">
        <f>(((I983/60)/60)/24)+DATE(1970,1,1)</f>
        <v>41860.947013888886</v>
      </c>
    </row>
    <row r="984" spans="1:20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>E984/D984</f>
        <v>1.7142857142857143E-4</v>
      </c>
      <c r="P984">
        <f>E984/L984</f>
        <v>1</v>
      </c>
      <c r="Q984" t="str">
        <f>LEFT(N984,(FIND("/",N984)-1))</f>
        <v>technology</v>
      </c>
      <c r="R984" t="str">
        <f>MID(N984,FIND("/",N984)+1,4115)</f>
        <v>wearables</v>
      </c>
      <c r="S984" s="11">
        <f>(((J984/60)/60)/24)+DATE(1970,1,1)</f>
        <v>42615.753310185188</v>
      </c>
      <c r="T984" s="11">
        <f>(((I984/60)/60)/24)+DATE(1970,1,1)</f>
        <v>42645.753310185188</v>
      </c>
    </row>
    <row r="985" spans="1:20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>E985/D985</f>
        <v>0.2950613611721471</v>
      </c>
      <c r="P985">
        <f>E985/L985</f>
        <v>171.79329608938548</v>
      </c>
      <c r="Q985" t="str">
        <f>LEFT(N985,(FIND("/",N985)-1))</f>
        <v>technology</v>
      </c>
      <c r="R985" t="str">
        <f>MID(N985,FIND("/",N985)+1,4115)</f>
        <v>wearables</v>
      </c>
      <c r="S985" s="11">
        <f>(((J985/60)/60)/24)+DATE(1970,1,1)</f>
        <v>42574.667650462965</v>
      </c>
      <c r="T985" s="11">
        <f>(((I985/60)/60)/24)+DATE(1970,1,1)</f>
        <v>42605.870833333334</v>
      </c>
    </row>
    <row r="986" spans="1:20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>E986/D986</f>
        <v>1.06E-2</v>
      </c>
      <c r="P986">
        <f>E986/L986</f>
        <v>35.333333333333336</v>
      </c>
      <c r="Q986" t="str">
        <f>LEFT(N986,(FIND("/",N986)-1))</f>
        <v>technology</v>
      </c>
      <c r="R986" t="str">
        <f>MID(N986,FIND("/",N986)+1,4115)</f>
        <v>wearables</v>
      </c>
      <c r="S986" s="11">
        <f>(((J986/60)/60)/24)+DATE(1970,1,1)</f>
        <v>42061.11583333333</v>
      </c>
      <c r="T986" s="11">
        <f>(((I986/60)/60)/24)+DATE(1970,1,1)</f>
        <v>42091.074166666673</v>
      </c>
    </row>
    <row r="987" spans="1:20" ht="43.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>E987/D987</f>
        <v>6.2933333333333327E-2</v>
      </c>
      <c r="P987">
        <f>E987/L987</f>
        <v>82.086956521739125</v>
      </c>
      <c r="Q987" t="str">
        <f>LEFT(N987,(FIND("/",N987)-1))</f>
        <v>technology</v>
      </c>
      <c r="R987" t="str">
        <f>MID(N987,FIND("/",N987)+1,4115)</f>
        <v>wearables</v>
      </c>
      <c r="S987" s="11">
        <f>(((J987/60)/60)/24)+DATE(1970,1,1)</f>
        <v>42339.967708333337</v>
      </c>
      <c r="T987" s="11">
        <f>(((I987/60)/60)/24)+DATE(1970,1,1)</f>
        <v>42369.958333333328</v>
      </c>
    </row>
    <row r="988" spans="1:20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>E988/D988</f>
        <v>0.1275</v>
      </c>
      <c r="P988">
        <f>E988/L988</f>
        <v>110.8695652173913</v>
      </c>
      <c r="Q988" t="str">
        <f>LEFT(N988,(FIND("/",N988)-1))</f>
        <v>technology</v>
      </c>
      <c r="R988" t="str">
        <f>MID(N988,FIND("/",N988)+1,4115)</f>
        <v>wearables</v>
      </c>
      <c r="S988" s="11">
        <f>(((J988/60)/60)/24)+DATE(1970,1,1)</f>
        <v>42324.767361111109</v>
      </c>
      <c r="T988" s="11">
        <f>(((I988/60)/60)/24)+DATE(1970,1,1)</f>
        <v>42379</v>
      </c>
    </row>
    <row r="989" spans="1:20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>E989/D989</f>
        <v>0.13220000000000001</v>
      </c>
      <c r="P989">
        <f>E989/L989</f>
        <v>161.21951219512195</v>
      </c>
      <c r="Q989" t="str">
        <f>LEFT(N989,(FIND("/",N989)-1))</f>
        <v>technology</v>
      </c>
      <c r="R989" t="str">
        <f>MID(N989,FIND("/",N989)+1,4115)</f>
        <v>wearables</v>
      </c>
      <c r="S989" s="11">
        <f>(((J989/60)/60)/24)+DATE(1970,1,1)</f>
        <v>41773.294560185182</v>
      </c>
      <c r="T989" s="11">
        <f>(((I989/60)/60)/24)+DATE(1970,1,1)</f>
        <v>41813.294560185182</v>
      </c>
    </row>
    <row r="990" spans="1:20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>E990/D990</f>
        <v>0</v>
      </c>
      <c r="P990" t="e">
        <f>E990/L990</f>
        <v>#DIV/0!</v>
      </c>
      <c r="Q990" t="str">
        <f>LEFT(N990,(FIND("/",N990)-1))</f>
        <v>technology</v>
      </c>
      <c r="R990" t="str">
        <f>MID(N990,FIND("/",N990)+1,4115)</f>
        <v>wearables</v>
      </c>
      <c r="S990" s="11">
        <f>(((J990/60)/60)/24)+DATE(1970,1,1)</f>
        <v>42614.356770833328</v>
      </c>
      <c r="T990" s="11">
        <f>(((I990/60)/60)/24)+DATE(1970,1,1)</f>
        <v>42644.356770833328</v>
      </c>
    </row>
    <row r="991" spans="1:20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>E991/D991</f>
        <v>0.16769999999999999</v>
      </c>
      <c r="P991">
        <f>E991/L991</f>
        <v>52.40625</v>
      </c>
      <c r="Q991" t="str">
        <f>LEFT(N991,(FIND("/",N991)-1))</f>
        <v>technology</v>
      </c>
      <c r="R991" t="str">
        <f>MID(N991,FIND("/",N991)+1,4115)</f>
        <v>wearables</v>
      </c>
      <c r="S991" s="11">
        <f>(((J991/60)/60)/24)+DATE(1970,1,1)</f>
        <v>42611.933969907404</v>
      </c>
      <c r="T991" s="11">
        <f>(((I991/60)/60)/24)+DATE(1970,1,1)</f>
        <v>42641.933969907404</v>
      </c>
    </row>
    <row r="992" spans="1:20" ht="43.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>E992/D992</f>
        <v>1.0399999999999999E-3</v>
      </c>
      <c r="P992">
        <f>E992/L992</f>
        <v>13</v>
      </c>
      <c r="Q992" t="str">
        <f>LEFT(N992,(FIND("/",N992)-1))</f>
        <v>technology</v>
      </c>
      <c r="R992" t="str">
        <f>MID(N992,FIND("/",N992)+1,4115)</f>
        <v>wearables</v>
      </c>
      <c r="S992" s="11">
        <f>(((J992/60)/60)/24)+DATE(1970,1,1)</f>
        <v>41855.784305555557</v>
      </c>
      <c r="T992" s="11">
        <f>(((I992/60)/60)/24)+DATE(1970,1,1)</f>
        <v>41885.784305555557</v>
      </c>
    </row>
    <row r="993" spans="1:20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>E993/D993</f>
        <v>4.24E-2</v>
      </c>
      <c r="P993">
        <f>E993/L993</f>
        <v>30.285714285714285</v>
      </c>
      <c r="Q993" t="str">
        <f>LEFT(N993,(FIND("/",N993)-1))</f>
        <v>technology</v>
      </c>
      <c r="R993" t="str">
        <f>MID(N993,FIND("/",N993)+1,4115)</f>
        <v>wearables</v>
      </c>
      <c r="S993" s="11">
        <f>(((J993/60)/60)/24)+DATE(1970,1,1)</f>
        <v>42538.75680555556</v>
      </c>
      <c r="T993" s="11">
        <f>(((I993/60)/60)/24)+DATE(1970,1,1)</f>
        <v>42563.785416666666</v>
      </c>
    </row>
    <row r="994" spans="1:20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>E994/D994</f>
        <v>4.6699999999999997E-3</v>
      </c>
      <c r="P994">
        <f>E994/L994</f>
        <v>116.75</v>
      </c>
      <c r="Q994" t="str">
        <f>LEFT(N994,(FIND("/",N994)-1))</f>
        <v>technology</v>
      </c>
      <c r="R994" t="str">
        <f>MID(N994,FIND("/",N994)+1,4115)</f>
        <v>wearables</v>
      </c>
      <c r="S994" s="11">
        <f>(((J994/60)/60)/24)+DATE(1970,1,1)</f>
        <v>42437.924988425926</v>
      </c>
      <c r="T994" s="11">
        <f>(((I994/60)/60)/24)+DATE(1970,1,1)</f>
        <v>42497.883321759262</v>
      </c>
    </row>
    <row r="995" spans="1:20" ht="43.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>E995/D995</f>
        <v>0.25087142857142858</v>
      </c>
      <c r="P995">
        <f>E995/L995</f>
        <v>89.59693877551021</v>
      </c>
      <c r="Q995" t="str">
        <f>LEFT(N995,(FIND("/",N995)-1))</f>
        <v>technology</v>
      </c>
      <c r="R995" t="str">
        <f>MID(N995,FIND("/",N995)+1,4115)</f>
        <v>wearables</v>
      </c>
      <c r="S995" s="11">
        <f>(((J995/60)/60)/24)+DATE(1970,1,1)</f>
        <v>42652.964907407411</v>
      </c>
      <c r="T995" s="11">
        <f>(((I995/60)/60)/24)+DATE(1970,1,1)</f>
        <v>42686.208333333328</v>
      </c>
    </row>
    <row r="996" spans="1:20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>E996/D996</f>
        <v>2.3345000000000001E-2</v>
      </c>
      <c r="P996">
        <f>E996/L996</f>
        <v>424.45454545454544</v>
      </c>
      <c r="Q996" t="str">
        <f>LEFT(N996,(FIND("/",N996)-1))</f>
        <v>technology</v>
      </c>
      <c r="R996" t="str">
        <f>MID(N996,FIND("/",N996)+1,4115)</f>
        <v>wearables</v>
      </c>
      <c r="S996" s="11">
        <f>(((J996/60)/60)/24)+DATE(1970,1,1)</f>
        <v>41921.263078703705</v>
      </c>
      <c r="T996" s="11">
        <f>(((I996/60)/60)/24)+DATE(1970,1,1)</f>
        <v>41973.957638888889</v>
      </c>
    </row>
    <row r="997" spans="1:20" ht="43.2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>E997/D997</f>
        <v>7.2599999999999998E-2</v>
      </c>
      <c r="P997">
        <f>E997/L997</f>
        <v>80.666666666666671</v>
      </c>
      <c r="Q997" t="str">
        <f>LEFT(N997,(FIND("/",N997)-1))</f>
        <v>technology</v>
      </c>
      <c r="R997" t="str">
        <f>MID(N997,FIND("/",N997)+1,4115)</f>
        <v>wearables</v>
      </c>
      <c r="S997" s="11">
        <f>(((J997/60)/60)/24)+DATE(1970,1,1)</f>
        <v>41947.940740740742</v>
      </c>
      <c r="T997" s="11">
        <f>(((I997/60)/60)/24)+DATE(1970,1,1)</f>
        <v>41972.666666666672</v>
      </c>
    </row>
    <row r="998" spans="1:20" ht="28.8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>E998/D998</f>
        <v>1.6250000000000001E-2</v>
      </c>
      <c r="P998">
        <f>E998/L998</f>
        <v>13</v>
      </c>
      <c r="Q998" t="str">
        <f>LEFT(N998,(FIND("/",N998)-1))</f>
        <v>technology</v>
      </c>
      <c r="R998" t="str">
        <f>MID(N998,FIND("/",N998)+1,4115)</f>
        <v>wearables</v>
      </c>
      <c r="S998" s="11">
        <f>(((J998/60)/60)/24)+DATE(1970,1,1)</f>
        <v>41817.866435185184</v>
      </c>
      <c r="T998" s="11">
        <f>(((I998/60)/60)/24)+DATE(1970,1,1)</f>
        <v>41847.643750000003</v>
      </c>
    </row>
    <row r="999" spans="1:20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>E999/D999</f>
        <v>1.2999999999999999E-2</v>
      </c>
      <c r="P999">
        <f>E999/L999</f>
        <v>8.125</v>
      </c>
      <c r="Q999" t="str">
        <f>LEFT(N999,(FIND("/",N999)-1))</f>
        <v>technology</v>
      </c>
      <c r="R999" t="str">
        <f>MID(N999,FIND("/",N999)+1,4115)</f>
        <v>wearables</v>
      </c>
      <c r="S999" s="11">
        <f>(((J999/60)/60)/24)+DATE(1970,1,1)</f>
        <v>41941.10297453704</v>
      </c>
      <c r="T999" s="11">
        <f>(((I999/60)/60)/24)+DATE(1970,1,1)</f>
        <v>41971.144641203704</v>
      </c>
    </row>
    <row r="1000" spans="1:20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>E1000/D1000</f>
        <v>0.58558333333333334</v>
      </c>
      <c r="P1000">
        <f>E1000/L1000</f>
        <v>153.42794759825327</v>
      </c>
      <c r="Q1000" t="str">
        <f>LEFT(N1000,(FIND("/",N1000)-1))</f>
        <v>technology</v>
      </c>
      <c r="R1000" t="str">
        <f>MID(N1000,FIND("/",N1000)+1,4115)</f>
        <v>wearables</v>
      </c>
      <c r="S1000" s="11">
        <f>(((J1000/60)/60)/24)+DATE(1970,1,1)</f>
        <v>42282.168993055559</v>
      </c>
      <c r="T1000" s="11">
        <f>(((I1000/60)/60)/24)+DATE(1970,1,1)</f>
        <v>42327.210659722223</v>
      </c>
    </row>
    <row r="1001" spans="1:20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>E1001/D1001</f>
        <v>7.7886666666666673E-2</v>
      </c>
      <c r="P1001">
        <f>E1001/L1001</f>
        <v>292.07499999999999</v>
      </c>
      <c r="Q1001" t="str">
        <f>LEFT(N1001,(FIND("/",N1001)-1))</f>
        <v>technology</v>
      </c>
      <c r="R1001" t="str">
        <f>MID(N1001,FIND("/",N1001)+1,4115)</f>
        <v>wearables</v>
      </c>
      <c r="S1001" s="11">
        <f>(((J1001/60)/60)/24)+DATE(1970,1,1)</f>
        <v>41926.29965277778</v>
      </c>
      <c r="T1001" s="11">
        <f>(((I1001/60)/60)/24)+DATE(1970,1,1)</f>
        <v>41956.334722222222</v>
      </c>
    </row>
    <row r="1002" spans="1:20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>E1002/D1002</f>
        <v>2.2157147647256063E-2</v>
      </c>
      <c r="P1002">
        <f>E1002/L1002</f>
        <v>3304</v>
      </c>
      <c r="Q1002" t="str">
        <f>LEFT(N1002,(FIND("/",N1002)-1))</f>
        <v>technology</v>
      </c>
      <c r="R1002" t="str">
        <f>MID(N1002,FIND("/",N1002)+1,4115)</f>
        <v>wearables</v>
      </c>
      <c r="S1002" s="11">
        <f>(((J1002/60)/60)/24)+DATE(1970,1,1)</f>
        <v>42749.059722222228</v>
      </c>
      <c r="T1002" s="11">
        <f>(((I1002/60)/60)/24)+DATE(1970,1,1)</f>
        <v>42809.018055555556</v>
      </c>
    </row>
    <row r="1003" spans="1:20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>E1003/D1003</f>
        <v>1.04</v>
      </c>
      <c r="P1003">
        <f>E1003/L1003</f>
        <v>1300</v>
      </c>
      <c r="Q1003" t="str">
        <f>LEFT(N1003,(FIND("/",N1003)-1))</f>
        <v>technology</v>
      </c>
      <c r="R1003" t="str">
        <f>MID(N1003,FIND("/",N1003)+1,4115)</f>
        <v>wearables</v>
      </c>
      <c r="S1003" s="11">
        <f>(((J1003/60)/60)/24)+DATE(1970,1,1)</f>
        <v>42720.720057870371</v>
      </c>
      <c r="T1003" s="11">
        <f>(((I1003/60)/60)/24)+DATE(1970,1,1)</f>
        <v>42765.720057870371</v>
      </c>
    </row>
    <row r="1004" spans="1:20" ht="43.2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>E1004/D1004</f>
        <v>0.29602960296029601</v>
      </c>
      <c r="P1004">
        <f>E1004/L1004</f>
        <v>134.54545454545453</v>
      </c>
      <c r="Q1004" t="str">
        <f>LEFT(N1004,(FIND("/",N1004)-1))</f>
        <v>technology</v>
      </c>
      <c r="R1004" t="str">
        <f>MID(N1004,FIND("/",N1004)+1,4115)</f>
        <v>wearables</v>
      </c>
      <c r="S1004" s="11">
        <f>(((J1004/60)/60)/24)+DATE(1970,1,1)</f>
        <v>42325.684189814812</v>
      </c>
      <c r="T1004" s="11">
        <f>(((I1004/60)/60)/24)+DATE(1970,1,1)</f>
        <v>42355.249305555553</v>
      </c>
    </row>
    <row r="1005" spans="1:20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>E1005/D1005</f>
        <v>0.16055</v>
      </c>
      <c r="P1005">
        <f>E1005/L1005</f>
        <v>214.06666666666666</v>
      </c>
      <c r="Q1005" t="str">
        <f>LEFT(N1005,(FIND("/",N1005)-1))</f>
        <v>technology</v>
      </c>
      <c r="R1005" t="str">
        <f>MID(N1005,FIND("/",N1005)+1,4115)</f>
        <v>wearables</v>
      </c>
      <c r="S1005" s="11">
        <f>(((J1005/60)/60)/24)+DATE(1970,1,1)</f>
        <v>42780.709039351852</v>
      </c>
      <c r="T1005" s="11">
        <f>(((I1005/60)/60)/24)+DATE(1970,1,1)</f>
        <v>42810.667372685188</v>
      </c>
    </row>
    <row r="1006" spans="1:20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>E1006/D1006</f>
        <v>0.82208000000000003</v>
      </c>
      <c r="P1006">
        <f>E1006/L1006</f>
        <v>216.33684210526314</v>
      </c>
      <c r="Q1006" t="str">
        <f>LEFT(N1006,(FIND("/",N1006)-1))</f>
        <v>technology</v>
      </c>
      <c r="R1006" t="str">
        <f>MID(N1006,FIND("/",N1006)+1,4115)</f>
        <v>wearables</v>
      </c>
      <c r="S1006" s="11">
        <f>(((J1006/60)/60)/24)+DATE(1970,1,1)</f>
        <v>42388.708645833336</v>
      </c>
      <c r="T1006" s="11">
        <f>(((I1006/60)/60)/24)+DATE(1970,1,1)</f>
        <v>42418.708645833336</v>
      </c>
    </row>
    <row r="1007" spans="1:20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>E1007/D1007</f>
        <v>0.75051000000000001</v>
      </c>
      <c r="P1007">
        <f>E1007/L1007</f>
        <v>932.31055900621118</v>
      </c>
      <c r="Q1007" t="str">
        <f>LEFT(N1007,(FIND("/",N1007)-1))</f>
        <v>technology</v>
      </c>
      <c r="R1007" t="str">
        <f>MID(N1007,FIND("/",N1007)+1,4115)</f>
        <v>wearables</v>
      </c>
      <c r="S1007" s="11">
        <f>(((J1007/60)/60)/24)+DATE(1970,1,1)</f>
        <v>42276.624803240738</v>
      </c>
      <c r="T1007" s="11">
        <f>(((I1007/60)/60)/24)+DATE(1970,1,1)</f>
        <v>42307.624803240738</v>
      </c>
    </row>
    <row r="1008" spans="1:20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>E1008/D1008</f>
        <v>5.8500000000000003E-2</v>
      </c>
      <c r="P1008">
        <f>E1008/L1008</f>
        <v>29.25</v>
      </c>
      <c r="Q1008" t="str">
        <f>LEFT(N1008,(FIND("/",N1008)-1))</f>
        <v>technology</v>
      </c>
      <c r="R1008" t="str">
        <f>MID(N1008,FIND("/",N1008)+1,4115)</f>
        <v>wearables</v>
      </c>
      <c r="S1008" s="11">
        <f>(((J1008/60)/60)/24)+DATE(1970,1,1)</f>
        <v>41977.040185185186</v>
      </c>
      <c r="T1008" s="11">
        <f>(((I1008/60)/60)/24)+DATE(1970,1,1)</f>
        <v>41985.299305555556</v>
      </c>
    </row>
    <row r="1009" spans="1:20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>E1009/D1009</f>
        <v>0.44319999999999998</v>
      </c>
      <c r="P1009">
        <f>E1009/L1009</f>
        <v>174.94736842105263</v>
      </c>
      <c r="Q1009" t="str">
        <f>LEFT(N1009,(FIND("/",N1009)-1))</f>
        <v>technology</v>
      </c>
      <c r="R1009" t="str">
        <f>MID(N1009,FIND("/",N1009)+1,4115)</f>
        <v>wearables</v>
      </c>
      <c r="S1009" s="11">
        <f>(((J1009/60)/60)/24)+DATE(1970,1,1)</f>
        <v>42676.583599537036</v>
      </c>
      <c r="T1009" s="11">
        <f>(((I1009/60)/60)/24)+DATE(1970,1,1)</f>
        <v>42718.6252662037</v>
      </c>
    </row>
    <row r="1010" spans="1:20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>E1010/D1010</f>
        <v>2.6737967914438501E-3</v>
      </c>
      <c r="P1010">
        <f>E1010/L1010</f>
        <v>250</v>
      </c>
      <c r="Q1010" t="str">
        <f>LEFT(N1010,(FIND("/",N1010)-1))</f>
        <v>technology</v>
      </c>
      <c r="R1010" t="str">
        <f>MID(N1010,FIND("/",N1010)+1,4115)</f>
        <v>wearables</v>
      </c>
      <c r="S1010" s="11">
        <f>(((J1010/60)/60)/24)+DATE(1970,1,1)</f>
        <v>42702.809201388889</v>
      </c>
      <c r="T1010" s="11">
        <f>(((I1010/60)/60)/24)+DATE(1970,1,1)</f>
        <v>42732.809201388889</v>
      </c>
    </row>
    <row r="1011" spans="1:20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>E1011/D1011</f>
        <v>0.1313</v>
      </c>
      <c r="P1011">
        <f>E1011/L1011</f>
        <v>65</v>
      </c>
      <c r="Q1011" t="str">
        <f>LEFT(N1011,(FIND("/",N1011)-1))</f>
        <v>technology</v>
      </c>
      <c r="R1011" t="str">
        <f>MID(N1011,FIND("/",N1011)+1,4115)</f>
        <v>wearables</v>
      </c>
      <c r="S1011" s="11">
        <f>(((J1011/60)/60)/24)+DATE(1970,1,1)</f>
        <v>42510.604699074072</v>
      </c>
      <c r="T1011" s="11">
        <f>(((I1011/60)/60)/24)+DATE(1970,1,1)</f>
        <v>42540.604699074072</v>
      </c>
    </row>
    <row r="1012" spans="1:20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>E1012/D1012</f>
        <v>1.9088937093275488E-3</v>
      </c>
      <c r="P1012">
        <f>E1012/L1012</f>
        <v>55</v>
      </c>
      <c r="Q1012" t="str">
        <f>LEFT(N1012,(FIND("/",N1012)-1))</f>
        <v>technology</v>
      </c>
      <c r="R1012" t="str">
        <f>MID(N1012,FIND("/",N1012)+1,4115)</f>
        <v>wearables</v>
      </c>
      <c r="S1012" s="11">
        <f>(((J1012/60)/60)/24)+DATE(1970,1,1)</f>
        <v>42561.829421296294</v>
      </c>
      <c r="T1012" s="11">
        <f>(((I1012/60)/60)/24)+DATE(1970,1,1)</f>
        <v>42618.124305555553</v>
      </c>
    </row>
    <row r="1013" spans="1:20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>E1013/D1013</f>
        <v>3.7499999999999999E-3</v>
      </c>
      <c r="P1013">
        <f>E1013/L1013</f>
        <v>75</v>
      </c>
      <c r="Q1013" t="str">
        <f>LEFT(N1013,(FIND("/",N1013)-1))</f>
        <v>technology</v>
      </c>
      <c r="R1013" t="str">
        <f>MID(N1013,FIND("/",N1013)+1,4115)</f>
        <v>wearables</v>
      </c>
      <c r="S1013" s="11">
        <f>(((J1013/60)/60)/24)+DATE(1970,1,1)</f>
        <v>41946.898090277777</v>
      </c>
      <c r="T1013" s="11">
        <f>(((I1013/60)/60)/24)+DATE(1970,1,1)</f>
        <v>41991.898090277777</v>
      </c>
    </row>
    <row r="1014" spans="1:20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>E1014/D1014</f>
        <v>215.35021</v>
      </c>
      <c r="P1014">
        <f>E1014/L1014</f>
        <v>1389.3561935483872</v>
      </c>
      <c r="Q1014" t="str">
        <f>LEFT(N1014,(FIND("/",N1014)-1))</f>
        <v>technology</v>
      </c>
      <c r="R1014" t="str">
        <f>MID(N1014,FIND("/",N1014)+1,4115)</f>
        <v>wearables</v>
      </c>
      <c r="S1014" s="11">
        <f>(((J1014/60)/60)/24)+DATE(1970,1,1)</f>
        <v>42714.440416666665</v>
      </c>
      <c r="T1014" s="11">
        <f>(((I1014/60)/60)/24)+DATE(1970,1,1)</f>
        <v>42759.440416666665</v>
      </c>
    </row>
    <row r="1015" spans="1:20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>E1015/D1015</f>
        <v>0.34527999999999998</v>
      </c>
      <c r="P1015">
        <f>E1015/L1015</f>
        <v>95.911111111111111</v>
      </c>
      <c r="Q1015" t="str">
        <f>LEFT(N1015,(FIND("/",N1015)-1))</f>
        <v>technology</v>
      </c>
      <c r="R1015" t="str">
        <f>MID(N1015,FIND("/",N1015)+1,4115)</f>
        <v>wearables</v>
      </c>
      <c r="S1015" s="11">
        <f>(((J1015/60)/60)/24)+DATE(1970,1,1)</f>
        <v>42339.833981481483</v>
      </c>
      <c r="T1015" s="11">
        <f>(((I1015/60)/60)/24)+DATE(1970,1,1)</f>
        <v>42367.833333333328</v>
      </c>
    </row>
    <row r="1016" spans="1:20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>E1016/D1016</f>
        <v>0.30599999999999999</v>
      </c>
      <c r="P1016">
        <f>E1016/L1016</f>
        <v>191.25</v>
      </c>
      <c r="Q1016" t="str">
        <f>LEFT(N1016,(FIND("/",N1016)-1))</f>
        <v>technology</v>
      </c>
      <c r="R1016" t="str">
        <f>MID(N1016,FIND("/",N1016)+1,4115)</f>
        <v>wearables</v>
      </c>
      <c r="S1016" s="11">
        <f>(((J1016/60)/60)/24)+DATE(1970,1,1)</f>
        <v>41955.002488425926</v>
      </c>
      <c r="T1016" s="11">
        <f>(((I1016/60)/60)/24)+DATE(1970,1,1)</f>
        <v>42005.002488425926</v>
      </c>
    </row>
    <row r="1017" spans="1:20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>E1017/D1017</f>
        <v>2.6666666666666668E-2</v>
      </c>
      <c r="P1017">
        <f>E1017/L1017</f>
        <v>40</v>
      </c>
      <c r="Q1017" t="str">
        <f>LEFT(N1017,(FIND("/",N1017)-1))</f>
        <v>technology</v>
      </c>
      <c r="R1017" t="str">
        <f>MID(N1017,FIND("/",N1017)+1,4115)</f>
        <v>wearables</v>
      </c>
      <c r="S1017" s="11">
        <f>(((J1017/60)/60)/24)+DATE(1970,1,1)</f>
        <v>42303.878414351857</v>
      </c>
      <c r="T1017" s="11">
        <f>(((I1017/60)/60)/24)+DATE(1970,1,1)</f>
        <v>42333.920081018514</v>
      </c>
    </row>
    <row r="1018" spans="1:20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>E1018/D1018</f>
        <v>2.8420000000000001E-2</v>
      </c>
      <c r="P1018">
        <f>E1018/L1018</f>
        <v>74.78947368421052</v>
      </c>
      <c r="Q1018" t="str">
        <f>LEFT(N1018,(FIND("/",N1018)-1))</f>
        <v>technology</v>
      </c>
      <c r="R1018" t="str">
        <f>MID(N1018,FIND("/",N1018)+1,4115)</f>
        <v>wearables</v>
      </c>
      <c r="S1018" s="11">
        <f>(((J1018/60)/60)/24)+DATE(1970,1,1)</f>
        <v>42422.107129629629</v>
      </c>
      <c r="T1018" s="11">
        <f>(((I1018/60)/60)/24)+DATE(1970,1,1)</f>
        <v>42467.065462962957</v>
      </c>
    </row>
    <row r="1019" spans="1:20" ht="43.2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>E1019/D1019</f>
        <v>0.22878799999999999</v>
      </c>
      <c r="P1019">
        <f>E1019/L1019</f>
        <v>161.11830985915492</v>
      </c>
      <c r="Q1019" t="str">
        <f>LEFT(N1019,(FIND("/",N1019)-1))</f>
        <v>technology</v>
      </c>
      <c r="R1019" t="str">
        <f>MID(N1019,FIND("/",N1019)+1,4115)</f>
        <v>wearables</v>
      </c>
      <c r="S1019" s="11">
        <f>(((J1019/60)/60)/24)+DATE(1970,1,1)</f>
        <v>42289.675173611111</v>
      </c>
      <c r="T1019" s="11">
        <f>(((I1019/60)/60)/24)+DATE(1970,1,1)</f>
        <v>42329.716840277775</v>
      </c>
    </row>
    <row r="1020" spans="1:20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>E1020/D1020</f>
        <v>3.1050000000000001E-2</v>
      </c>
      <c r="P1020">
        <f>E1020/L1020</f>
        <v>88.714285714285708</v>
      </c>
      <c r="Q1020" t="str">
        <f>LEFT(N1020,(FIND("/",N1020)-1))</f>
        <v>technology</v>
      </c>
      <c r="R1020" t="str">
        <f>MID(N1020,FIND("/",N1020)+1,4115)</f>
        <v>wearables</v>
      </c>
      <c r="S1020" s="11">
        <f>(((J1020/60)/60)/24)+DATE(1970,1,1)</f>
        <v>42535.492280092592</v>
      </c>
      <c r="T1020" s="11">
        <f>(((I1020/60)/60)/24)+DATE(1970,1,1)</f>
        <v>42565.492280092592</v>
      </c>
    </row>
    <row r="1021" spans="1:20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>E1021/D1021</f>
        <v>0.47333333333333333</v>
      </c>
      <c r="P1021">
        <f>E1021/L1021</f>
        <v>53.25</v>
      </c>
      <c r="Q1021" t="str">
        <f>LEFT(N1021,(FIND("/",N1021)-1))</f>
        <v>technology</v>
      </c>
      <c r="R1021" t="str">
        <f>MID(N1021,FIND("/",N1021)+1,4115)</f>
        <v>wearables</v>
      </c>
      <c r="S1021" s="11">
        <f>(((J1021/60)/60)/24)+DATE(1970,1,1)</f>
        <v>42009.973946759259</v>
      </c>
      <c r="T1021" s="11">
        <f>(((I1021/60)/60)/24)+DATE(1970,1,1)</f>
        <v>42039.973946759259</v>
      </c>
    </row>
    <row r="1022" spans="1:20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>E1022/D1022</f>
        <v>2.0554838709677421</v>
      </c>
      <c r="P1022">
        <f>E1022/L1022</f>
        <v>106.2</v>
      </c>
      <c r="Q1022" t="str">
        <f>LEFT(N1022,(FIND("/",N1022)-1))</f>
        <v>music</v>
      </c>
      <c r="R1022" t="str">
        <f>MID(N1022,FIND("/",N1022)+1,4115)</f>
        <v>electronic music</v>
      </c>
      <c r="S1022" s="11">
        <f>(((J1022/60)/60)/24)+DATE(1970,1,1)</f>
        <v>42127.069548611107</v>
      </c>
      <c r="T1022" s="11">
        <f>(((I1022/60)/60)/24)+DATE(1970,1,1)</f>
        <v>42157.032638888893</v>
      </c>
    </row>
    <row r="1023" spans="1:20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>E1023/D1023</f>
        <v>3.5180366666666667</v>
      </c>
      <c r="P1023">
        <f>E1023/L1023</f>
        <v>22.079728033472804</v>
      </c>
      <c r="Q1023" t="str">
        <f>LEFT(N1023,(FIND("/",N1023)-1))</f>
        <v>music</v>
      </c>
      <c r="R1023" t="str">
        <f>MID(N1023,FIND("/",N1023)+1,4115)</f>
        <v>electronic music</v>
      </c>
      <c r="S1023" s="11">
        <f>(((J1023/60)/60)/24)+DATE(1970,1,1)</f>
        <v>42271.251979166671</v>
      </c>
      <c r="T1023" s="11">
        <f>(((I1023/60)/60)/24)+DATE(1970,1,1)</f>
        <v>42294.166666666672</v>
      </c>
    </row>
    <row r="1024" spans="1:20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>E1024/D1024</f>
        <v>1.149</v>
      </c>
      <c r="P1024">
        <f>E1024/L1024</f>
        <v>31.054054054054053</v>
      </c>
      <c r="Q1024" t="str">
        <f>LEFT(N1024,(FIND("/",N1024)-1))</f>
        <v>music</v>
      </c>
      <c r="R1024" t="str">
        <f>MID(N1024,FIND("/",N1024)+1,4115)</f>
        <v>electronic music</v>
      </c>
      <c r="S1024" s="11">
        <f>(((J1024/60)/60)/24)+DATE(1970,1,1)</f>
        <v>42111.646724537044</v>
      </c>
      <c r="T1024" s="11">
        <f>(((I1024/60)/60)/24)+DATE(1970,1,1)</f>
        <v>42141.646724537044</v>
      </c>
    </row>
    <row r="1025" spans="1:20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>E1025/D1025</f>
        <v>2.3715000000000002</v>
      </c>
      <c r="P1025">
        <f>E1025/L1025</f>
        <v>36.206106870229007</v>
      </c>
      <c r="Q1025" t="str">
        <f>LEFT(N1025,(FIND("/",N1025)-1))</f>
        <v>music</v>
      </c>
      <c r="R1025" t="str">
        <f>MID(N1025,FIND("/",N1025)+1,4115)</f>
        <v>electronic music</v>
      </c>
      <c r="S1025" s="11">
        <f>(((J1025/60)/60)/24)+DATE(1970,1,1)</f>
        <v>42145.919687500005</v>
      </c>
      <c r="T1025" s="11">
        <f>(((I1025/60)/60)/24)+DATE(1970,1,1)</f>
        <v>42175.919687500005</v>
      </c>
    </row>
    <row r="1026" spans="1:20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>E1026/D1026</f>
        <v>1.1863774999999999</v>
      </c>
      <c r="P1026">
        <f>E1026/L1026</f>
        <v>388.9762295081967</v>
      </c>
      <c r="Q1026" t="str">
        <f>LEFT(N1026,(FIND("/",N1026)-1))</f>
        <v>music</v>
      </c>
      <c r="R1026" t="str">
        <f>MID(N1026,FIND("/",N1026)+1,4115)</f>
        <v>electronic music</v>
      </c>
      <c r="S1026" s="11">
        <f>(((J1026/60)/60)/24)+DATE(1970,1,1)</f>
        <v>42370.580590277779</v>
      </c>
      <c r="T1026" s="11">
        <f>(((I1026/60)/60)/24)+DATE(1970,1,1)</f>
        <v>42400.580590277779</v>
      </c>
    </row>
    <row r="1027" spans="1:20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>E1027/D1027</f>
        <v>1.099283142857143</v>
      </c>
      <c r="P1027">
        <f>E1027/L1027</f>
        <v>71.848571428571432</v>
      </c>
      <c r="Q1027" t="str">
        <f>LEFT(N1027,(FIND("/",N1027)-1))</f>
        <v>music</v>
      </c>
      <c r="R1027" t="str">
        <f>MID(N1027,FIND("/",N1027)+1,4115)</f>
        <v>electronic music</v>
      </c>
      <c r="S1027" s="11">
        <f>(((J1027/60)/60)/24)+DATE(1970,1,1)</f>
        <v>42049.833761574075</v>
      </c>
      <c r="T1027" s="11">
        <f>(((I1027/60)/60)/24)+DATE(1970,1,1)</f>
        <v>42079.792094907403</v>
      </c>
    </row>
    <row r="1028" spans="1:20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>E1028/D1028</f>
        <v>1.0000828571428571</v>
      </c>
      <c r="P1028">
        <f>E1028/L1028</f>
        <v>57.381803278688523</v>
      </c>
      <c r="Q1028" t="str">
        <f>LEFT(N1028,(FIND("/",N1028)-1))</f>
        <v>music</v>
      </c>
      <c r="R1028" t="str">
        <f>MID(N1028,FIND("/",N1028)+1,4115)</f>
        <v>electronic music</v>
      </c>
      <c r="S1028" s="11">
        <f>(((J1028/60)/60)/24)+DATE(1970,1,1)</f>
        <v>42426.407592592594</v>
      </c>
      <c r="T1028" s="11">
        <f>(((I1028/60)/60)/24)+DATE(1970,1,1)</f>
        <v>42460.365925925929</v>
      </c>
    </row>
    <row r="1029" spans="1:20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>E1029/D1029</f>
        <v>1.0309292094387414</v>
      </c>
      <c r="P1029">
        <f>E1029/L1029</f>
        <v>69.666666666666671</v>
      </c>
      <c r="Q1029" t="str">
        <f>LEFT(N1029,(FIND("/",N1029)-1))</f>
        <v>music</v>
      </c>
      <c r="R1029" t="str">
        <f>MID(N1029,FIND("/",N1029)+1,4115)</f>
        <v>electronic music</v>
      </c>
      <c r="S1029" s="11">
        <f>(((J1029/60)/60)/24)+DATE(1970,1,1)</f>
        <v>41905.034108796295</v>
      </c>
      <c r="T1029" s="11">
        <f>(((I1029/60)/60)/24)+DATE(1970,1,1)</f>
        <v>41935.034108796295</v>
      </c>
    </row>
    <row r="1030" spans="1:20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>E1030/D1030</f>
        <v>1.1727000000000001</v>
      </c>
      <c r="P1030">
        <f>E1030/L1030</f>
        <v>45.988235294117644</v>
      </c>
      <c r="Q1030" t="str">
        <f>LEFT(N1030,(FIND("/",N1030)-1))</f>
        <v>music</v>
      </c>
      <c r="R1030" t="str">
        <f>MID(N1030,FIND("/",N1030)+1,4115)</f>
        <v>electronic music</v>
      </c>
      <c r="S1030" s="11">
        <f>(((J1030/60)/60)/24)+DATE(1970,1,1)</f>
        <v>42755.627372685187</v>
      </c>
      <c r="T1030" s="11">
        <f>(((I1030/60)/60)/24)+DATE(1970,1,1)</f>
        <v>42800.833333333328</v>
      </c>
    </row>
    <row r="1031" spans="1:20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>E1031/D1031</f>
        <v>1.1175999999999999</v>
      </c>
      <c r="P1031">
        <f>E1031/L1031</f>
        <v>79.262411347517727</v>
      </c>
      <c r="Q1031" t="str">
        <f>LEFT(N1031,(FIND("/",N1031)-1))</f>
        <v>music</v>
      </c>
      <c r="R1031" t="str">
        <f>MID(N1031,FIND("/",N1031)+1,4115)</f>
        <v>electronic music</v>
      </c>
      <c r="S1031" s="11">
        <f>(((J1031/60)/60)/24)+DATE(1970,1,1)</f>
        <v>42044.711886574078</v>
      </c>
      <c r="T1031" s="11">
        <f>(((I1031/60)/60)/24)+DATE(1970,1,1)</f>
        <v>42098.915972222225</v>
      </c>
    </row>
    <row r="1032" spans="1:20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>E1032/D1032</f>
        <v>3.4209999999999998</v>
      </c>
      <c r="P1032">
        <f>E1032/L1032</f>
        <v>43.031446540880502</v>
      </c>
      <c r="Q1032" t="str">
        <f>LEFT(N1032,(FIND("/",N1032)-1))</f>
        <v>music</v>
      </c>
      <c r="R1032" t="str">
        <f>MID(N1032,FIND("/",N1032)+1,4115)</f>
        <v>electronic music</v>
      </c>
      <c r="S1032" s="11">
        <f>(((J1032/60)/60)/24)+DATE(1970,1,1)</f>
        <v>42611.483206018514</v>
      </c>
      <c r="T1032" s="11">
        <f>(((I1032/60)/60)/24)+DATE(1970,1,1)</f>
        <v>42625.483206018514</v>
      </c>
    </row>
    <row r="1033" spans="1:20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>E1033/D1033</f>
        <v>1.0740000000000001</v>
      </c>
      <c r="P1033">
        <f>E1033/L1033</f>
        <v>108.48484848484848</v>
      </c>
      <c r="Q1033" t="str">
        <f>LEFT(N1033,(FIND("/",N1033)-1))</f>
        <v>music</v>
      </c>
      <c r="R1033" t="str">
        <f>MID(N1033,FIND("/",N1033)+1,4115)</f>
        <v>electronic music</v>
      </c>
      <c r="S1033" s="11">
        <f>(((J1033/60)/60)/24)+DATE(1970,1,1)</f>
        <v>42324.764004629629</v>
      </c>
      <c r="T1033" s="11">
        <f>(((I1033/60)/60)/24)+DATE(1970,1,1)</f>
        <v>42354.764004629629</v>
      </c>
    </row>
    <row r="1034" spans="1:20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>E1034/D1034</f>
        <v>1.0849703703703704</v>
      </c>
      <c r="P1034">
        <f>E1034/L1034</f>
        <v>61.029583333333335</v>
      </c>
      <c r="Q1034" t="str">
        <f>LEFT(N1034,(FIND("/",N1034)-1))</f>
        <v>music</v>
      </c>
      <c r="R1034" t="str">
        <f>MID(N1034,FIND("/",N1034)+1,4115)</f>
        <v>electronic music</v>
      </c>
      <c r="S1034" s="11">
        <f>(((J1034/60)/60)/24)+DATE(1970,1,1)</f>
        <v>42514.666956018518</v>
      </c>
      <c r="T1034" s="11">
        <f>(((I1034/60)/60)/24)+DATE(1970,1,1)</f>
        <v>42544.666956018518</v>
      </c>
    </row>
    <row r="1035" spans="1:20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>E1035/D1035</f>
        <v>1.0286144578313252</v>
      </c>
      <c r="P1035">
        <f>E1035/L1035</f>
        <v>50.592592592592595</v>
      </c>
      <c r="Q1035" t="str">
        <f>LEFT(N1035,(FIND("/",N1035)-1))</f>
        <v>music</v>
      </c>
      <c r="R1035" t="str">
        <f>MID(N1035,FIND("/",N1035)+1,4115)</f>
        <v>electronic music</v>
      </c>
      <c r="S1035" s="11">
        <f>(((J1035/60)/60)/24)+DATE(1970,1,1)</f>
        <v>42688.732407407413</v>
      </c>
      <c r="T1035" s="11">
        <f>(((I1035/60)/60)/24)+DATE(1970,1,1)</f>
        <v>42716.732407407413</v>
      </c>
    </row>
    <row r="1036" spans="1:20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>E1036/D1036</f>
        <v>1.3000180000000001</v>
      </c>
      <c r="P1036">
        <f>E1036/L1036</f>
        <v>39.157168674698795</v>
      </c>
      <c r="Q1036" t="str">
        <f>LEFT(N1036,(FIND("/",N1036)-1))</f>
        <v>music</v>
      </c>
      <c r="R1036" t="str">
        <f>MID(N1036,FIND("/",N1036)+1,4115)</f>
        <v>electronic music</v>
      </c>
      <c r="S1036" s="11">
        <f>(((J1036/60)/60)/24)+DATE(1970,1,1)</f>
        <v>42555.166712962964</v>
      </c>
      <c r="T1036" s="11">
        <f>(((I1036/60)/60)/24)+DATE(1970,1,1)</f>
        <v>42587.165972222225</v>
      </c>
    </row>
    <row r="1037" spans="1:20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>E1037/D1037</f>
        <v>1.0765217391304347</v>
      </c>
      <c r="P1037">
        <f>E1037/L1037</f>
        <v>65.15789473684211</v>
      </c>
      <c r="Q1037" t="str">
        <f>LEFT(N1037,(FIND("/",N1037)-1))</f>
        <v>music</v>
      </c>
      <c r="R1037" t="str">
        <f>MID(N1037,FIND("/",N1037)+1,4115)</f>
        <v>electronic music</v>
      </c>
      <c r="S1037" s="11">
        <f>(((J1037/60)/60)/24)+DATE(1970,1,1)</f>
        <v>42016.641435185185</v>
      </c>
      <c r="T1037" s="11">
        <f>(((I1037/60)/60)/24)+DATE(1970,1,1)</f>
        <v>42046.641435185185</v>
      </c>
    </row>
    <row r="1038" spans="1:20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>E1038/D1038</f>
        <v>1.1236044444444444</v>
      </c>
      <c r="P1038">
        <f>E1038/L1038</f>
        <v>23.963127962085309</v>
      </c>
      <c r="Q1038" t="str">
        <f>LEFT(N1038,(FIND("/",N1038)-1))</f>
        <v>music</v>
      </c>
      <c r="R1038" t="str">
        <f>MID(N1038,FIND("/",N1038)+1,4115)</f>
        <v>electronic music</v>
      </c>
      <c r="S1038" s="11">
        <f>(((J1038/60)/60)/24)+DATE(1970,1,1)</f>
        <v>41249.448958333334</v>
      </c>
      <c r="T1038" s="11">
        <f>(((I1038/60)/60)/24)+DATE(1970,1,1)</f>
        <v>41281.333333333336</v>
      </c>
    </row>
    <row r="1039" spans="1:20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>E1039/D1039</f>
        <v>1.0209999999999999</v>
      </c>
      <c r="P1039">
        <f>E1039/L1039</f>
        <v>48.61904761904762</v>
      </c>
      <c r="Q1039" t="str">
        <f>LEFT(N1039,(FIND("/",N1039)-1))</f>
        <v>music</v>
      </c>
      <c r="R1039" t="str">
        <f>MID(N1039,FIND("/",N1039)+1,4115)</f>
        <v>electronic music</v>
      </c>
      <c r="S1039" s="11">
        <f>(((J1039/60)/60)/24)+DATE(1970,1,1)</f>
        <v>42119.822476851856</v>
      </c>
      <c r="T1039" s="11">
        <f>(((I1039/60)/60)/24)+DATE(1970,1,1)</f>
        <v>42142.208333333328</v>
      </c>
    </row>
    <row r="1040" spans="1:20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>E1040/D1040</f>
        <v>1.4533333333333334</v>
      </c>
      <c r="P1040">
        <f>E1040/L1040</f>
        <v>35.73770491803279</v>
      </c>
      <c r="Q1040" t="str">
        <f>LEFT(N1040,(FIND("/",N1040)-1))</f>
        <v>music</v>
      </c>
      <c r="R1040" t="str">
        <f>MID(N1040,FIND("/",N1040)+1,4115)</f>
        <v>electronic music</v>
      </c>
      <c r="S1040" s="11">
        <f>(((J1040/60)/60)/24)+DATE(1970,1,1)</f>
        <v>42418.231747685189</v>
      </c>
      <c r="T1040" s="11">
        <f>(((I1040/60)/60)/24)+DATE(1970,1,1)</f>
        <v>42448.190081018518</v>
      </c>
    </row>
    <row r="1041" spans="1:20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>E1041/D1041</f>
        <v>1.282</v>
      </c>
      <c r="P1041">
        <f>E1041/L1041</f>
        <v>21.366666666666667</v>
      </c>
      <c r="Q1041" t="str">
        <f>LEFT(N1041,(FIND("/",N1041)-1))</f>
        <v>music</v>
      </c>
      <c r="R1041" t="str">
        <f>MID(N1041,FIND("/",N1041)+1,4115)</f>
        <v>electronic music</v>
      </c>
      <c r="S1041" s="11">
        <f>(((J1041/60)/60)/24)+DATE(1970,1,1)</f>
        <v>42692.109328703707</v>
      </c>
      <c r="T1041" s="11">
        <f>(((I1041/60)/60)/24)+DATE(1970,1,1)</f>
        <v>42717.332638888889</v>
      </c>
    </row>
    <row r="1042" spans="1:20" ht="43.2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>E1042/D1042</f>
        <v>2.9411764705882353E-3</v>
      </c>
      <c r="P1042">
        <f>E1042/L1042</f>
        <v>250</v>
      </c>
      <c r="Q1042" t="str">
        <f>LEFT(N1042,(FIND("/",N1042)-1))</f>
        <v>journalism</v>
      </c>
      <c r="R1042" t="str">
        <f>MID(N1042,FIND("/",N1042)+1,4115)</f>
        <v>audio</v>
      </c>
      <c r="S1042" s="11">
        <f>(((J1042/60)/60)/24)+DATE(1970,1,1)</f>
        <v>42579.708437499998</v>
      </c>
      <c r="T1042" s="11">
        <f>(((I1042/60)/60)/24)+DATE(1970,1,1)</f>
        <v>42609.708437499998</v>
      </c>
    </row>
    <row r="1043" spans="1:20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>E1043/D1043</f>
        <v>0</v>
      </c>
      <c r="P1043" t="e">
        <f>E1043/L1043</f>
        <v>#DIV/0!</v>
      </c>
      <c r="Q1043" t="str">
        <f>LEFT(N1043,(FIND("/",N1043)-1))</f>
        <v>journalism</v>
      </c>
      <c r="R1043" t="str">
        <f>MID(N1043,FIND("/",N1043)+1,4115)</f>
        <v>audio</v>
      </c>
      <c r="S1043" s="11">
        <f>(((J1043/60)/60)/24)+DATE(1970,1,1)</f>
        <v>41831.060092592597</v>
      </c>
      <c r="T1043" s="11">
        <f>(((I1043/60)/60)/24)+DATE(1970,1,1)</f>
        <v>41851.060092592597</v>
      </c>
    </row>
    <row r="1044" spans="1:20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>E1044/D1044</f>
        <v>1.5384615384615385E-2</v>
      </c>
      <c r="P1044">
        <f>E1044/L1044</f>
        <v>10</v>
      </c>
      <c r="Q1044" t="str">
        <f>LEFT(N1044,(FIND("/",N1044)-1))</f>
        <v>journalism</v>
      </c>
      <c r="R1044" t="str">
        <f>MID(N1044,FIND("/",N1044)+1,4115)</f>
        <v>audio</v>
      </c>
      <c r="S1044" s="11">
        <f>(((J1044/60)/60)/24)+DATE(1970,1,1)</f>
        <v>41851.696157407408</v>
      </c>
      <c r="T1044" s="11">
        <f>(((I1044/60)/60)/24)+DATE(1970,1,1)</f>
        <v>41894.416666666664</v>
      </c>
    </row>
    <row r="1045" spans="1:20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>E1045/D1045</f>
        <v>8.5370000000000001E-2</v>
      </c>
      <c r="P1045">
        <f>E1045/L1045</f>
        <v>29.236301369863014</v>
      </c>
      <c r="Q1045" t="str">
        <f>LEFT(N1045,(FIND("/",N1045)-1))</f>
        <v>journalism</v>
      </c>
      <c r="R1045" t="str">
        <f>MID(N1045,FIND("/",N1045)+1,4115)</f>
        <v>audio</v>
      </c>
      <c r="S1045" s="11">
        <f>(((J1045/60)/60)/24)+DATE(1970,1,1)</f>
        <v>42114.252951388888</v>
      </c>
      <c r="T1045" s="11">
        <f>(((I1045/60)/60)/24)+DATE(1970,1,1)</f>
        <v>42144.252951388888</v>
      </c>
    </row>
    <row r="1046" spans="1:20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>E1046/D1046</f>
        <v>8.571428571428571E-4</v>
      </c>
      <c r="P1046">
        <f>E1046/L1046</f>
        <v>3</v>
      </c>
      <c r="Q1046" t="str">
        <f>LEFT(N1046,(FIND("/",N1046)-1))</f>
        <v>journalism</v>
      </c>
      <c r="R1046" t="str">
        <f>MID(N1046,FIND("/",N1046)+1,4115)</f>
        <v>audio</v>
      </c>
      <c r="S1046" s="11">
        <f>(((J1046/60)/60)/24)+DATE(1970,1,1)</f>
        <v>42011.925937499997</v>
      </c>
      <c r="T1046" s="11">
        <f>(((I1046/60)/60)/24)+DATE(1970,1,1)</f>
        <v>42068.852083333331</v>
      </c>
    </row>
    <row r="1047" spans="1:20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>E1047/D1047</f>
        <v>2.6599999999999999E-2</v>
      </c>
      <c r="P1047">
        <f>E1047/L1047</f>
        <v>33.25</v>
      </c>
      <c r="Q1047" t="str">
        <f>LEFT(N1047,(FIND("/",N1047)-1))</f>
        <v>journalism</v>
      </c>
      <c r="R1047" t="str">
        <f>MID(N1047,FIND("/",N1047)+1,4115)</f>
        <v>audio</v>
      </c>
      <c r="S1047" s="11">
        <f>(((J1047/60)/60)/24)+DATE(1970,1,1)</f>
        <v>41844.874421296299</v>
      </c>
      <c r="T1047" s="11">
        <f>(((I1047/60)/60)/24)+DATE(1970,1,1)</f>
        <v>41874.874421296299</v>
      </c>
    </row>
    <row r="1048" spans="1:20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>E1048/D1048</f>
        <v>0</v>
      </c>
      <c r="P1048" t="e">
        <f>E1048/L1048</f>
        <v>#DIV/0!</v>
      </c>
      <c r="Q1048" t="str">
        <f>LEFT(N1048,(FIND("/",N1048)-1))</f>
        <v>journalism</v>
      </c>
      <c r="R1048" t="str">
        <f>MID(N1048,FIND("/",N1048)+1,4115)</f>
        <v>audio</v>
      </c>
      <c r="S1048" s="11">
        <f>(((J1048/60)/60)/24)+DATE(1970,1,1)</f>
        <v>42319.851388888885</v>
      </c>
      <c r="T1048" s="11">
        <f>(((I1048/60)/60)/24)+DATE(1970,1,1)</f>
        <v>42364.851388888885</v>
      </c>
    </row>
    <row r="1049" spans="1:20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>E1049/D1049</f>
        <v>5.0000000000000001E-4</v>
      </c>
      <c r="P1049">
        <f>E1049/L1049</f>
        <v>1</v>
      </c>
      <c r="Q1049" t="str">
        <f>LEFT(N1049,(FIND("/",N1049)-1))</f>
        <v>journalism</v>
      </c>
      <c r="R1049" t="str">
        <f>MID(N1049,FIND("/",N1049)+1,4115)</f>
        <v>audio</v>
      </c>
      <c r="S1049" s="11">
        <f>(((J1049/60)/60)/24)+DATE(1970,1,1)</f>
        <v>41918.818460648145</v>
      </c>
      <c r="T1049" s="11">
        <f>(((I1049/60)/60)/24)+DATE(1970,1,1)</f>
        <v>41948.860127314816</v>
      </c>
    </row>
    <row r="1050" spans="1:20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>E1050/D1050</f>
        <v>1.4133333333333333E-2</v>
      </c>
      <c r="P1050">
        <f>E1050/L1050</f>
        <v>53</v>
      </c>
      <c r="Q1050" t="str">
        <f>LEFT(N1050,(FIND("/",N1050)-1))</f>
        <v>journalism</v>
      </c>
      <c r="R1050" t="str">
        <f>MID(N1050,FIND("/",N1050)+1,4115)</f>
        <v>audio</v>
      </c>
      <c r="S1050" s="11">
        <f>(((J1050/60)/60)/24)+DATE(1970,1,1)</f>
        <v>42598.053113425922</v>
      </c>
      <c r="T1050" s="11">
        <f>(((I1050/60)/60)/24)+DATE(1970,1,1)</f>
        <v>42638.053113425922</v>
      </c>
    </row>
    <row r="1051" spans="1:20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>E1051/D1051</f>
        <v>0</v>
      </c>
      <c r="P1051" t="e">
        <f>E1051/L1051</f>
        <v>#DIV/0!</v>
      </c>
      <c r="Q1051" t="str">
        <f>LEFT(N1051,(FIND("/",N1051)-1))</f>
        <v>journalism</v>
      </c>
      <c r="R1051" t="str">
        <f>MID(N1051,FIND("/",N1051)+1,4115)</f>
        <v>audio</v>
      </c>
      <c r="S1051" s="11">
        <f>(((J1051/60)/60)/24)+DATE(1970,1,1)</f>
        <v>42382.431076388893</v>
      </c>
      <c r="T1051" s="11">
        <f>(((I1051/60)/60)/24)+DATE(1970,1,1)</f>
        <v>42412.431076388893</v>
      </c>
    </row>
    <row r="1052" spans="1:20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>E1052/D1052</f>
        <v>0</v>
      </c>
      <c r="P1052" t="e">
        <f>E1052/L1052</f>
        <v>#DIV/0!</v>
      </c>
      <c r="Q1052" t="str">
        <f>LEFT(N1052,(FIND("/",N1052)-1))</f>
        <v>journalism</v>
      </c>
      <c r="R1052" t="str">
        <f>MID(N1052,FIND("/",N1052)+1,4115)</f>
        <v>audio</v>
      </c>
      <c r="S1052" s="11">
        <f>(((J1052/60)/60)/24)+DATE(1970,1,1)</f>
        <v>42231.7971875</v>
      </c>
      <c r="T1052" s="11">
        <f>(((I1052/60)/60)/24)+DATE(1970,1,1)</f>
        <v>42261.7971875</v>
      </c>
    </row>
    <row r="1053" spans="1:20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>E1053/D1053</f>
        <v>0</v>
      </c>
      <c r="P1053" t="e">
        <f>E1053/L1053</f>
        <v>#DIV/0!</v>
      </c>
      <c r="Q1053" t="str">
        <f>LEFT(N1053,(FIND("/",N1053)-1))</f>
        <v>journalism</v>
      </c>
      <c r="R1053" t="str">
        <f>MID(N1053,FIND("/",N1053)+1,4115)</f>
        <v>audio</v>
      </c>
      <c r="S1053" s="11">
        <f>(((J1053/60)/60)/24)+DATE(1970,1,1)</f>
        <v>41850.014178240745</v>
      </c>
      <c r="T1053" s="11">
        <f>(((I1053/60)/60)/24)+DATE(1970,1,1)</f>
        <v>41878.014178240745</v>
      </c>
    </row>
    <row r="1054" spans="1:20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>E1054/D1054</f>
        <v>0</v>
      </c>
      <c r="P1054" t="e">
        <f>E1054/L1054</f>
        <v>#DIV/0!</v>
      </c>
      <c r="Q1054" t="str">
        <f>LEFT(N1054,(FIND("/",N1054)-1))</f>
        <v>journalism</v>
      </c>
      <c r="R1054" t="str">
        <f>MID(N1054,FIND("/",N1054)+1,4115)</f>
        <v>audio</v>
      </c>
      <c r="S1054" s="11">
        <f>(((J1054/60)/60)/24)+DATE(1970,1,1)</f>
        <v>42483.797395833331</v>
      </c>
      <c r="T1054" s="11">
        <f>(((I1054/60)/60)/24)+DATE(1970,1,1)</f>
        <v>42527.839583333334</v>
      </c>
    </row>
    <row r="1055" spans="1:20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>E1055/D1055</f>
        <v>0.01</v>
      </c>
      <c r="P1055">
        <f>E1055/L1055</f>
        <v>15</v>
      </c>
      <c r="Q1055" t="str">
        <f>LEFT(N1055,(FIND("/",N1055)-1))</f>
        <v>journalism</v>
      </c>
      <c r="R1055" t="str">
        <f>MID(N1055,FIND("/",N1055)+1,4115)</f>
        <v>audio</v>
      </c>
      <c r="S1055" s="11">
        <f>(((J1055/60)/60)/24)+DATE(1970,1,1)</f>
        <v>42775.172824074078</v>
      </c>
      <c r="T1055" s="11">
        <f>(((I1055/60)/60)/24)+DATE(1970,1,1)</f>
        <v>42800.172824074078</v>
      </c>
    </row>
    <row r="1056" spans="1:20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>E1056/D1056</f>
        <v>0</v>
      </c>
      <c r="P1056" t="e">
        <f>E1056/L1056</f>
        <v>#DIV/0!</v>
      </c>
      <c r="Q1056" t="str">
        <f>LEFT(N1056,(FIND("/",N1056)-1))</f>
        <v>journalism</v>
      </c>
      <c r="R1056" t="str">
        <f>MID(N1056,FIND("/",N1056)+1,4115)</f>
        <v>audio</v>
      </c>
      <c r="S1056" s="11">
        <f>(((J1056/60)/60)/24)+DATE(1970,1,1)</f>
        <v>41831.851840277777</v>
      </c>
      <c r="T1056" s="11">
        <f>(((I1056/60)/60)/24)+DATE(1970,1,1)</f>
        <v>41861.916666666664</v>
      </c>
    </row>
    <row r="1057" spans="1:20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>E1057/D1057</f>
        <v>0</v>
      </c>
      <c r="P1057" t="e">
        <f>E1057/L1057</f>
        <v>#DIV/0!</v>
      </c>
      <c r="Q1057" t="str">
        <f>LEFT(N1057,(FIND("/",N1057)-1))</f>
        <v>journalism</v>
      </c>
      <c r="R1057" t="str">
        <f>MID(N1057,FIND("/",N1057)+1,4115)</f>
        <v>audio</v>
      </c>
      <c r="S1057" s="11">
        <f>(((J1057/60)/60)/24)+DATE(1970,1,1)</f>
        <v>42406.992418981477</v>
      </c>
      <c r="T1057" s="11">
        <f>(((I1057/60)/60)/24)+DATE(1970,1,1)</f>
        <v>42436.992418981477</v>
      </c>
    </row>
    <row r="1058" spans="1:20" ht="43.2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>E1058/D1058</f>
        <v>0</v>
      </c>
      <c r="P1058" t="e">
        <f>E1058/L1058</f>
        <v>#DIV/0!</v>
      </c>
      <c r="Q1058" t="str">
        <f>LEFT(N1058,(FIND("/",N1058)-1))</f>
        <v>journalism</v>
      </c>
      <c r="R1058" t="str">
        <f>MID(N1058,FIND("/",N1058)+1,4115)</f>
        <v>audio</v>
      </c>
      <c r="S1058" s="11">
        <f>(((J1058/60)/60)/24)+DATE(1970,1,1)</f>
        <v>42058.719641203701</v>
      </c>
      <c r="T1058" s="11">
        <f>(((I1058/60)/60)/24)+DATE(1970,1,1)</f>
        <v>42118.677974537044</v>
      </c>
    </row>
    <row r="1059" spans="1:20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>E1059/D1059</f>
        <v>0</v>
      </c>
      <c r="P1059" t="e">
        <f>E1059/L1059</f>
        <v>#DIV/0!</v>
      </c>
      <c r="Q1059" t="str">
        <f>LEFT(N1059,(FIND("/",N1059)-1))</f>
        <v>journalism</v>
      </c>
      <c r="R1059" t="str">
        <f>MID(N1059,FIND("/",N1059)+1,4115)</f>
        <v>audio</v>
      </c>
      <c r="S1059" s="11">
        <f>(((J1059/60)/60)/24)+DATE(1970,1,1)</f>
        <v>42678.871331018512</v>
      </c>
      <c r="T1059" s="11">
        <f>(((I1059/60)/60)/24)+DATE(1970,1,1)</f>
        <v>42708.912997685184</v>
      </c>
    </row>
    <row r="1060" spans="1:20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>E1060/D1060</f>
        <v>0</v>
      </c>
      <c r="P1060" t="e">
        <f>E1060/L1060</f>
        <v>#DIV/0!</v>
      </c>
      <c r="Q1060" t="str">
        <f>LEFT(N1060,(FIND("/",N1060)-1))</f>
        <v>journalism</v>
      </c>
      <c r="R1060" t="str">
        <f>MID(N1060,FIND("/",N1060)+1,4115)</f>
        <v>audio</v>
      </c>
      <c r="S1060" s="11">
        <f>(((J1060/60)/60)/24)+DATE(1970,1,1)</f>
        <v>42047.900960648149</v>
      </c>
      <c r="T1060" s="11">
        <f>(((I1060/60)/60)/24)+DATE(1970,1,1)</f>
        <v>42089</v>
      </c>
    </row>
    <row r="1061" spans="1:20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>E1061/D1061</f>
        <v>0</v>
      </c>
      <c r="P1061" t="e">
        <f>E1061/L1061</f>
        <v>#DIV/0!</v>
      </c>
      <c r="Q1061" t="str">
        <f>LEFT(N1061,(FIND("/",N1061)-1))</f>
        <v>journalism</v>
      </c>
      <c r="R1061" t="str">
        <f>MID(N1061,FIND("/",N1061)+1,4115)</f>
        <v>audio</v>
      </c>
      <c r="S1061" s="11">
        <f>(((J1061/60)/60)/24)+DATE(1970,1,1)</f>
        <v>42046.79</v>
      </c>
      <c r="T1061" s="11">
        <f>(((I1061/60)/60)/24)+DATE(1970,1,1)</f>
        <v>42076.748333333337</v>
      </c>
    </row>
    <row r="1062" spans="1:20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>E1062/D1062</f>
        <v>0.01</v>
      </c>
      <c r="P1062">
        <f>E1062/L1062</f>
        <v>50</v>
      </c>
      <c r="Q1062" t="str">
        <f>LEFT(N1062,(FIND("/",N1062)-1))</f>
        <v>journalism</v>
      </c>
      <c r="R1062" t="str">
        <f>MID(N1062,FIND("/",N1062)+1,4115)</f>
        <v>audio</v>
      </c>
      <c r="S1062" s="11">
        <f>(((J1062/60)/60)/24)+DATE(1970,1,1)</f>
        <v>42079.913113425922</v>
      </c>
      <c r="T1062" s="11">
        <f>(((I1062/60)/60)/24)+DATE(1970,1,1)</f>
        <v>42109.913113425922</v>
      </c>
    </row>
    <row r="1063" spans="1:20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>E1063/D1063</f>
        <v>0</v>
      </c>
      <c r="P1063" t="e">
        <f>E1063/L1063</f>
        <v>#DIV/0!</v>
      </c>
      <c r="Q1063" t="str">
        <f>LEFT(N1063,(FIND("/",N1063)-1))</f>
        <v>journalism</v>
      </c>
      <c r="R1063" t="str">
        <f>MID(N1063,FIND("/",N1063)+1,4115)</f>
        <v>audio</v>
      </c>
      <c r="S1063" s="11">
        <f>(((J1063/60)/60)/24)+DATE(1970,1,1)</f>
        <v>42432.276712962965</v>
      </c>
      <c r="T1063" s="11">
        <f>(((I1063/60)/60)/24)+DATE(1970,1,1)</f>
        <v>42492.041666666672</v>
      </c>
    </row>
    <row r="1064" spans="1:20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>E1064/D1064</f>
        <v>0.95477386934673369</v>
      </c>
      <c r="P1064">
        <f>E1064/L1064</f>
        <v>47.5</v>
      </c>
      <c r="Q1064" t="str">
        <f>LEFT(N1064,(FIND("/",N1064)-1))</f>
        <v>journalism</v>
      </c>
      <c r="R1064" t="str">
        <f>MID(N1064,FIND("/",N1064)+1,4115)</f>
        <v>audio</v>
      </c>
      <c r="S1064" s="11">
        <f>(((J1064/60)/60)/24)+DATE(1970,1,1)</f>
        <v>42556.807187500002</v>
      </c>
      <c r="T1064" s="11">
        <f>(((I1064/60)/60)/24)+DATE(1970,1,1)</f>
        <v>42563.807187500002</v>
      </c>
    </row>
    <row r="1065" spans="1:20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>E1065/D1065</f>
        <v>0</v>
      </c>
      <c r="P1065" t="e">
        <f>E1065/L1065</f>
        <v>#DIV/0!</v>
      </c>
      <c r="Q1065" t="str">
        <f>LEFT(N1065,(FIND("/",N1065)-1))</f>
        <v>journalism</v>
      </c>
      <c r="R1065" t="str">
        <f>MID(N1065,FIND("/",N1065)+1,4115)</f>
        <v>audio</v>
      </c>
      <c r="S1065" s="11">
        <f>(((J1065/60)/60)/24)+DATE(1970,1,1)</f>
        <v>42583.030810185184</v>
      </c>
      <c r="T1065" s="11">
        <f>(((I1065/60)/60)/24)+DATE(1970,1,1)</f>
        <v>42613.030810185184</v>
      </c>
    </row>
    <row r="1066" spans="1:20" ht="43.2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>E1066/D1066</f>
        <v>8.9744444444444446E-2</v>
      </c>
      <c r="P1066">
        <f>E1066/L1066</f>
        <v>65.666666666666671</v>
      </c>
      <c r="Q1066" t="str">
        <f>LEFT(N1066,(FIND("/",N1066)-1))</f>
        <v>games</v>
      </c>
      <c r="R1066" t="str">
        <f>MID(N1066,FIND("/",N1066)+1,4115)</f>
        <v>video games</v>
      </c>
      <c r="S1066" s="11">
        <f>(((J1066/60)/60)/24)+DATE(1970,1,1)</f>
        <v>41417.228043981479</v>
      </c>
      <c r="T1066" s="11">
        <f>(((I1066/60)/60)/24)+DATE(1970,1,1)</f>
        <v>41462.228043981479</v>
      </c>
    </row>
    <row r="1067" spans="1:20" ht="43.2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>E1067/D1067</f>
        <v>2.7E-2</v>
      </c>
      <c r="P1067">
        <f>E1067/L1067</f>
        <v>16.2</v>
      </c>
      <c r="Q1067" t="str">
        <f>LEFT(N1067,(FIND("/",N1067)-1))</f>
        <v>games</v>
      </c>
      <c r="R1067" t="str">
        <f>MID(N1067,FIND("/",N1067)+1,4115)</f>
        <v>video games</v>
      </c>
      <c r="S1067" s="11">
        <f>(((J1067/60)/60)/24)+DATE(1970,1,1)</f>
        <v>41661.381041666667</v>
      </c>
      <c r="T1067" s="11">
        <f>(((I1067/60)/60)/24)+DATE(1970,1,1)</f>
        <v>41689.381041666667</v>
      </c>
    </row>
    <row r="1068" spans="1:20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>E1068/D1068</f>
        <v>3.3673333333333333E-2</v>
      </c>
      <c r="P1068">
        <f>E1068/L1068</f>
        <v>34.128378378378379</v>
      </c>
      <c r="Q1068" t="str">
        <f>LEFT(N1068,(FIND("/",N1068)-1))</f>
        <v>games</v>
      </c>
      <c r="R1068" t="str">
        <f>MID(N1068,FIND("/",N1068)+1,4115)</f>
        <v>video games</v>
      </c>
      <c r="S1068" s="11">
        <f>(((J1068/60)/60)/24)+DATE(1970,1,1)</f>
        <v>41445.962754629632</v>
      </c>
      <c r="T1068" s="11">
        <f>(((I1068/60)/60)/24)+DATE(1970,1,1)</f>
        <v>41490.962754629632</v>
      </c>
    </row>
    <row r="1069" spans="1:20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>E1069/D1069</f>
        <v>0.26</v>
      </c>
      <c r="P1069">
        <f>E1069/L1069</f>
        <v>13</v>
      </c>
      <c r="Q1069" t="str">
        <f>LEFT(N1069,(FIND("/",N1069)-1))</f>
        <v>games</v>
      </c>
      <c r="R1069" t="str">
        <f>MID(N1069,FIND("/",N1069)+1,4115)</f>
        <v>video games</v>
      </c>
      <c r="S1069" s="11">
        <f>(((J1069/60)/60)/24)+DATE(1970,1,1)</f>
        <v>41599.855682870373</v>
      </c>
      <c r="T1069" s="11">
        <f>(((I1069/60)/60)/24)+DATE(1970,1,1)</f>
        <v>41629.855682870373</v>
      </c>
    </row>
    <row r="1070" spans="1:20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>E1070/D1070</f>
        <v>1.5E-3</v>
      </c>
      <c r="P1070">
        <f>E1070/L1070</f>
        <v>11.25</v>
      </c>
      <c r="Q1070" t="str">
        <f>LEFT(N1070,(FIND("/",N1070)-1))</f>
        <v>games</v>
      </c>
      <c r="R1070" t="str">
        <f>MID(N1070,FIND("/",N1070)+1,4115)</f>
        <v>video games</v>
      </c>
      <c r="S1070" s="11">
        <f>(((J1070/60)/60)/24)+DATE(1970,1,1)</f>
        <v>42440.371111111104</v>
      </c>
      <c r="T1070" s="11">
        <f>(((I1070/60)/60)/24)+DATE(1970,1,1)</f>
        <v>42470.329444444447</v>
      </c>
    </row>
    <row r="1071" spans="1:20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>E1071/D1071</f>
        <v>0.38636363636363635</v>
      </c>
      <c r="P1071">
        <f>E1071/L1071</f>
        <v>40.476190476190474</v>
      </c>
      <c r="Q1071" t="str">
        <f>LEFT(N1071,(FIND("/",N1071)-1))</f>
        <v>games</v>
      </c>
      <c r="R1071" t="str">
        <f>MID(N1071,FIND("/",N1071)+1,4115)</f>
        <v>video games</v>
      </c>
      <c r="S1071" s="11">
        <f>(((J1071/60)/60)/24)+DATE(1970,1,1)</f>
        <v>41572.229849537034</v>
      </c>
      <c r="T1071" s="11">
        <f>(((I1071/60)/60)/24)+DATE(1970,1,1)</f>
        <v>41604.271516203706</v>
      </c>
    </row>
    <row r="1072" spans="1:20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>E1072/D1072</f>
        <v>7.0000000000000001E-3</v>
      </c>
      <c r="P1072">
        <f>E1072/L1072</f>
        <v>35</v>
      </c>
      <c r="Q1072" t="str">
        <f>LEFT(N1072,(FIND("/",N1072)-1))</f>
        <v>games</v>
      </c>
      <c r="R1072" t="str">
        <f>MID(N1072,FIND("/",N1072)+1,4115)</f>
        <v>video games</v>
      </c>
      <c r="S1072" s="11">
        <f>(((J1072/60)/60)/24)+DATE(1970,1,1)</f>
        <v>41163.011828703704</v>
      </c>
      <c r="T1072" s="11">
        <f>(((I1072/60)/60)/24)+DATE(1970,1,1)</f>
        <v>41183.011828703704</v>
      </c>
    </row>
    <row r="1073" spans="1:20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>E1073/D1073</f>
        <v>0</v>
      </c>
      <c r="P1073" t="e">
        <f>E1073/L1073</f>
        <v>#DIV/0!</v>
      </c>
      <c r="Q1073" t="str">
        <f>LEFT(N1073,(FIND("/",N1073)-1))</f>
        <v>games</v>
      </c>
      <c r="R1073" t="str">
        <f>MID(N1073,FIND("/",N1073)+1,4115)</f>
        <v>video games</v>
      </c>
      <c r="S1073" s="11">
        <f>(((J1073/60)/60)/24)+DATE(1970,1,1)</f>
        <v>42295.753391203703</v>
      </c>
      <c r="T1073" s="11">
        <f>(((I1073/60)/60)/24)+DATE(1970,1,1)</f>
        <v>42325.795057870375</v>
      </c>
    </row>
    <row r="1074" spans="1:20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>E1074/D1074</f>
        <v>6.8000000000000005E-4</v>
      </c>
      <c r="P1074">
        <f>E1074/L1074</f>
        <v>12.75</v>
      </c>
      <c r="Q1074" t="str">
        <f>LEFT(N1074,(FIND("/",N1074)-1))</f>
        <v>games</v>
      </c>
      <c r="R1074" t="str">
        <f>MID(N1074,FIND("/",N1074)+1,4115)</f>
        <v>video games</v>
      </c>
      <c r="S1074" s="11">
        <f>(((J1074/60)/60)/24)+DATE(1970,1,1)</f>
        <v>41645.832141203704</v>
      </c>
      <c r="T1074" s="11">
        <f>(((I1074/60)/60)/24)+DATE(1970,1,1)</f>
        <v>41675.832141203704</v>
      </c>
    </row>
    <row r="1075" spans="1:20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>E1075/D1075</f>
        <v>1.3333333333333334E-2</v>
      </c>
      <c r="P1075">
        <f>E1075/L1075</f>
        <v>10</v>
      </c>
      <c r="Q1075" t="str">
        <f>LEFT(N1075,(FIND("/",N1075)-1))</f>
        <v>games</v>
      </c>
      <c r="R1075" t="str">
        <f>MID(N1075,FIND("/",N1075)+1,4115)</f>
        <v>video games</v>
      </c>
      <c r="S1075" s="11">
        <f>(((J1075/60)/60)/24)+DATE(1970,1,1)</f>
        <v>40802.964594907404</v>
      </c>
      <c r="T1075" s="11">
        <f>(((I1075/60)/60)/24)+DATE(1970,1,1)</f>
        <v>40832.964594907404</v>
      </c>
    </row>
    <row r="1076" spans="1:20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>E1076/D1076</f>
        <v>6.3092592592592589E-2</v>
      </c>
      <c r="P1076">
        <f>E1076/L1076</f>
        <v>113.56666666666666</v>
      </c>
      <c r="Q1076" t="str">
        <f>LEFT(N1076,(FIND("/",N1076)-1))</f>
        <v>games</v>
      </c>
      <c r="R1076" t="str">
        <f>MID(N1076,FIND("/",N1076)+1,4115)</f>
        <v>video games</v>
      </c>
      <c r="S1076" s="11">
        <f>(((J1076/60)/60)/24)+DATE(1970,1,1)</f>
        <v>41613.172974537039</v>
      </c>
      <c r="T1076" s="11">
        <f>(((I1076/60)/60)/24)+DATE(1970,1,1)</f>
        <v>41643.172974537039</v>
      </c>
    </row>
    <row r="1077" spans="1:20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>E1077/D1077</f>
        <v>4.4999999999999998E-2</v>
      </c>
      <c r="P1077">
        <f>E1077/L1077</f>
        <v>15</v>
      </c>
      <c r="Q1077" t="str">
        <f>LEFT(N1077,(FIND("/",N1077)-1))</f>
        <v>games</v>
      </c>
      <c r="R1077" t="str">
        <f>MID(N1077,FIND("/",N1077)+1,4115)</f>
        <v>video games</v>
      </c>
      <c r="S1077" s="11">
        <f>(((J1077/60)/60)/24)+DATE(1970,1,1)</f>
        <v>41005.904120370367</v>
      </c>
      <c r="T1077" s="11">
        <f>(((I1077/60)/60)/24)+DATE(1970,1,1)</f>
        <v>41035.904120370367</v>
      </c>
    </row>
    <row r="1078" spans="1:20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>E1078/D1078</f>
        <v>0.62765333333333329</v>
      </c>
      <c r="P1078">
        <f>E1078/L1078</f>
        <v>48.281025641025643</v>
      </c>
      <c r="Q1078" t="str">
        <f>LEFT(N1078,(FIND("/",N1078)-1))</f>
        <v>games</v>
      </c>
      <c r="R1078" t="str">
        <f>MID(N1078,FIND("/",N1078)+1,4115)</f>
        <v>video games</v>
      </c>
      <c r="S1078" s="11">
        <f>(((J1078/60)/60)/24)+DATE(1970,1,1)</f>
        <v>41838.377893518518</v>
      </c>
      <c r="T1078" s="11">
        <f>(((I1078/60)/60)/24)+DATE(1970,1,1)</f>
        <v>41893.377893518518</v>
      </c>
    </row>
    <row r="1079" spans="1:20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>E1079/D1079</f>
        <v>0.29376000000000002</v>
      </c>
      <c r="P1079">
        <f>E1079/L1079</f>
        <v>43.976047904191617</v>
      </c>
      <c r="Q1079" t="str">
        <f>LEFT(N1079,(FIND("/",N1079)-1))</f>
        <v>games</v>
      </c>
      <c r="R1079" t="str">
        <f>MID(N1079,FIND("/",N1079)+1,4115)</f>
        <v>video games</v>
      </c>
      <c r="S1079" s="11">
        <f>(((J1079/60)/60)/24)+DATE(1970,1,1)</f>
        <v>42353.16679398148</v>
      </c>
      <c r="T1079" s="11">
        <f>(((I1079/60)/60)/24)+DATE(1970,1,1)</f>
        <v>42383.16679398148</v>
      </c>
    </row>
    <row r="1080" spans="1:20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>E1080/D1080</f>
        <v>7.4999999999999997E-2</v>
      </c>
      <c r="P1080">
        <f>E1080/L1080</f>
        <v>9</v>
      </c>
      <c r="Q1080" t="str">
        <f>LEFT(N1080,(FIND("/",N1080)-1))</f>
        <v>games</v>
      </c>
      <c r="R1080" t="str">
        <f>MID(N1080,FIND("/",N1080)+1,4115)</f>
        <v>video games</v>
      </c>
      <c r="S1080" s="11">
        <f>(((J1080/60)/60)/24)+DATE(1970,1,1)</f>
        <v>40701.195844907408</v>
      </c>
      <c r="T1080" s="11">
        <f>(((I1080/60)/60)/24)+DATE(1970,1,1)</f>
        <v>40746.195844907408</v>
      </c>
    </row>
    <row r="1081" spans="1:20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>E1081/D1081</f>
        <v>2.6076923076923077E-2</v>
      </c>
      <c r="P1081">
        <f>E1081/L1081</f>
        <v>37.666666666666664</v>
      </c>
      <c r="Q1081" t="str">
        <f>LEFT(N1081,(FIND("/",N1081)-1))</f>
        <v>games</v>
      </c>
      <c r="R1081" t="str">
        <f>MID(N1081,FIND("/",N1081)+1,4115)</f>
        <v>video games</v>
      </c>
      <c r="S1081" s="11">
        <f>(((J1081/60)/60)/24)+DATE(1970,1,1)</f>
        <v>42479.566388888896</v>
      </c>
      <c r="T1081" s="11">
        <f>(((I1081/60)/60)/24)+DATE(1970,1,1)</f>
        <v>42504.566388888896</v>
      </c>
    </row>
    <row r="1082" spans="1:20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>E1082/D1082</f>
        <v>9.1050000000000006E-2</v>
      </c>
      <c r="P1082">
        <f>E1082/L1082</f>
        <v>18.581632653061224</v>
      </c>
      <c r="Q1082" t="str">
        <f>LEFT(N1082,(FIND("/",N1082)-1))</f>
        <v>games</v>
      </c>
      <c r="R1082" t="str">
        <f>MID(N1082,FIND("/",N1082)+1,4115)</f>
        <v>video games</v>
      </c>
      <c r="S1082" s="11">
        <f>(((J1082/60)/60)/24)+DATE(1970,1,1)</f>
        <v>41740.138113425928</v>
      </c>
      <c r="T1082" s="11">
        <f>(((I1082/60)/60)/24)+DATE(1970,1,1)</f>
        <v>41770.138113425928</v>
      </c>
    </row>
    <row r="1083" spans="1:20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>E1083/D1083</f>
        <v>1.7647058823529413E-4</v>
      </c>
      <c r="P1083">
        <f>E1083/L1083</f>
        <v>3</v>
      </c>
      <c r="Q1083" t="str">
        <f>LEFT(N1083,(FIND("/",N1083)-1))</f>
        <v>games</v>
      </c>
      <c r="R1083" t="str">
        <f>MID(N1083,FIND("/",N1083)+1,4115)</f>
        <v>video games</v>
      </c>
      <c r="S1083" s="11">
        <f>(((J1083/60)/60)/24)+DATE(1970,1,1)</f>
        <v>42002.926990740743</v>
      </c>
      <c r="T1083" s="11">
        <f>(((I1083/60)/60)/24)+DATE(1970,1,1)</f>
        <v>42032.926990740743</v>
      </c>
    </row>
    <row r="1084" spans="1:20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>E1084/D1084</f>
        <v>5.5999999999999999E-3</v>
      </c>
      <c r="P1084">
        <f>E1084/L1084</f>
        <v>18.666666666666668</v>
      </c>
      <c r="Q1084" t="str">
        <f>LEFT(N1084,(FIND("/",N1084)-1))</f>
        <v>games</v>
      </c>
      <c r="R1084" t="str">
        <f>MID(N1084,FIND("/",N1084)+1,4115)</f>
        <v>video games</v>
      </c>
      <c r="S1084" s="11">
        <f>(((J1084/60)/60)/24)+DATE(1970,1,1)</f>
        <v>41101.906111111115</v>
      </c>
      <c r="T1084" s="11">
        <f>(((I1084/60)/60)/24)+DATE(1970,1,1)</f>
        <v>41131.906111111115</v>
      </c>
    </row>
    <row r="1085" spans="1:20" ht="43.2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>E1085/D1085</f>
        <v>8.2000000000000007E-3</v>
      </c>
      <c r="P1085">
        <f>E1085/L1085</f>
        <v>410</v>
      </c>
      <c r="Q1085" t="str">
        <f>LEFT(N1085,(FIND("/",N1085)-1))</f>
        <v>games</v>
      </c>
      <c r="R1085" t="str">
        <f>MID(N1085,FIND("/",N1085)+1,4115)</f>
        <v>video games</v>
      </c>
      <c r="S1085" s="11">
        <f>(((J1085/60)/60)/24)+DATE(1970,1,1)</f>
        <v>41793.659525462965</v>
      </c>
      <c r="T1085" s="11">
        <f>(((I1085/60)/60)/24)+DATE(1970,1,1)</f>
        <v>41853.659525462965</v>
      </c>
    </row>
    <row r="1086" spans="1:20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>E1086/D1086</f>
        <v>0</v>
      </c>
      <c r="P1086" t="e">
        <f>E1086/L1086</f>
        <v>#DIV/0!</v>
      </c>
      <c r="Q1086" t="str">
        <f>LEFT(N1086,(FIND("/",N1086)-1))</f>
        <v>games</v>
      </c>
      <c r="R1086" t="str">
        <f>MID(N1086,FIND("/",N1086)+1,4115)</f>
        <v>video games</v>
      </c>
      <c r="S1086" s="11">
        <f>(((J1086/60)/60)/24)+DATE(1970,1,1)</f>
        <v>41829.912083333329</v>
      </c>
      <c r="T1086" s="11">
        <f>(((I1086/60)/60)/24)+DATE(1970,1,1)</f>
        <v>41859.912083333329</v>
      </c>
    </row>
    <row r="1087" spans="1:20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>E1087/D1087</f>
        <v>3.4200000000000001E-2</v>
      </c>
      <c r="P1087">
        <f>E1087/L1087</f>
        <v>114</v>
      </c>
      <c r="Q1087" t="str">
        <f>LEFT(N1087,(FIND("/",N1087)-1))</f>
        <v>games</v>
      </c>
      <c r="R1087" t="str">
        <f>MID(N1087,FIND("/",N1087)+1,4115)</f>
        <v>video games</v>
      </c>
      <c r="S1087" s="11">
        <f>(((J1087/60)/60)/24)+DATE(1970,1,1)</f>
        <v>42413.671006944445</v>
      </c>
      <c r="T1087" s="11">
        <f>(((I1087/60)/60)/24)+DATE(1970,1,1)</f>
        <v>42443.629340277781</v>
      </c>
    </row>
    <row r="1088" spans="1:20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>E1088/D1088</f>
        <v>8.3333333333333339E-4</v>
      </c>
      <c r="P1088">
        <f>E1088/L1088</f>
        <v>7.5</v>
      </c>
      <c r="Q1088" t="str">
        <f>LEFT(N1088,(FIND("/",N1088)-1))</f>
        <v>games</v>
      </c>
      <c r="R1088" t="str">
        <f>MID(N1088,FIND("/",N1088)+1,4115)</f>
        <v>video games</v>
      </c>
      <c r="S1088" s="11">
        <f>(((J1088/60)/60)/24)+DATE(1970,1,1)</f>
        <v>41845.866793981484</v>
      </c>
      <c r="T1088" s="11">
        <f>(((I1088/60)/60)/24)+DATE(1970,1,1)</f>
        <v>41875.866793981484</v>
      </c>
    </row>
    <row r="1089" spans="1:20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>E1089/D1089</f>
        <v>0</v>
      </c>
      <c r="P1089" t="e">
        <f>E1089/L1089</f>
        <v>#DIV/0!</v>
      </c>
      <c r="Q1089" t="str">
        <f>LEFT(N1089,(FIND("/",N1089)-1))</f>
        <v>games</v>
      </c>
      <c r="R1089" t="str">
        <f>MID(N1089,FIND("/",N1089)+1,4115)</f>
        <v>video games</v>
      </c>
      <c r="S1089" s="11">
        <f>(((J1089/60)/60)/24)+DATE(1970,1,1)</f>
        <v>41775.713969907411</v>
      </c>
      <c r="T1089" s="11">
        <f>(((I1089/60)/60)/24)+DATE(1970,1,1)</f>
        <v>41805.713969907411</v>
      </c>
    </row>
    <row r="1090" spans="1:20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>E1090/D1090</f>
        <v>0.14182977777777778</v>
      </c>
      <c r="P1090">
        <f>E1090/L1090</f>
        <v>43.41727891156463</v>
      </c>
      <c r="Q1090" t="str">
        <f>LEFT(N1090,(FIND("/",N1090)-1))</f>
        <v>games</v>
      </c>
      <c r="R1090" t="str">
        <f>MID(N1090,FIND("/",N1090)+1,4115)</f>
        <v>video games</v>
      </c>
      <c r="S1090" s="11">
        <f>(((J1090/60)/60)/24)+DATE(1970,1,1)</f>
        <v>41723.799386574072</v>
      </c>
      <c r="T1090" s="11">
        <f>(((I1090/60)/60)/24)+DATE(1970,1,1)</f>
        <v>41753.799386574072</v>
      </c>
    </row>
    <row r="1091" spans="1:20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>E1091/D1091</f>
        <v>7.8266666666666665E-2</v>
      </c>
      <c r="P1091">
        <f>E1091/L1091</f>
        <v>23.959183673469386</v>
      </c>
      <c r="Q1091" t="str">
        <f>LEFT(N1091,(FIND("/",N1091)-1))</f>
        <v>games</v>
      </c>
      <c r="R1091" t="str">
        <f>MID(N1091,FIND("/",N1091)+1,4115)</f>
        <v>video games</v>
      </c>
      <c r="S1091" s="11">
        <f>(((J1091/60)/60)/24)+DATE(1970,1,1)</f>
        <v>42151.189525462964</v>
      </c>
      <c r="T1091" s="11">
        <f>(((I1091/60)/60)/24)+DATE(1970,1,1)</f>
        <v>42181.189525462964</v>
      </c>
    </row>
    <row r="1092" spans="1:20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>E1092/D1092</f>
        <v>3.8464497269020693E-4</v>
      </c>
      <c r="P1092">
        <f>E1092/L1092</f>
        <v>5</v>
      </c>
      <c r="Q1092" t="str">
        <f>LEFT(N1092,(FIND("/",N1092)-1))</f>
        <v>games</v>
      </c>
      <c r="R1092" t="str">
        <f>MID(N1092,FIND("/",N1092)+1,4115)</f>
        <v>video games</v>
      </c>
      <c r="S1092" s="11">
        <f>(((J1092/60)/60)/24)+DATE(1970,1,1)</f>
        <v>42123.185798611114</v>
      </c>
      <c r="T1092" s="11">
        <f>(((I1092/60)/60)/24)+DATE(1970,1,1)</f>
        <v>42153.185798611114</v>
      </c>
    </row>
    <row r="1093" spans="1:20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>E1093/D1093</f>
        <v>0.125</v>
      </c>
      <c r="P1093">
        <f>E1093/L1093</f>
        <v>12.5</v>
      </c>
      <c r="Q1093" t="str">
        <f>LEFT(N1093,(FIND("/",N1093)-1))</f>
        <v>games</v>
      </c>
      <c r="R1093" t="str">
        <f>MID(N1093,FIND("/",N1093)+1,4115)</f>
        <v>video games</v>
      </c>
      <c r="S1093" s="11">
        <f>(((J1093/60)/60)/24)+DATE(1970,1,1)</f>
        <v>42440.820277777777</v>
      </c>
      <c r="T1093" s="11">
        <f>(((I1093/60)/60)/24)+DATE(1970,1,1)</f>
        <v>42470.778611111105</v>
      </c>
    </row>
    <row r="1094" spans="1:20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>E1094/D1094</f>
        <v>1.0500000000000001E-2</v>
      </c>
      <c r="P1094">
        <f>E1094/L1094</f>
        <v>3</v>
      </c>
      <c r="Q1094" t="str">
        <f>LEFT(N1094,(FIND("/",N1094)-1))</f>
        <v>games</v>
      </c>
      <c r="R1094" t="str">
        <f>MID(N1094,FIND("/",N1094)+1,4115)</f>
        <v>video games</v>
      </c>
      <c r="S1094" s="11">
        <f>(((J1094/60)/60)/24)+DATE(1970,1,1)</f>
        <v>41250.025902777779</v>
      </c>
      <c r="T1094" s="11">
        <f>(((I1094/60)/60)/24)+DATE(1970,1,1)</f>
        <v>41280.025902777779</v>
      </c>
    </row>
    <row r="1095" spans="1:20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>E1095/D1095</f>
        <v>0.14083333333333334</v>
      </c>
      <c r="P1095">
        <f>E1095/L1095</f>
        <v>10.5625</v>
      </c>
      <c r="Q1095" t="str">
        <f>LEFT(N1095,(FIND("/",N1095)-1))</f>
        <v>games</v>
      </c>
      <c r="R1095" t="str">
        <f>MID(N1095,FIND("/",N1095)+1,4115)</f>
        <v>video games</v>
      </c>
      <c r="S1095" s="11">
        <f>(((J1095/60)/60)/24)+DATE(1970,1,1)</f>
        <v>42396.973807870367</v>
      </c>
      <c r="T1095" s="11">
        <f>(((I1095/60)/60)/24)+DATE(1970,1,1)</f>
        <v>42411.973807870367</v>
      </c>
    </row>
    <row r="1096" spans="1:20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>E1096/D1096</f>
        <v>0.18300055555555556</v>
      </c>
      <c r="P1096">
        <f>E1096/L1096</f>
        <v>122.00037037037038</v>
      </c>
      <c r="Q1096" t="str">
        <f>LEFT(N1096,(FIND("/",N1096)-1))</f>
        <v>games</v>
      </c>
      <c r="R1096" t="str">
        <f>MID(N1096,FIND("/",N1096)+1,4115)</f>
        <v>video games</v>
      </c>
      <c r="S1096" s="11">
        <f>(((J1096/60)/60)/24)+DATE(1970,1,1)</f>
        <v>40795.713344907403</v>
      </c>
      <c r="T1096" s="11">
        <f>(((I1096/60)/60)/24)+DATE(1970,1,1)</f>
        <v>40825.713344907403</v>
      </c>
    </row>
    <row r="1097" spans="1:20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>E1097/D1097</f>
        <v>5.0347999999999997E-2</v>
      </c>
      <c r="P1097">
        <f>E1097/L1097</f>
        <v>267.80851063829789</v>
      </c>
      <c r="Q1097" t="str">
        <f>LEFT(N1097,(FIND("/",N1097)-1))</f>
        <v>games</v>
      </c>
      <c r="R1097" t="str">
        <f>MID(N1097,FIND("/",N1097)+1,4115)</f>
        <v>video games</v>
      </c>
      <c r="S1097" s="11">
        <f>(((J1097/60)/60)/24)+DATE(1970,1,1)</f>
        <v>41486.537268518521</v>
      </c>
      <c r="T1097" s="11">
        <f>(((I1097/60)/60)/24)+DATE(1970,1,1)</f>
        <v>41516.537268518521</v>
      </c>
    </row>
    <row r="1098" spans="1:20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>E1098/D1098</f>
        <v>0.17933333333333334</v>
      </c>
      <c r="P1098">
        <f>E1098/L1098</f>
        <v>74.206896551724142</v>
      </c>
      <c r="Q1098" t="str">
        <f>LEFT(N1098,(FIND("/",N1098)-1))</f>
        <v>games</v>
      </c>
      <c r="R1098" t="str">
        <f>MID(N1098,FIND("/",N1098)+1,4115)</f>
        <v>video games</v>
      </c>
      <c r="S1098" s="11">
        <f>(((J1098/60)/60)/24)+DATE(1970,1,1)</f>
        <v>41885.51798611111</v>
      </c>
      <c r="T1098" s="11">
        <f>(((I1098/60)/60)/24)+DATE(1970,1,1)</f>
        <v>41916.145833333336</v>
      </c>
    </row>
    <row r="1099" spans="1:20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>E1099/D1099</f>
        <v>4.6999999999999999E-4</v>
      </c>
      <c r="P1099">
        <f>E1099/L1099</f>
        <v>6.7142857142857144</v>
      </c>
      <c r="Q1099" t="str">
        <f>LEFT(N1099,(FIND("/",N1099)-1))</f>
        <v>games</v>
      </c>
      <c r="R1099" t="str">
        <f>MID(N1099,FIND("/",N1099)+1,4115)</f>
        <v>video games</v>
      </c>
      <c r="S1099" s="11">
        <f>(((J1099/60)/60)/24)+DATE(1970,1,1)</f>
        <v>41660.792557870373</v>
      </c>
      <c r="T1099" s="11">
        <f>(((I1099/60)/60)/24)+DATE(1970,1,1)</f>
        <v>41700.792557870373</v>
      </c>
    </row>
    <row r="1100" spans="1:20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>E1100/D1100</f>
        <v>7.2120000000000004E-2</v>
      </c>
      <c r="P1100">
        <f>E1100/L1100</f>
        <v>81.954545454545453</v>
      </c>
      <c r="Q1100" t="str">
        <f>LEFT(N1100,(FIND("/",N1100)-1))</f>
        <v>games</v>
      </c>
      <c r="R1100" t="str">
        <f>MID(N1100,FIND("/",N1100)+1,4115)</f>
        <v>video games</v>
      </c>
      <c r="S1100" s="11">
        <f>(((J1100/60)/60)/24)+DATE(1970,1,1)</f>
        <v>41712.762673611112</v>
      </c>
      <c r="T1100" s="11">
        <f>(((I1100/60)/60)/24)+DATE(1970,1,1)</f>
        <v>41742.762673611112</v>
      </c>
    </row>
    <row r="1101" spans="1:20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>E1101/D1101</f>
        <v>5.0000000000000001E-3</v>
      </c>
      <c r="P1101">
        <f>E1101/L1101</f>
        <v>25</v>
      </c>
      <c r="Q1101" t="str">
        <f>LEFT(N1101,(FIND("/",N1101)-1))</f>
        <v>games</v>
      </c>
      <c r="R1101" t="str">
        <f>MID(N1101,FIND("/",N1101)+1,4115)</f>
        <v>video games</v>
      </c>
      <c r="S1101" s="11">
        <f>(((J1101/60)/60)/24)+DATE(1970,1,1)</f>
        <v>42107.836435185185</v>
      </c>
      <c r="T1101" s="11">
        <f>(((I1101/60)/60)/24)+DATE(1970,1,1)</f>
        <v>42137.836435185185</v>
      </c>
    </row>
    <row r="1102" spans="1:20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>E1102/D1102</f>
        <v>2.5000000000000001E-2</v>
      </c>
      <c r="P1102">
        <f>E1102/L1102</f>
        <v>10</v>
      </c>
      <c r="Q1102" t="str">
        <f>LEFT(N1102,(FIND("/",N1102)-1))</f>
        <v>games</v>
      </c>
      <c r="R1102" t="str">
        <f>MID(N1102,FIND("/",N1102)+1,4115)</f>
        <v>video games</v>
      </c>
      <c r="S1102" s="11">
        <f>(((J1102/60)/60)/24)+DATE(1970,1,1)</f>
        <v>42384.110775462963</v>
      </c>
      <c r="T1102" s="11">
        <f>(((I1102/60)/60)/24)+DATE(1970,1,1)</f>
        <v>42414.110775462963</v>
      </c>
    </row>
    <row r="1103" spans="1:20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>E1103/D1103</f>
        <v>4.0999999999999999E-4</v>
      </c>
      <c r="P1103">
        <f>E1103/L1103</f>
        <v>6.833333333333333</v>
      </c>
      <c r="Q1103" t="str">
        <f>LEFT(N1103,(FIND("/",N1103)-1))</f>
        <v>games</v>
      </c>
      <c r="R1103" t="str">
        <f>MID(N1103,FIND("/",N1103)+1,4115)</f>
        <v>video games</v>
      </c>
      <c r="S1103" s="11">
        <f>(((J1103/60)/60)/24)+DATE(1970,1,1)</f>
        <v>42538.77243055556</v>
      </c>
      <c r="T1103" s="11">
        <f>(((I1103/60)/60)/24)+DATE(1970,1,1)</f>
        <v>42565.758333333331</v>
      </c>
    </row>
    <row r="1104" spans="1:20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>E1104/D1104</f>
        <v>5.3124999999999999E-2</v>
      </c>
      <c r="P1104">
        <f>E1104/L1104</f>
        <v>17.708333333333332</v>
      </c>
      <c r="Q1104" t="str">
        <f>LEFT(N1104,(FIND("/",N1104)-1))</f>
        <v>games</v>
      </c>
      <c r="R1104" t="str">
        <f>MID(N1104,FIND("/",N1104)+1,4115)</f>
        <v>video games</v>
      </c>
      <c r="S1104" s="11">
        <f>(((J1104/60)/60)/24)+DATE(1970,1,1)</f>
        <v>41577.045428240745</v>
      </c>
      <c r="T1104" s="11">
        <f>(((I1104/60)/60)/24)+DATE(1970,1,1)</f>
        <v>41617.249305555553</v>
      </c>
    </row>
    <row r="1105" spans="1:20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>E1105/D1105</f>
        <v>1.6199999999999999E-2</v>
      </c>
      <c r="P1105">
        <f>E1105/L1105</f>
        <v>16.2</v>
      </c>
      <c r="Q1105" t="str">
        <f>LEFT(N1105,(FIND("/",N1105)-1))</f>
        <v>games</v>
      </c>
      <c r="R1105" t="str">
        <f>MID(N1105,FIND("/",N1105)+1,4115)</f>
        <v>video games</v>
      </c>
      <c r="S1105" s="11">
        <f>(((J1105/60)/60)/24)+DATE(1970,1,1)</f>
        <v>42479.22210648148</v>
      </c>
      <c r="T1105" s="11">
        <f>(((I1105/60)/60)/24)+DATE(1970,1,1)</f>
        <v>42539.22210648148</v>
      </c>
    </row>
    <row r="1106" spans="1:20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>E1106/D1106</f>
        <v>4.9516666666666667E-2</v>
      </c>
      <c r="P1106">
        <f>E1106/L1106</f>
        <v>80.297297297297291</v>
      </c>
      <c r="Q1106" t="str">
        <f>LEFT(N1106,(FIND("/",N1106)-1))</f>
        <v>games</v>
      </c>
      <c r="R1106" t="str">
        <f>MID(N1106,FIND("/",N1106)+1,4115)</f>
        <v>video games</v>
      </c>
      <c r="S1106" s="11">
        <f>(((J1106/60)/60)/24)+DATE(1970,1,1)</f>
        <v>41771.40996527778</v>
      </c>
      <c r="T1106" s="11">
        <f>(((I1106/60)/60)/24)+DATE(1970,1,1)</f>
        <v>41801.40996527778</v>
      </c>
    </row>
    <row r="1107" spans="1:20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>E1107/D1107</f>
        <v>1.5900000000000001E-3</v>
      </c>
      <c r="P1107">
        <f>E1107/L1107</f>
        <v>71.55</v>
      </c>
      <c r="Q1107" t="str">
        <f>LEFT(N1107,(FIND("/",N1107)-1))</f>
        <v>games</v>
      </c>
      <c r="R1107" t="str">
        <f>MID(N1107,FIND("/",N1107)+1,4115)</f>
        <v>video games</v>
      </c>
      <c r="S1107" s="11">
        <f>(((J1107/60)/60)/24)+DATE(1970,1,1)</f>
        <v>41692.135729166665</v>
      </c>
      <c r="T1107" s="11">
        <f>(((I1107/60)/60)/24)+DATE(1970,1,1)</f>
        <v>41722.0940625</v>
      </c>
    </row>
    <row r="1108" spans="1:20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>E1108/D1108</f>
        <v>0.41249999999999998</v>
      </c>
      <c r="P1108">
        <f>E1108/L1108</f>
        <v>23.571428571428573</v>
      </c>
      <c r="Q1108" t="str">
        <f>LEFT(N1108,(FIND("/",N1108)-1))</f>
        <v>games</v>
      </c>
      <c r="R1108" t="str">
        <f>MID(N1108,FIND("/",N1108)+1,4115)</f>
        <v>video games</v>
      </c>
      <c r="S1108" s="11">
        <f>(((J1108/60)/60)/24)+DATE(1970,1,1)</f>
        <v>40973.740451388891</v>
      </c>
      <c r="T1108" s="11">
        <f>(((I1108/60)/60)/24)+DATE(1970,1,1)</f>
        <v>41003.698784722219</v>
      </c>
    </row>
    <row r="1109" spans="1:20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>E1109/D1109</f>
        <v>0</v>
      </c>
      <c r="P1109" t="e">
        <f>E1109/L1109</f>
        <v>#DIV/0!</v>
      </c>
      <c r="Q1109" t="str">
        <f>LEFT(N1109,(FIND("/",N1109)-1))</f>
        <v>games</v>
      </c>
      <c r="R1109" t="str">
        <f>MID(N1109,FIND("/",N1109)+1,4115)</f>
        <v>video games</v>
      </c>
      <c r="S1109" s="11">
        <f>(((J1109/60)/60)/24)+DATE(1970,1,1)</f>
        <v>41813.861388888887</v>
      </c>
      <c r="T1109" s="11">
        <f>(((I1109/60)/60)/24)+DATE(1970,1,1)</f>
        <v>41843.861388888887</v>
      </c>
    </row>
    <row r="1110" spans="1:20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>E1110/D1110</f>
        <v>2.93E-2</v>
      </c>
      <c r="P1110">
        <f>E1110/L1110</f>
        <v>34.88095238095238</v>
      </c>
      <c r="Q1110" t="str">
        <f>LEFT(N1110,(FIND("/",N1110)-1))</f>
        <v>games</v>
      </c>
      <c r="R1110" t="str">
        <f>MID(N1110,FIND("/",N1110)+1,4115)</f>
        <v>video games</v>
      </c>
      <c r="S1110" s="11">
        <f>(((J1110/60)/60)/24)+DATE(1970,1,1)</f>
        <v>40952.636979166666</v>
      </c>
      <c r="T1110" s="11">
        <f>(((I1110/60)/60)/24)+DATE(1970,1,1)</f>
        <v>41012.595312500001</v>
      </c>
    </row>
    <row r="1111" spans="1:20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>E1111/D1111</f>
        <v>4.4999999999999997E-3</v>
      </c>
      <c r="P1111">
        <f>E1111/L1111</f>
        <v>15</v>
      </c>
      <c r="Q1111" t="str">
        <f>LEFT(N1111,(FIND("/",N1111)-1))</f>
        <v>games</v>
      </c>
      <c r="R1111" t="str">
        <f>MID(N1111,FIND("/",N1111)+1,4115)</f>
        <v>video games</v>
      </c>
      <c r="S1111" s="11">
        <f>(((J1111/60)/60)/24)+DATE(1970,1,1)</f>
        <v>42662.752199074079</v>
      </c>
      <c r="T1111" s="11">
        <f>(((I1111/60)/60)/24)+DATE(1970,1,1)</f>
        <v>42692.793865740736</v>
      </c>
    </row>
    <row r="1112" spans="1:20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>E1112/D1112</f>
        <v>5.1000000000000004E-3</v>
      </c>
      <c r="P1112">
        <f>E1112/L1112</f>
        <v>23.181818181818183</v>
      </c>
      <c r="Q1112" t="str">
        <f>LEFT(N1112,(FIND("/",N1112)-1))</f>
        <v>games</v>
      </c>
      <c r="R1112" t="str">
        <f>MID(N1112,FIND("/",N1112)+1,4115)</f>
        <v>video games</v>
      </c>
      <c r="S1112" s="11">
        <f>(((J1112/60)/60)/24)+DATE(1970,1,1)</f>
        <v>41220.933124999996</v>
      </c>
      <c r="T1112" s="11">
        <f>(((I1112/60)/60)/24)+DATE(1970,1,1)</f>
        <v>41250.933124999996</v>
      </c>
    </row>
    <row r="1113" spans="1:20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>E1113/D1113</f>
        <v>4.0000000000000002E-4</v>
      </c>
      <c r="P1113">
        <f>E1113/L1113</f>
        <v>1</v>
      </c>
      <c r="Q1113" t="str">
        <f>LEFT(N1113,(FIND("/",N1113)-1))</f>
        <v>games</v>
      </c>
      <c r="R1113" t="str">
        <f>MID(N1113,FIND("/",N1113)+1,4115)</f>
        <v>video games</v>
      </c>
      <c r="S1113" s="11">
        <f>(((J1113/60)/60)/24)+DATE(1970,1,1)</f>
        <v>42347.203587962969</v>
      </c>
      <c r="T1113" s="11">
        <f>(((I1113/60)/60)/24)+DATE(1970,1,1)</f>
        <v>42377.203587962969</v>
      </c>
    </row>
    <row r="1114" spans="1:20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>E1114/D1114</f>
        <v>0.35537409090909089</v>
      </c>
      <c r="P1114">
        <f>E1114/L1114</f>
        <v>100.23371794871794</v>
      </c>
      <c r="Q1114" t="str">
        <f>LEFT(N1114,(FIND("/",N1114)-1))</f>
        <v>games</v>
      </c>
      <c r="R1114" t="str">
        <f>MID(N1114,FIND("/",N1114)+1,4115)</f>
        <v>video games</v>
      </c>
      <c r="S1114" s="11">
        <f>(((J1114/60)/60)/24)+DATE(1970,1,1)</f>
        <v>41963.759386574078</v>
      </c>
      <c r="T1114" s="11">
        <f>(((I1114/60)/60)/24)+DATE(1970,1,1)</f>
        <v>42023.354166666672</v>
      </c>
    </row>
    <row r="1115" spans="1:20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>E1115/D1115</f>
        <v>5.0000000000000001E-3</v>
      </c>
      <c r="P1115">
        <f>E1115/L1115</f>
        <v>5</v>
      </c>
      <c r="Q1115" t="str">
        <f>LEFT(N1115,(FIND("/",N1115)-1))</f>
        <v>games</v>
      </c>
      <c r="R1115" t="str">
        <f>MID(N1115,FIND("/",N1115)+1,4115)</f>
        <v>video games</v>
      </c>
      <c r="S1115" s="11">
        <f>(((J1115/60)/60)/24)+DATE(1970,1,1)</f>
        <v>41835.977083333331</v>
      </c>
      <c r="T1115" s="11">
        <f>(((I1115/60)/60)/24)+DATE(1970,1,1)</f>
        <v>41865.977083333331</v>
      </c>
    </row>
    <row r="1116" spans="1:20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>E1116/D1116</f>
        <v>1.6666666666666668E-3</v>
      </c>
      <c r="P1116">
        <f>E1116/L1116</f>
        <v>3.3333333333333335</v>
      </c>
      <c r="Q1116" t="str">
        <f>LEFT(N1116,(FIND("/",N1116)-1))</f>
        <v>games</v>
      </c>
      <c r="R1116" t="str">
        <f>MID(N1116,FIND("/",N1116)+1,4115)</f>
        <v>video games</v>
      </c>
      <c r="S1116" s="11">
        <f>(((J1116/60)/60)/24)+DATE(1970,1,1)</f>
        <v>41526.345914351856</v>
      </c>
      <c r="T1116" s="11">
        <f>(((I1116/60)/60)/24)+DATE(1970,1,1)</f>
        <v>41556.345914351856</v>
      </c>
    </row>
    <row r="1117" spans="1:20" ht="43.2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>E1117/D1117</f>
        <v>1.325E-3</v>
      </c>
      <c r="P1117">
        <f>E1117/L1117</f>
        <v>13.25</v>
      </c>
      <c r="Q1117" t="str">
        <f>LEFT(N1117,(FIND("/",N1117)-1))</f>
        <v>games</v>
      </c>
      <c r="R1117" t="str">
        <f>MID(N1117,FIND("/",N1117)+1,4115)</f>
        <v>video games</v>
      </c>
      <c r="S1117" s="11">
        <f>(((J1117/60)/60)/24)+DATE(1970,1,1)</f>
        <v>42429.695543981477</v>
      </c>
      <c r="T1117" s="11">
        <f>(((I1117/60)/60)/24)+DATE(1970,1,1)</f>
        <v>42459.653877314813</v>
      </c>
    </row>
    <row r="1118" spans="1:20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>E1118/D1118</f>
        <v>3.5704000000000004E-4</v>
      </c>
      <c r="P1118">
        <f>E1118/L1118</f>
        <v>17.852</v>
      </c>
      <c r="Q1118" t="str">
        <f>LEFT(N1118,(FIND("/",N1118)-1))</f>
        <v>games</v>
      </c>
      <c r="R1118" t="str">
        <f>MID(N1118,FIND("/",N1118)+1,4115)</f>
        <v>video games</v>
      </c>
      <c r="S1118" s="11">
        <f>(((J1118/60)/60)/24)+DATE(1970,1,1)</f>
        <v>41009.847314814811</v>
      </c>
      <c r="T1118" s="11">
        <f>(((I1118/60)/60)/24)+DATE(1970,1,1)</f>
        <v>41069.847314814811</v>
      </c>
    </row>
    <row r="1119" spans="1:20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>E1119/D1119</f>
        <v>8.3000000000000004E-2</v>
      </c>
      <c r="P1119">
        <f>E1119/L1119</f>
        <v>10.375</v>
      </c>
      <c r="Q1119" t="str">
        <f>LEFT(N1119,(FIND("/",N1119)-1))</f>
        <v>games</v>
      </c>
      <c r="R1119" t="str">
        <f>MID(N1119,FIND("/",N1119)+1,4115)</f>
        <v>video games</v>
      </c>
      <c r="S1119" s="11">
        <f>(((J1119/60)/60)/24)+DATE(1970,1,1)</f>
        <v>42333.598530092597</v>
      </c>
      <c r="T1119" s="11">
        <f>(((I1119/60)/60)/24)+DATE(1970,1,1)</f>
        <v>42363.598530092597</v>
      </c>
    </row>
    <row r="1120" spans="1:20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>E1120/D1120</f>
        <v>2.4222222222222221E-2</v>
      </c>
      <c r="P1120">
        <f>E1120/L1120</f>
        <v>36.333333333333336</v>
      </c>
      <c r="Q1120" t="str">
        <f>LEFT(N1120,(FIND("/",N1120)-1))</f>
        <v>games</v>
      </c>
      <c r="R1120" t="str">
        <f>MID(N1120,FIND("/",N1120)+1,4115)</f>
        <v>video games</v>
      </c>
      <c r="S1120" s="11">
        <f>(((J1120/60)/60)/24)+DATE(1970,1,1)</f>
        <v>41704.16642361111</v>
      </c>
      <c r="T1120" s="11">
        <f>(((I1120/60)/60)/24)+DATE(1970,1,1)</f>
        <v>41734.124756944446</v>
      </c>
    </row>
    <row r="1121" spans="1:20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>E1121/D1121</f>
        <v>2.3809523809523812E-3</v>
      </c>
      <c r="P1121">
        <f>E1121/L1121</f>
        <v>5</v>
      </c>
      <c r="Q1121" t="str">
        <f>LEFT(N1121,(FIND("/",N1121)-1))</f>
        <v>games</v>
      </c>
      <c r="R1121" t="str">
        <f>MID(N1121,FIND("/",N1121)+1,4115)</f>
        <v>video games</v>
      </c>
      <c r="S1121" s="11">
        <f>(((J1121/60)/60)/24)+DATE(1970,1,1)</f>
        <v>41722.792407407411</v>
      </c>
      <c r="T1121" s="11">
        <f>(((I1121/60)/60)/24)+DATE(1970,1,1)</f>
        <v>41735.792407407411</v>
      </c>
    </row>
    <row r="1122" spans="1:20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>E1122/D1122</f>
        <v>0</v>
      </c>
      <c r="P1122" t="e">
        <f>E1122/L1122</f>
        <v>#DIV/0!</v>
      </c>
      <c r="Q1122" t="str">
        <f>LEFT(N1122,(FIND("/",N1122)-1))</f>
        <v>games</v>
      </c>
      <c r="R1122" t="str">
        <f>MID(N1122,FIND("/",N1122)+1,4115)</f>
        <v>video games</v>
      </c>
      <c r="S1122" s="11">
        <f>(((J1122/60)/60)/24)+DATE(1970,1,1)</f>
        <v>40799.872685185182</v>
      </c>
      <c r="T1122" s="11">
        <f>(((I1122/60)/60)/24)+DATE(1970,1,1)</f>
        <v>40844.872685185182</v>
      </c>
    </row>
    <row r="1123" spans="1:20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>E1123/D1123</f>
        <v>1.16E-4</v>
      </c>
      <c r="P1123">
        <f>E1123/L1123</f>
        <v>5.8</v>
      </c>
      <c r="Q1123" t="str">
        <f>LEFT(N1123,(FIND("/",N1123)-1))</f>
        <v>games</v>
      </c>
      <c r="R1123" t="str">
        <f>MID(N1123,FIND("/",N1123)+1,4115)</f>
        <v>video games</v>
      </c>
      <c r="S1123" s="11">
        <f>(((J1123/60)/60)/24)+DATE(1970,1,1)</f>
        <v>42412.934212962966</v>
      </c>
      <c r="T1123" s="11">
        <f>(((I1123/60)/60)/24)+DATE(1970,1,1)</f>
        <v>42442.892546296294</v>
      </c>
    </row>
    <row r="1124" spans="1:20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>E1124/D1124</f>
        <v>0</v>
      </c>
      <c r="P1124" t="e">
        <f>E1124/L1124</f>
        <v>#DIV/0!</v>
      </c>
      <c r="Q1124" t="str">
        <f>LEFT(N1124,(FIND("/",N1124)-1))</f>
        <v>games</v>
      </c>
      <c r="R1124" t="str">
        <f>MID(N1124,FIND("/",N1124)+1,4115)</f>
        <v>video games</v>
      </c>
      <c r="S1124" s="11">
        <f>(((J1124/60)/60)/24)+DATE(1970,1,1)</f>
        <v>41410.703993055555</v>
      </c>
      <c r="T1124" s="11">
        <f>(((I1124/60)/60)/24)+DATE(1970,1,1)</f>
        <v>41424.703993055555</v>
      </c>
    </row>
    <row r="1125" spans="1:20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>E1125/D1125</f>
        <v>2.2000000000000001E-3</v>
      </c>
      <c r="P1125">
        <f>E1125/L1125</f>
        <v>3.6666666666666665</v>
      </c>
      <c r="Q1125" t="str">
        <f>LEFT(N1125,(FIND("/",N1125)-1))</f>
        <v>games</v>
      </c>
      <c r="R1125" t="str">
        <f>MID(N1125,FIND("/",N1125)+1,4115)</f>
        <v>video games</v>
      </c>
      <c r="S1125" s="11">
        <f>(((J1125/60)/60)/24)+DATE(1970,1,1)</f>
        <v>41718.5237037037</v>
      </c>
      <c r="T1125" s="11">
        <f>(((I1125/60)/60)/24)+DATE(1970,1,1)</f>
        <v>41748.5237037037</v>
      </c>
    </row>
    <row r="1126" spans="1:20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>E1126/D1126</f>
        <v>4.7222222222222223E-3</v>
      </c>
      <c r="P1126">
        <f>E1126/L1126</f>
        <v>60.714285714285715</v>
      </c>
      <c r="Q1126" t="str">
        <f>LEFT(N1126,(FIND("/",N1126)-1))</f>
        <v>games</v>
      </c>
      <c r="R1126" t="str">
        <f>MID(N1126,FIND("/",N1126)+1,4115)</f>
        <v>mobile games</v>
      </c>
      <c r="S1126" s="11">
        <f>(((J1126/60)/60)/24)+DATE(1970,1,1)</f>
        <v>42094.667256944449</v>
      </c>
      <c r="T1126" s="11">
        <f>(((I1126/60)/60)/24)+DATE(1970,1,1)</f>
        <v>42124.667256944449</v>
      </c>
    </row>
    <row r="1127" spans="1:20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>E1127/D1127</f>
        <v>0</v>
      </c>
      <c r="P1127" t="e">
        <f>E1127/L1127</f>
        <v>#DIV/0!</v>
      </c>
      <c r="Q1127" t="str">
        <f>LEFT(N1127,(FIND("/",N1127)-1))</f>
        <v>games</v>
      </c>
      <c r="R1127" t="str">
        <f>MID(N1127,FIND("/",N1127)+1,4115)</f>
        <v>mobile games</v>
      </c>
      <c r="S1127" s="11">
        <f>(((J1127/60)/60)/24)+DATE(1970,1,1)</f>
        <v>42212.624189814815</v>
      </c>
      <c r="T1127" s="11">
        <f>(((I1127/60)/60)/24)+DATE(1970,1,1)</f>
        <v>42272.624189814815</v>
      </c>
    </row>
    <row r="1128" spans="1:20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>E1128/D1128</f>
        <v>5.0000000000000001E-3</v>
      </c>
      <c r="P1128">
        <f>E1128/L1128</f>
        <v>5</v>
      </c>
      <c r="Q1128" t="str">
        <f>LEFT(N1128,(FIND("/",N1128)-1))</f>
        <v>games</v>
      </c>
      <c r="R1128" t="str">
        <f>MID(N1128,FIND("/",N1128)+1,4115)</f>
        <v>mobile games</v>
      </c>
      <c r="S1128" s="11">
        <f>(((J1128/60)/60)/24)+DATE(1970,1,1)</f>
        <v>42535.327476851846</v>
      </c>
      <c r="T1128" s="11">
        <f>(((I1128/60)/60)/24)+DATE(1970,1,1)</f>
        <v>42565.327476851846</v>
      </c>
    </row>
    <row r="1129" spans="1:20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>E1129/D1129</f>
        <v>1.6714285714285713E-2</v>
      </c>
      <c r="P1129">
        <f>E1129/L1129</f>
        <v>25.434782608695652</v>
      </c>
      <c r="Q1129" t="str">
        <f>LEFT(N1129,(FIND("/",N1129)-1))</f>
        <v>games</v>
      </c>
      <c r="R1129" t="str">
        <f>MID(N1129,FIND("/",N1129)+1,4115)</f>
        <v>mobile games</v>
      </c>
      <c r="S1129" s="11">
        <f>(((J1129/60)/60)/24)+DATE(1970,1,1)</f>
        <v>41926.854166666664</v>
      </c>
      <c r="T1129" s="11">
        <f>(((I1129/60)/60)/24)+DATE(1970,1,1)</f>
        <v>41957.895833333328</v>
      </c>
    </row>
    <row r="1130" spans="1:20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>E1130/D1130</f>
        <v>1E-3</v>
      </c>
      <c r="P1130">
        <f>E1130/L1130</f>
        <v>1</v>
      </c>
      <c r="Q1130" t="str">
        <f>LEFT(N1130,(FIND("/",N1130)-1))</f>
        <v>games</v>
      </c>
      <c r="R1130" t="str">
        <f>MID(N1130,FIND("/",N1130)+1,4115)</f>
        <v>mobile games</v>
      </c>
      <c r="S1130" s="11">
        <f>(((J1130/60)/60)/24)+DATE(1970,1,1)</f>
        <v>41828.649502314816</v>
      </c>
      <c r="T1130" s="11">
        <f>(((I1130/60)/60)/24)+DATE(1970,1,1)</f>
        <v>41858.649502314816</v>
      </c>
    </row>
    <row r="1131" spans="1:20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>E1131/D1131</f>
        <v>1.0499999999999999E-3</v>
      </c>
      <c r="P1131">
        <f>E1131/L1131</f>
        <v>10.5</v>
      </c>
      <c r="Q1131" t="str">
        <f>LEFT(N1131,(FIND("/",N1131)-1))</f>
        <v>games</v>
      </c>
      <c r="R1131" t="str">
        <f>MID(N1131,FIND("/",N1131)+1,4115)</f>
        <v>mobile games</v>
      </c>
      <c r="S1131" s="11">
        <f>(((J1131/60)/60)/24)+DATE(1970,1,1)</f>
        <v>42496.264965277776</v>
      </c>
      <c r="T1131" s="11">
        <f>(((I1131/60)/60)/24)+DATE(1970,1,1)</f>
        <v>42526.264965277776</v>
      </c>
    </row>
    <row r="1132" spans="1:20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>E1132/D1132</f>
        <v>2.2000000000000001E-3</v>
      </c>
      <c r="P1132">
        <f>E1132/L1132</f>
        <v>3.6666666666666665</v>
      </c>
      <c r="Q1132" t="str">
        <f>LEFT(N1132,(FIND("/",N1132)-1))</f>
        <v>games</v>
      </c>
      <c r="R1132" t="str">
        <f>MID(N1132,FIND("/",N1132)+1,4115)</f>
        <v>mobile games</v>
      </c>
      <c r="S1132" s="11">
        <f>(((J1132/60)/60)/24)+DATE(1970,1,1)</f>
        <v>41908.996527777781</v>
      </c>
      <c r="T1132" s="11">
        <f>(((I1132/60)/60)/24)+DATE(1970,1,1)</f>
        <v>41969.038194444445</v>
      </c>
    </row>
    <row r="1133" spans="1:20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>E1133/D1133</f>
        <v>0</v>
      </c>
      <c r="P1133" t="e">
        <f>E1133/L1133</f>
        <v>#DIV/0!</v>
      </c>
      <c r="Q1133" t="str">
        <f>LEFT(N1133,(FIND("/",N1133)-1))</f>
        <v>games</v>
      </c>
      <c r="R1133" t="str">
        <f>MID(N1133,FIND("/",N1133)+1,4115)</f>
        <v>mobile games</v>
      </c>
      <c r="S1133" s="11">
        <f>(((J1133/60)/60)/24)+DATE(1970,1,1)</f>
        <v>42332.908194444448</v>
      </c>
      <c r="T1133" s="11">
        <f>(((I1133/60)/60)/24)+DATE(1970,1,1)</f>
        <v>42362.908194444448</v>
      </c>
    </row>
    <row r="1134" spans="1:20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>E1134/D1134</f>
        <v>0.14380000000000001</v>
      </c>
      <c r="P1134">
        <f>E1134/L1134</f>
        <v>110.61538461538461</v>
      </c>
      <c r="Q1134" t="str">
        <f>LEFT(N1134,(FIND("/",N1134)-1))</f>
        <v>games</v>
      </c>
      <c r="R1134" t="str">
        <f>MID(N1134,FIND("/",N1134)+1,4115)</f>
        <v>mobile games</v>
      </c>
      <c r="S1134" s="11">
        <f>(((J1134/60)/60)/24)+DATE(1970,1,1)</f>
        <v>42706.115405092598</v>
      </c>
      <c r="T1134" s="11">
        <f>(((I1134/60)/60)/24)+DATE(1970,1,1)</f>
        <v>42736.115405092598</v>
      </c>
    </row>
    <row r="1135" spans="1:20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>E1135/D1135</f>
        <v>6.6666666666666671E-3</v>
      </c>
      <c r="P1135">
        <f>E1135/L1135</f>
        <v>20</v>
      </c>
      <c r="Q1135" t="str">
        <f>LEFT(N1135,(FIND("/",N1135)-1))</f>
        <v>games</v>
      </c>
      <c r="R1135" t="str">
        <f>MID(N1135,FIND("/",N1135)+1,4115)</f>
        <v>mobile games</v>
      </c>
      <c r="S1135" s="11">
        <f>(((J1135/60)/60)/24)+DATE(1970,1,1)</f>
        <v>41821.407187500001</v>
      </c>
      <c r="T1135" s="11">
        <f>(((I1135/60)/60)/24)+DATE(1970,1,1)</f>
        <v>41851.407187500001</v>
      </c>
    </row>
    <row r="1136" spans="1:20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>E1136/D1136</f>
        <v>4.0000000000000003E-5</v>
      </c>
      <c r="P1136">
        <f>E1136/L1136</f>
        <v>1</v>
      </c>
      <c r="Q1136" t="str">
        <f>LEFT(N1136,(FIND("/",N1136)-1))</f>
        <v>games</v>
      </c>
      <c r="R1136" t="str">
        <f>MID(N1136,FIND("/",N1136)+1,4115)</f>
        <v>mobile games</v>
      </c>
      <c r="S1136" s="11">
        <f>(((J1136/60)/60)/24)+DATE(1970,1,1)</f>
        <v>41958.285046296296</v>
      </c>
      <c r="T1136" s="11">
        <f>(((I1136/60)/60)/24)+DATE(1970,1,1)</f>
        <v>41972.189583333333</v>
      </c>
    </row>
    <row r="1137" spans="1:20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>E1137/D1137</f>
        <v>0.05</v>
      </c>
      <c r="P1137">
        <f>E1137/L1137</f>
        <v>50</v>
      </c>
      <c r="Q1137" t="str">
        <f>LEFT(N1137,(FIND("/",N1137)-1))</f>
        <v>games</v>
      </c>
      <c r="R1137" t="str">
        <f>MID(N1137,FIND("/",N1137)+1,4115)</f>
        <v>mobile games</v>
      </c>
      <c r="S1137" s="11">
        <f>(((J1137/60)/60)/24)+DATE(1970,1,1)</f>
        <v>42558.989513888882</v>
      </c>
      <c r="T1137" s="11">
        <f>(((I1137/60)/60)/24)+DATE(1970,1,1)</f>
        <v>42588.989513888882</v>
      </c>
    </row>
    <row r="1138" spans="1:20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>E1138/D1138</f>
        <v>6.4439140811455853E-2</v>
      </c>
      <c r="P1138">
        <f>E1138/L1138</f>
        <v>45</v>
      </c>
      <c r="Q1138" t="str">
        <f>LEFT(N1138,(FIND("/",N1138)-1))</f>
        <v>games</v>
      </c>
      <c r="R1138" t="str">
        <f>MID(N1138,FIND("/",N1138)+1,4115)</f>
        <v>mobile games</v>
      </c>
      <c r="S1138" s="11">
        <f>(((J1138/60)/60)/24)+DATE(1970,1,1)</f>
        <v>42327.671631944439</v>
      </c>
      <c r="T1138" s="11">
        <f>(((I1138/60)/60)/24)+DATE(1970,1,1)</f>
        <v>42357.671631944439</v>
      </c>
    </row>
    <row r="1139" spans="1:20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>E1139/D1139</f>
        <v>0.39500000000000002</v>
      </c>
      <c r="P1139">
        <f>E1139/L1139</f>
        <v>253.2051282051282</v>
      </c>
      <c r="Q1139" t="str">
        <f>LEFT(N1139,(FIND("/",N1139)-1))</f>
        <v>games</v>
      </c>
      <c r="R1139" t="str">
        <f>MID(N1139,FIND("/",N1139)+1,4115)</f>
        <v>mobile games</v>
      </c>
      <c r="S1139" s="11">
        <f>(((J1139/60)/60)/24)+DATE(1970,1,1)</f>
        <v>42453.819687499999</v>
      </c>
      <c r="T1139" s="11">
        <f>(((I1139/60)/60)/24)+DATE(1970,1,1)</f>
        <v>42483.819687499999</v>
      </c>
    </row>
    <row r="1140" spans="1:20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>E1140/D1140</f>
        <v>3.5714285714285713E-3</v>
      </c>
      <c r="P1140">
        <f>E1140/L1140</f>
        <v>31.25</v>
      </c>
      <c r="Q1140" t="str">
        <f>LEFT(N1140,(FIND("/",N1140)-1))</f>
        <v>games</v>
      </c>
      <c r="R1140" t="str">
        <f>MID(N1140,FIND("/",N1140)+1,4115)</f>
        <v>mobile games</v>
      </c>
      <c r="S1140" s="11">
        <f>(((J1140/60)/60)/24)+DATE(1970,1,1)</f>
        <v>42736.9066087963</v>
      </c>
      <c r="T1140" s="11">
        <f>(((I1140/60)/60)/24)+DATE(1970,1,1)</f>
        <v>42756.9066087963</v>
      </c>
    </row>
    <row r="1141" spans="1:20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>E1141/D1141</f>
        <v>6.2500000000000001E-4</v>
      </c>
      <c r="P1141">
        <f>E1141/L1141</f>
        <v>5</v>
      </c>
      <c r="Q1141" t="str">
        <f>LEFT(N1141,(FIND("/",N1141)-1))</f>
        <v>games</v>
      </c>
      <c r="R1141" t="str">
        <f>MID(N1141,FIND("/",N1141)+1,4115)</f>
        <v>mobile games</v>
      </c>
      <c r="S1141" s="11">
        <f>(((J1141/60)/60)/24)+DATE(1970,1,1)</f>
        <v>41975.347523148142</v>
      </c>
      <c r="T1141" s="11">
        <f>(((I1141/60)/60)/24)+DATE(1970,1,1)</f>
        <v>42005.347523148142</v>
      </c>
    </row>
    <row r="1142" spans="1:20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>E1142/D1142</f>
        <v>0</v>
      </c>
      <c r="P1142" t="e">
        <f>E1142/L1142</f>
        <v>#DIV/0!</v>
      </c>
      <c r="Q1142" t="str">
        <f>LEFT(N1142,(FIND("/",N1142)-1))</f>
        <v>games</v>
      </c>
      <c r="R1142" t="str">
        <f>MID(N1142,FIND("/",N1142)+1,4115)</f>
        <v>mobile games</v>
      </c>
      <c r="S1142" s="11">
        <f>(((J1142/60)/60)/24)+DATE(1970,1,1)</f>
        <v>42192.462048611109</v>
      </c>
      <c r="T1142" s="11">
        <f>(((I1142/60)/60)/24)+DATE(1970,1,1)</f>
        <v>42222.462048611109</v>
      </c>
    </row>
    <row r="1143" spans="1:20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>E1143/D1143</f>
        <v>0</v>
      </c>
      <c r="P1143" t="e">
        <f>E1143/L1143</f>
        <v>#DIV/0!</v>
      </c>
      <c r="Q1143" t="str">
        <f>LEFT(N1143,(FIND("/",N1143)-1))</f>
        <v>games</v>
      </c>
      <c r="R1143" t="str">
        <f>MID(N1143,FIND("/",N1143)+1,4115)</f>
        <v>mobile games</v>
      </c>
      <c r="S1143" s="11">
        <f>(((J1143/60)/60)/24)+DATE(1970,1,1)</f>
        <v>42164.699652777781</v>
      </c>
      <c r="T1143" s="11">
        <f>(((I1143/60)/60)/24)+DATE(1970,1,1)</f>
        <v>42194.699652777781</v>
      </c>
    </row>
    <row r="1144" spans="1:20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>E1144/D1144</f>
        <v>0</v>
      </c>
      <c r="P1144" t="e">
        <f>E1144/L1144</f>
        <v>#DIV/0!</v>
      </c>
      <c r="Q1144" t="str">
        <f>LEFT(N1144,(FIND("/",N1144)-1))</f>
        <v>games</v>
      </c>
      <c r="R1144" t="str">
        <f>MID(N1144,FIND("/",N1144)+1,4115)</f>
        <v>mobile games</v>
      </c>
      <c r="S1144" s="11">
        <f>(((J1144/60)/60)/24)+DATE(1970,1,1)</f>
        <v>42022.006099537044</v>
      </c>
      <c r="T1144" s="11">
        <f>(((I1144/60)/60)/24)+DATE(1970,1,1)</f>
        <v>42052.006099537044</v>
      </c>
    </row>
    <row r="1145" spans="1:20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>E1145/D1145</f>
        <v>4.1333333333333335E-3</v>
      </c>
      <c r="P1145">
        <f>E1145/L1145</f>
        <v>23.25</v>
      </c>
      <c r="Q1145" t="str">
        <f>LEFT(N1145,(FIND("/",N1145)-1))</f>
        <v>games</v>
      </c>
      <c r="R1145" t="str">
        <f>MID(N1145,FIND("/",N1145)+1,4115)</f>
        <v>mobile games</v>
      </c>
      <c r="S1145" s="11">
        <f>(((J1145/60)/60)/24)+DATE(1970,1,1)</f>
        <v>42325.19358796296</v>
      </c>
      <c r="T1145" s="11">
        <f>(((I1145/60)/60)/24)+DATE(1970,1,1)</f>
        <v>42355.19358796296</v>
      </c>
    </row>
    <row r="1146" spans="1:20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>E1146/D1146</f>
        <v>0</v>
      </c>
      <c r="P1146" t="e">
        <f>E1146/L1146</f>
        <v>#DIV/0!</v>
      </c>
      <c r="Q1146" t="str">
        <f>LEFT(N1146,(FIND("/",N1146)-1))</f>
        <v>food</v>
      </c>
      <c r="R1146" t="str">
        <f>MID(N1146,FIND("/",N1146)+1,4115)</f>
        <v>food trucks</v>
      </c>
      <c r="S1146" s="11">
        <f>(((J1146/60)/60)/24)+DATE(1970,1,1)</f>
        <v>42093.181944444441</v>
      </c>
      <c r="T1146" s="11">
        <f>(((I1146/60)/60)/24)+DATE(1970,1,1)</f>
        <v>42123.181944444441</v>
      </c>
    </row>
    <row r="1147" spans="1:20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>E1147/D1147</f>
        <v>1.25E-3</v>
      </c>
      <c r="P1147">
        <f>E1147/L1147</f>
        <v>100</v>
      </c>
      <c r="Q1147" t="str">
        <f>LEFT(N1147,(FIND("/",N1147)-1))</f>
        <v>food</v>
      </c>
      <c r="R1147" t="str">
        <f>MID(N1147,FIND("/",N1147)+1,4115)</f>
        <v>food trucks</v>
      </c>
      <c r="S1147" s="11">
        <f>(((J1147/60)/60)/24)+DATE(1970,1,1)</f>
        <v>41854.747592592597</v>
      </c>
      <c r="T1147" s="11">
        <f>(((I1147/60)/60)/24)+DATE(1970,1,1)</f>
        <v>41914.747592592597</v>
      </c>
    </row>
    <row r="1148" spans="1:20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>E1148/D1148</f>
        <v>8.8333333333333333E-2</v>
      </c>
      <c r="P1148">
        <f>E1148/L1148</f>
        <v>44.166666666666664</v>
      </c>
      <c r="Q1148" t="str">
        <f>LEFT(N1148,(FIND("/",N1148)-1))</f>
        <v>food</v>
      </c>
      <c r="R1148" t="str">
        <f>MID(N1148,FIND("/",N1148)+1,4115)</f>
        <v>food trucks</v>
      </c>
      <c r="S1148" s="11">
        <f>(((J1148/60)/60)/24)+DATE(1970,1,1)</f>
        <v>41723.9533912037</v>
      </c>
      <c r="T1148" s="11">
        <f>(((I1148/60)/60)/24)+DATE(1970,1,1)</f>
        <v>41761.9533912037</v>
      </c>
    </row>
    <row r="1149" spans="1:20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>E1149/D1149</f>
        <v>0</v>
      </c>
      <c r="P1149" t="e">
        <f>E1149/L1149</f>
        <v>#DIV/0!</v>
      </c>
      <c r="Q1149" t="str">
        <f>LEFT(N1149,(FIND("/",N1149)-1))</f>
        <v>food</v>
      </c>
      <c r="R1149" t="str">
        <f>MID(N1149,FIND("/",N1149)+1,4115)</f>
        <v>food trucks</v>
      </c>
      <c r="S1149" s="11">
        <f>(((J1149/60)/60)/24)+DATE(1970,1,1)</f>
        <v>41871.972025462965</v>
      </c>
      <c r="T1149" s="11">
        <f>(((I1149/60)/60)/24)+DATE(1970,1,1)</f>
        <v>41931.972025462965</v>
      </c>
    </row>
    <row r="1150" spans="1:20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>E1150/D1150</f>
        <v>4.8666666666666667E-3</v>
      </c>
      <c r="P1150">
        <f>E1150/L1150</f>
        <v>24.333333333333332</v>
      </c>
      <c r="Q1150" t="str">
        <f>LEFT(N1150,(FIND("/",N1150)-1))</f>
        <v>food</v>
      </c>
      <c r="R1150" t="str">
        <f>MID(N1150,FIND("/",N1150)+1,4115)</f>
        <v>food trucks</v>
      </c>
      <c r="S1150" s="11">
        <f>(((J1150/60)/60)/24)+DATE(1970,1,1)</f>
        <v>42675.171076388884</v>
      </c>
      <c r="T1150" s="11">
        <f>(((I1150/60)/60)/24)+DATE(1970,1,1)</f>
        <v>42705.212743055556</v>
      </c>
    </row>
    <row r="1151" spans="1:20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>E1151/D1151</f>
        <v>1.5E-3</v>
      </c>
      <c r="P1151">
        <f>E1151/L1151</f>
        <v>37.5</v>
      </c>
      <c r="Q1151" t="str">
        <f>LEFT(N1151,(FIND("/",N1151)-1))</f>
        <v>food</v>
      </c>
      <c r="R1151" t="str">
        <f>MID(N1151,FIND("/",N1151)+1,4115)</f>
        <v>food trucks</v>
      </c>
      <c r="S1151" s="11">
        <f>(((J1151/60)/60)/24)+DATE(1970,1,1)</f>
        <v>42507.71025462963</v>
      </c>
      <c r="T1151" s="11">
        <f>(((I1151/60)/60)/24)+DATE(1970,1,1)</f>
        <v>42537.71025462963</v>
      </c>
    </row>
    <row r="1152" spans="1:20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>E1152/D1152</f>
        <v>0.1008</v>
      </c>
      <c r="P1152">
        <f>E1152/L1152</f>
        <v>42</v>
      </c>
      <c r="Q1152" t="str">
        <f>LEFT(N1152,(FIND("/",N1152)-1))</f>
        <v>food</v>
      </c>
      <c r="R1152" t="str">
        <f>MID(N1152,FIND("/",N1152)+1,4115)</f>
        <v>food trucks</v>
      </c>
      <c r="S1152" s="11">
        <f>(((J1152/60)/60)/24)+DATE(1970,1,1)</f>
        <v>42317.954571759255</v>
      </c>
      <c r="T1152" s="11">
        <f>(((I1152/60)/60)/24)+DATE(1970,1,1)</f>
        <v>42377.954571759255</v>
      </c>
    </row>
    <row r="1153" spans="1:20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>E1153/D1153</f>
        <v>0</v>
      </c>
      <c r="P1153" t="e">
        <f>E1153/L1153</f>
        <v>#DIV/0!</v>
      </c>
      <c r="Q1153" t="str">
        <f>LEFT(N1153,(FIND("/",N1153)-1))</f>
        <v>food</v>
      </c>
      <c r="R1153" t="str">
        <f>MID(N1153,FIND("/",N1153)+1,4115)</f>
        <v>food trucks</v>
      </c>
      <c r="S1153" s="11">
        <f>(((J1153/60)/60)/24)+DATE(1970,1,1)</f>
        <v>42224.102581018517</v>
      </c>
      <c r="T1153" s="11">
        <f>(((I1153/60)/60)/24)+DATE(1970,1,1)</f>
        <v>42254.102581018517</v>
      </c>
    </row>
    <row r="1154" spans="1:20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>E1154/D1154</f>
        <v>5.6937500000000002E-2</v>
      </c>
      <c r="P1154">
        <f>E1154/L1154</f>
        <v>60.733333333333334</v>
      </c>
      <c r="Q1154" t="str">
        <f>LEFT(N1154,(FIND("/",N1154)-1))</f>
        <v>food</v>
      </c>
      <c r="R1154" t="str">
        <f>MID(N1154,FIND("/",N1154)+1,4115)</f>
        <v>food trucks</v>
      </c>
      <c r="S1154" s="11">
        <f>(((J1154/60)/60)/24)+DATE(1970,1,1)</f>
        <v>42109.709629629629</v>
      </c>
      <c r="T1154" s="11">
        <f>(((I1154/60)/60)/24)+DATE(1970,1,1)</f>
        <v>42139.709629629629</v>
      </c>
    </row>
    <row r="1155" spans="1:20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>E1155/D1155</f>
        <v>6.2500000000000003E-3</v>
      </c>
      <c r="P1155">
        <f>E1155/L1155</f>
        <v>50</v>
      </c>
      <c r="Q1155" t="str">
        <f>LEFT(N1155,(FIND("/",N1155)-1))</f>
        <v>food</v>
      </c>
      <c r="R1155" t="str">
        <f>MID(N1155,FIND("/",N1155)+1,4115)</f>
        <v>food trucks</v>
      </c>
      <c r="S1155" s="11">
        <f>(((J1155/60)/60)/24)+DATE(1970,1,1)</f>
        <v>42143.714178240742</v>
      </c>
      <c r="T1155" s="11">
        <f>(((I1155/60)/60)/24)+DATE(1970,1,1)</f>
        <v>42173.714178240742</v>
      </c>
    </row>
    <row r="1156" spans="1:20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>E1156/D1156</f>
        <v>6.5000000000000002E-2</v>
      </c>
      <c r="P1156">
        <f>E1156/L1156</f>
        <v>108.33333333333333</v>
      </c>
      <c r="Q1156" t="str">
        <f>LEFT(N1156,(FIND("/",N1156)-1))</f>
        <v>food</v>
      </c>
      <c r="R1156" t="str">
        <f>MID(N1156,FIND("/",N1156)+1,4115)</f>
        <v>food trucks</v>
      </c>
      <c r="S1156" s="11">
        <f>(((J1156/60)/60)/24)+DATE(1970,1,1)</f>
        <v>42223.108865740738</v>
      </c>
      <c r="T1156" s="11">
        <f>(((I1156/60)/60)/24)+DATE(1970,1,1)</f>
        <v>42253.108865740738</v>
      </c>
    </row>
    <row r="1157" spans="1:20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>E1157/D1157</f>
        <v>7.5199999999999998E-3</v>
      </c>
      <c r="P1157">
        <f>E1157/L1157</f>
        <v>23.5</v>
      </c>
      <c r="Q1157" t="str">
        <f>LEFT(N1157,(FIND("/",N1157)-1))</f>
        <v>food</v>
      </c>
      <c r="R1157" t="str">
        <f>MID(N1157,FIND("/",N1157)+1,4115)</f>
        <v>food trucks</v>
      </c>
      <c r="S1157" s="11">
        <f>(((J1157/60)/60)/24)+DATE(1970,1,1)</f>
        <v>41835.763981481483</v>
      </c>
      <c r="T1157" s="11">
        <f>(((I1157/60)/60)/24)+DATE(1970,1,1)</f>
        <v>41865.763981481483</v>
      </c>
    </row>
    <row r="1158" spans="1:20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>E1158/D1158</f>
        <v>0</v>
      </c>
      <c r="P1158" t="e">
        <f>E1158/L1158</f>
        <v>#DIV/0!</v>
      </c>
      <c r="Q1158" t="str">
        <f>LEFT(N1158,(FIND("/",N1158)-1))</f>
        <v>food</v>
      </c>
      <c r="R1158" t="str">
        <f>MID(N1158,FIND("/",N1158)+1,4115)</f>
        <v>food trucks</v>
      </c>
      <c r="S1158" s="11">
        <f>(((J1158/60)/60)/24)+DATE(1970,1,1)</f>
        <v>42029.07131944444</v>
      </c>
      <c r="T1158" s="11">
        <f>(((I1158/60)/60)/24)+DATE(1970,1,1)</f>
        <v>42059.07131944444</v>
      </c>
    </row>
    <row r="1159" spans="1:20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>E1159/D1159</f>
        <v>1.5100000000000001E-2</v>
      </c>
      <c r="P1159">
        <f>E1159/L1159</f>
        <v>50.333333333333336</v>
      </c>
      <c r="Q1159" t="str">
        <f>LEFT(N1159,(FIND("/",N1159)-1))</f>
        <v>food</v>
      </c>
      <c r="R1159" t="str">
        <f>MID(N1159,FIND("/",N1159)+1,4115)</f>
        <v>food trucks</v>
      </c>
      <c r="S1159" s="11">
        <f>(((J1159/60)/60)/24)+DATE(1970,1,1)</f>
        <v>41918.628240740742</v>
      </c>
      <c r="T1159" s="11">
        <f>(((I1159/60)/60)/24)+DATE(1970,1,1)</f>
        <v>41978.669907407413</v>
      </c>
    </row>
    <row r="1160" spans="1:20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>E1160/D1160</f>
        <v>4.6666666666666671E-3</v>
      </c>
      <c r="P1160">
        <f>E1160/L1160</f>
        <v>11.666666666666666</v>
      </c>
      <c r="Q1160" t="str">
        <f>LEFT(N1160,(FIND("/",N1160)-1))</f>
        <v>food</v>
      </c>
      <c r="R1160" t="str">
        <f>MID(N1160,FIND("/",N1160)+1,4115)</f>
        <v>food trucks</v>
      </c>
      <c r="S1160" s="11">
        <f>(((J1160/60)/60)/24)+DATE(1970,1,1)</f>
        <v>41952.09175925926</v>
      </c>
      <c r="T1160" s="11">
        <f>(((I1160/60)/60)/24)+DATE(1970,1,1)</f>
        <v>41982.09175925926</v>
      </c>
    </row>
    <row r="1161" spans="1:20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>E1161/D1161</f>
        <v>0</v>
      </c>
      <c r="P1161" t="e">
        <f>E1161/L1161</f>
        <v>#DIV/0!</v>
      </c>
      <c r="Q1161" t="str">
        <f>LEFT(N1161,(FIND("/",N1161)-1))</f>
        <v>food</v>
      </c>
      <c r="R1161" t="str">
        <f>MID(N1161,FIND("/",N1161)+1,4115)</f>
        <v>food trucks</v>
      </c>
      <c r="S1161" s="11">
        <f>(((J1161/60)/60)/24)+DATE(1970,1,1)</f>
        <v>42154.726446759261</v>
      </c>
      <c r="T1161" s="11">
        <f>(((I1161/60)/60)/24)+DATE(1970,1,1)</f>
        <v>42185.65625</v>
      </c>
    </row>
    <row r="1162" spans="1:20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>E1162/D1162</f>
        <v>3.85E-2</v>
      </c>
      <c r="P1162">
        <f>E1162/L1162</f>
        <v>60.789473684210527</v>
      </c>
      <c r="Q1162" t="str">
        <f>LEFT(N1162,(FIND("/",N1162)-1))</f>
        <v>food</v>
      </c>
      <c r="R1162" t="str">
        <f>MID(N1162,FIND("/",N1162)+1,4115)</f>
        <v>food trucks</v>
      </c>
      <c r="S1162" s="11">
        <f>(((J1162/60)/60)/24)+DATE(1970,1,1)</f>
        <v>42061.154930555553</v>
      </c>
      <c r="T1162" s="11">
        <f>(((I1162/60)/60)/24)+DATE(1970,1,1)</f>
        <v>42091.113263888896</v>
      </c>
    </row>
    <row r="1163" spans="1:20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>E1163/D1163</f>
        <v>0</v>
      </c>
      <c r="P1163" t="e">
        <f>E1163/L1163</f>
        <v>#DIV/0!</v>
      </c>
      <c r="Q1163" t="str">
        <f>LEFT(N1163,(FIND("/",N1163)-1))</f>
        <v>food</v>
      </c>
      <c r="R1163" t="str">
        <f>MID(N1163,FIND("/",N1163)+1,4115)</f>
        <v>food trucks</v>
      </c>
      <c r="S1163" s="11">
        <f>(((J1163/60)/60)/24)+DATE(1970,1,1)</f>
        <v>42122.629502314812</v>
      </c>
      <c r="T1163" s="11">
        <f>(((I1163/60)/60)/24)+DATE(1970,1,1)</f>
        <v>42143.629502314812</v>
      </c>
    </row>
    <row r="1164" spans="1:20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>E1164/D1164</f>
        <v>5.8333333333333338E-4</v>
      </c>
      <c r="P1164">
        <f>E1164/L1164</f>
        <v>17.5</v>
      </c>
      <c r="Q1164" t="str">
        <f>LEFT(N1164,(FIND("/",N1164)-1))</f>
        <v>food</v>
      </c>
      <c r="R1164" t="str">
        <f>MID(N1164,FIND("/",N1164)+1,4115)</f>
        <v>food trucks</v>
      </c>
      <c r="S1164" s="11">
        <f>(((J1164/60)/60)/24)+DATE(1970,1,1)</f>
        <v>41876.683611111112</v>
      </c>
      <c r="T1164" s="11">
        <f>(((I1164/60)/60)/24)+DATE(1970,1,1)</f>
        <v>41907.683611111112</v>
      </c>
    </row>
    <row r="1165" spans="1:20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>E1165/D1165</f>
        <v>0</v>
      </c>
      <c r="P1165" t="e">
        <f>E1165/L1165</f>
        <v>#DIV/0!</v>
      </c>
      <c r="Q1165" t="str">
        <f>LEFT(N1165,(FIND("/",N1165)-1))</f>
        <v>food</v>
      </c>
      <c r="R1165" t="str">
        <f>MID(N1165,FIND("/",N1165)+1,4115)</f>
        <v>food trucks</v>
      </c>
      <c r="S1165" s="11">
        <f>(((J1165/60)/60)/24)+DATE(1970,1,1)</f>
        <v>41830.723611111112</v>
      </c>
      <c r="T1165" s="11">
        <f>(((I1165/60)/60)/24)+DATE(1970,1,1)</f>
        <v>41860.723611111112</v>
      </c>
    </row>
    <row r="1166" spans="1:20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>E1166/D1166</f>
        <v>0</v>
      </c>
      <c r="P1166" t="e">
        <f>E1166/L1166</f>
        <v>#DIV/0!</v>
      </c>
      <c r="Q1166" t="str">
        <f>LEFT(N1166,(FIND("/",N1166)-1))</f>
        <v>food</v>
      </c>
      <c r="R1166" t="str">
        <f>MID(N1166,FIND("/",N1166)+1,4115)</f>
        <v>food trucks</v>
      </c>
      <c r="S1166" s="11">
        <f>(((J1166/60)/60)/24)+DATE(1970,1,1)</f>
        <v>42509.724328703705</v>
      </c>
      <c r="T1166" s="11">
        <f>(((I1166/60)/60)/24)+DATE(1970,1,1)</f>
        <v>42539.724328703705</v>
      </c>
    </row>
    <row r="1167" spans="1:20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>E1167/D1167</f>
        <v>0.20705000000000001</v>
      </c>
      <c r="P1167">
        <f>E1167/L1167</f>
        <v>82.82</v>
      </c>
      <c r="Q1167" t="str">
        <f>LEFT(N1167,(FIND("/",N1167)-1))</f>
        <v>food</v>
      </c>
      <c r="R1167" t="str">
        <f>MID(N1167,FIND("/",N1167)+1,4115)</f>
        <v>food trucks</v>
      </c>
      <c r="S1167" s="11">
        <f>(((J1167/60)/60)/24)+DATE(1970,1,1)</f>
        <v>41792.214467592588</v>
      </c>
      <c r="T1167" s="11">
        <f>(((I1167/60)/60)/24)+DATE(1970,1,1)</f>
        <v>41826.214467592588</v>
      </c>
    </row>
    <row r="1168" spans="1:20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>E1168/D1168</f>
        <v>0.19139999999999999</v>
      </c>
      <c r="P1168">
        <f>E1168/L1168</f>
        <v>358.875</v>
      </c>
      <c r="Q1168" t="str">
        <f>LEFT(N1168,(FIND("/",N1168)-1))</f>
        <v>food</v>
      </c>
      <c r="R1168" t="str">
        <f>MID(N1168,FIND("/",N1168)+1,4115)</f>
        <v>food trucks</v>
      </c>
      <c r="S1168" s="11">
        <f>(((J1168/60)/60)/24)+DATE(1970,1,1)</f>
        <v>42150.485439814816</v>
      </c>
      <c r="T1168" s="11">
        <f>(((I1168/60)/60)/24)+DATE(1970,1,1)</f>
        <v>42181.166666666672</v>
      </c>
    </row>
    <row r="1169" spans="1:20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>E1169/D1169</f>
        <v>1.6316666666666667E-2</v>
      </c>
      <c r="P1169">
        <f>E1169/L1169</f>
        <v>61.1875</v>
      </c>
      <c r="Q1169" t="str">
        <f>LEFT(N1169,(FIND("/",N1169)-1))</f>
        <v>food</v>
      </c>
      <c r="R1169" t="str">
        <f>MID(N1169,FIND("/",N1169)+1,4115)</f>
        <v>food trucks</v>
      </c>
      <c r="S1169" s="11">
        <f>(((J1169/60)/60)/24)+DATE(1970,1,1)</f>
        <v>41863.734895833331</v>
      </c>
      <c r="T1169" s="11">
        <f>(((I1169/60)/60)/24)+DATE(1970,1,1)</f>
        <v>41894.734895833331</v>
      </c>
    </row>
    <row r="1170" spans="1:20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>E1170/D1170</f>
        <v>5.6666666666666664E-2</v>
      </c>
      <c r="P1170">
        <f>E1170/L1170</f>
        <v>340</v>
      </c>
      <c r="Q1170" t="str">
        <f>LEFT(N1170,(FIND("/",N1170)-1))</f>
        <v>food</v>
      </c>
      <c r="R1170" t="str">
        <f>MID(N1170,FIND("/",N1170)+1,4115)</f>
        <v>food trucks</v>
      </c>
      <c r="S1170" s="11">
        <f>(((J1170/60)/60)/24)+DATE(1970,1,1)</f>
        <v>42605.053993055553</v>
      </c>
      <c r="T1170" s="11">
        <f>(((I1170/60)/60)/24)+DATE(1970,1,1)</f>
        <v>42635.053993055553</v>
      </c>
    </row>
    <row r="1171" spans="1:20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>E1171/D1171</f>
        <v>1.6999999999999999E-3</v>
      </c>
      <c r="P1171">
        <f>E1171/L1171</f>
        <v>5.666666666666667</v>
      </c>
      <c r="Q1171" t="str">
        <f>LEFT(N1171,(FIND("/",N1171)-1))</f>
        <v>food</v>
      </c>
      <c r="R1171" t="str">
        <f>MID(N1171,FIND("/",N1171)+1,4115)</f>
        <v>food trucks</v>
      </c>
      <c r="S1171" s="11">
        <f>(((J1171/60)/60)/24)+DATE(1970,1,1)</f>
        <v>42027.353738425925</v>
      </c>
      <c r="T1171" s="11">
        <f>(((I1171/60)/60)/24)+DATE(1970,1,1)</f>
        <v>42057.353738425925</v>
      </c>
    </row>
    <row r="1172" spans="1:20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>E1172/D1172</f>
        <v>4.0000000000000001E-3</v>
      </c>
      <c r="P1172">
        <f>E1172/L1172</f>
        <v>50</v>
      </c>
      <c r="Q1172" t="str">
        <f>LEFT(N1172,(FIND("/",N1172)-1))</f>
        <v>food</v>
      </c>
      <c r="R1172" t="str">
        <f>MID(N1172,FIND("/",N1172)+1,4115)</f>
        <v>food trucks</v>
      </c>
      <c r="S1172" s="11">
        <f>(((J1172/60)/60)/24)+DATE(1970,1,1)</f>
        <v>42124.893182870372</v>
      </c>
      <c r="T1172" s="11">
        <f>(((I1172/60)/60)/24)+DATE(1970,1,1)</f>
        <v>42154.893182870372</v>
      </c>
    </row>
    <row r="1173" spans="1:20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>E1173/D1173</f>
        <v>1E-3</v>
      </c>
      <c r="P1173">
        <f>E1173/L1173</f>
        <v>25</v>
      </c>
      <c r="Q1173" t="str">
        <f>LEFT(N1173,(FIND("/",N1173)-1))</f>
        <v>food</v>
      </c>
      <c r="R1173" t="str">
        <f>MID(N1173,FIND("/",N1173)+1,4115)</f>
        <v>food trucks</v>
      </c>
      <c r="S1173" s="11">
        <f>(((J1173/60)/60)/24)+DATE(1970,1,1)</f>
        <v>41938.804710648146</v>
      </c>
      <c r="T1173" s="11">
        <f>(((I1173/60)/60)/24)+DATE(1970,1,1)</f>
        <v>41956.846377314811</v>
      </c>
    </row>
    <row r="1174" spans="1:20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>E1174/D1174</f>
        <v>0</v>
      </c>
      <c r="P1174" t="e">
        <f>E1174/L1174</f>
        <v>#DIV/0!</v>
      </c>
      <c r="Q1174" t="str">
        <f>LEFT(N1174,(FIND("/",N1174)-1))</f>
        <v>food</v>
      </c>
      <c r="R1174" t="str">
        <f>MID(N1174,FIND("/",N1174)+1,4115)</f>
        <v>food trucks</v>
      </c>
      <c r="S1174" s="11">
        <f>(((J1174/60)/60)/24)+DATE(1970,1,1)</f>
        <v>41841.682314814818</v>
      </c>
      <c r="T1174" s="11">
        <f>(((I1174/60)/60)/24)+DATE(1970,1,1)</f>
        <v>41871.682314814818</v>
      </c>
    </row>
    <row r="1175" spans="1:20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>E1175/D1175</f>
        <v>2.4000000000000001E-4</v>
      </c>
      <c r="P1175">
        <f>E1175/L1175</f>
        <v>30</v>
      </c>
      <c r="Q1175" t="str">
        <f>LEFT(N1175,(FIND("/",N1175)-1))</f>
        <v>food</v>
      </c>
      <c r="R1175" t="str">
        <f>MID(N1175,FIND("/",N1175)+1,4115)</f>
        <v>food trucks</v>
      </c>
      <c r="S1175" s="11">
        <f>(((J1175/60)/60)/24)+DATE(1970,1,1)</f>
        <v>42184.185844907406</v>
      </c>
      <c r="T1175" s="11">
        <f>(((I1175/60)/60)/24)+DATE(1970,1,1)</f>
        <v>42219.185844907406</v>
      </c>
    </row>
    <row r="1176" spans="1:20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>E1176/D1176</f>
        <v>5.906666666666667E-2</v>
      </c>
      <c r="P1176">
        <f>E1176/L1176</f>
        <v>46.631578947368418</v>
      </c>
      <c r="Q1176" t="str">
        <f>LEFT(N1176,(FIND("/",N1176)-1))</f>
        <v>food</v>
      </c>
      <c r="R1176" t="str">
        <f>MID(N1176,FIND("/",N1176)+1,4115)</f>
        <v>food trucks</v>
      </c>
      <c r="S1176" s="11">
        <f>(((J1176/60)/60)/24)+DATE(1970,1,1)</f>
        <v>42468.84174768519</v>
      </c>
      <c r="T1176" s="11">
        <f>(((I1176/60)/60)/24)+DATE(1970,1,1)</f>
        <v>42498.84174768519</v>
      </c>
    </row>
    <row r="1177" spans="1:20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>E1177/D1177</f>
        <v>2.9250000000000002E-2</v>
      </c>
      <c r="P1177">
        <f>E1177/L1177</f>
        <v>65</v>
      </c>
      <c r="Q1177" t="str">
        <f>LEFT(N1177,(FIND("/",N1177)-1))</f>
        <v>food</v>
      </c>
      <c r="R1177" t="str">
        <f>MID(N1177,FIND("/",N1177)+1,4115)</f>
        <v>food trucks</v>
      </c>
      <c r="S1177" s="11">
        <f>(((J1177/60)/60)/24)+DATE(1970,1,1)</f>
        <v>42170.728460648148</v>
      </c>
      <c r="T1177" s="11">
        <f>(((I1177/60)/60)/24)+DATE(1970,1,1)</f>
        <v>42200.728460648148</v>
      </c>
    </row>
    <row r="1178" spans="1:20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>E1178/D1178</f>
        <v>5.7142857142857142E-5</v>
      </c>
      <c r="P1178">
        <f>E1178/L1178</f>
        <v>10</v>
      </c>
      <c r="Q1178" t="str">
        <f>LEFT(N1178,(FIND("/",N1178)-1))</f>
        <v>food</v>
      </c>
      <c r="R1178" t="str">
        <f>MID(N1178,FIND("/",N1178)+1,4115)</f>
        <v>food trucks</v>
      </c>
      <c r="S1178" s="11">
        <f>(((J1178/60)/60)/24)+DATE(1970,1,1)</f>
        <v>42746.019652777773</v>
      </c>
      <c r="T1178" s="11">
        <f>(((I1178/60)/60)/24)+DATE(1970,1,1)</f>
        <v>42800.541666666672</v>
      </c>
    </row>
    <row r="1179" spans="1:20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>E1179/D1179</f>
        <v>0</v>
      </c>
      <c r="P1179" t="e">
        <f>E1179/L1179</f>
        <v>#DIV/0!</v>
      </c>
      <c r="Q1179" t="str">
        <f>LEFT(N1179,(FIND("/",N1179)-1))</f>
        <v>food</v>
      </c>
      <c r="R1179" t="str">
        <f>MID(N1179,FIND("/",N1179)+1,4115)</f>
        <v>food trucks</v>
      </c>
      <c r="S1179" s="11">
        <f>(((J1179/60)/60)/24)+DATE(1970,1,1)</f>
        <v>41897.660833333335</v>
      </c>
      <c r="T1179" s="11">
        <f>(((I1179/60)/60)/24)+DATE(1970,1,1)</f>
        <v>41927.660833333335</v>
      </c>
    </row>
    <row r="1180" spans="1:20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>E1180/D1180</f>
        <v>6.666666666666667E-5</v>
      </c>
      <c r="P1180">
        <f>E1180/L1180</f>
        <v>5</v>
      </c>
      <c r="Q1180" t="str">
        <f>LEFT(N1180,(FIND("/",N1180)-1))</f>
        <v>food</v>
      </c>
      <c r="R1180" t="str">
        <f>MID(N1180,FIND("/",N1180)+1,4115)</f>
        <v>food trucks</v>
      </c>
      <c r="S1180" s="11">
        <f>(((J1180/60)/60)/24)+DATE(1970,1,1)</f>
        <v>41837.905694444446</v>
      </c>
      <c r="T1180" s="11">
        <f>(((I1180/60)/60)/24)+DATE(1970,1,1)</f>
        <v>41867.905694444446</v>
      </c>
    </row>
    <row r="1181" spans="1:20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>E1181/D1181</f>
        <v>5.3333333333333337E-2</v>
      </c>
      <c r="P1181">
        <f>E1181/L1181</f>
        <v>640</v>
      </c>
      <c r="Q1181" t="str">
        <f>LEFT(N1181,(FIND("/",N1181)-1))</f>
        <v>food</v>
      </c>
      <c r="R1181" t="str">
        <f>MID(N1181,FIND("/",N1181)+1,4115)</f>
        <v>food trucks</v>
      </c>
      <c r="S1181" s="11">
        <f>(((J1181/60)/60)/24)+DATE(1970,1,1)</f>
        <v>42275.720219907409</v>
      </c>
      <c r="T1181" s="11">
        <f>(((I1181/60)/60)/24)+DATE(1970,1,1)</f>
        <v>42305.720219907409</v>
      </c>
    </row>
    <row r="1182" spans="1:20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>E1182/D1182</f>
        <v>0.11749999999999999</v>
      </c>
      <c r="P1182">
        <f>E1182/L1182</f>
        <v>69.117647058823536</v>
      </c>
      <c r="Q1182" t="str">
        <f>LEFT(N1182,(FIND("/",N1182)-1))</f>
        <v>food</v>
      </c>
      <c r="R1182" t="str">
        <f>MID(N1182,FIND("/",N1182)+1,4115)</f>
        <v>food trucks</v>
      </c>
      <c r="S1182" s="11">
        <f>(((J1182/60)/60)/24)+DATE(1970,1,1)</f>
        <v>41781.806875000002</v>
      </c>
      <c r="T1182" s="11">
        <f>(((I1182/60)/60)/24)+DATE(1970,1,1)</f>
        <v>41818.806875000002</v>
      </c>
    </row>
    <row r="1183" spans="1:20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>E1183/D1183</f>
        <v>8.0000000000000007E-5</v>
      </c>
      <c r="P1183">
        <f>E1183/L1183</f>
        <v>1.3333333333333333</v>
      </c>
      <c r="Q1183" t="str">
        <f>LEFT(N1183,(FIND("/",N1183)-1))</f>
        <v>food</v>
      </c>
      <c r="R1183" t="str">
        <f>MID(N1183,FIND("/",N1183)+1,4115)</f>
        <v>food trucks</v>
      </c>
      <c r="S1183" s="11">
        <f>(((J1183/60)/60)/24)+DATE(1970,1,1)</f>
        <v>42034.339363425926</v>
      </c>
      <c r="T1183" s="11">
        <f>(((I1183/60)/60)/24)+DATE(1970,1,1)</f>
        <v>42064.339363425926</v>
      </c>
    </row>
    <row r="1184" spans="1:20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>E1184/D1184</f>
        <v>4.2000000000000003E-2</v>
      </c>
      <c r="P1184">
        <f>E1184/L1184</f>
        <v>10.5</v>
      </c>
      <c r="Q1184" t="str">
        <f>LEFT(N1184,(FIND("/",N1184)-1))</f>
        <v>food</v>
      </c>
      <c r="R1184" t="str">
        <f>MID(N1184,FIND("/",N1184)+1,4115)</f>
        <v>food trucks</v>
      </c>
      <c r="S1184" s="11">
        <f>(((J1184/60)/60)/24)+DATE(1970,1,1)</f>
        <v>42728.827407407407</v>
      </c>
      <c r="T1184" s="11">
        <f>(((I1184/60)/60)/24)+DATE(1970,1,1)</f>
        <v>42747.695833333331</v>
      </c>
    </row>
    <row r="1185" spans="1:20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>E1185/D1185</f>
        <v>0.04</v>
      </c>
      <c r="P1185">
        <f>E1185/L1185</f>
        <v>33.333333333333336</v>
      </c>
      <c r="Q1185" t="str">
        <f>LEFT(N1185,(FIND("/",N1185)-1))</f>
        <v>food</v>
      </c>
      <c r="R1185" t="str">
        <f>MID(N1185,FIND("/",N1185)+1,4115)</f>
        <v>food trucks</v>
      </c>
      <c r="S1185" s="11">
        <f>(((J1185/60)/60)/24)+DATE(1970,1,1)</f>
        <v>42656.86137731481</v>
      </c>
      <c r="T1185" s="11">
        <f>(((I1185/60)/60)/24)+DATE(1970,1,1)</f>
        <v>42676.165972222225</v>
      </c>
    </row>
    <row r="1186" spans="1:20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>E1186/D1186</f>
        <v>1.0493636363636363</v>
      </c>
      <c r="P1186">
        <f>E1186/L1186</f>
        <v>61.562666666666665</v>
      </c>
      <c r="Q1186" t="str">
        <f>LEFT(N1186,(FIND("/",N1186)-1))</f>
        <v>photography</v>
      </c>
      <c r="R1186" t="str">
        <f>MID(N1186,FIND("/",N1186)+1,4115)</f>
        <v>photobooks</v>
      </c>
      <c r="S1186" s="11">
        <f>(((J1186/60)/60)/24)+DATE(1970,1,1)</f>
        <v>42741.599664351852</v>
      </c>
      <c r="T1186" s="11">
        <f>(((I1186/60)/60)/24)+DATE(1970,1,1)</f>
        <v>42772.599664351852</v>
      </c>
    </row>
    <row r="1187" spans="1:20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>E1187/D1187</f>
        <v>1.0544</v>
      </c>
      <c r="P1187">
        <f>E1187/L1187</f>
        <v>118.73873873873873</v>
      </c>
      <c r="Q1187" t="str">
        <f>LEFT(N1187,(FIND("/",N1187)-1))</f>
        <v>photography</v>
      </c>
      <c r="R1187" t="str">
        <f>MID(N1187,FIND("/",N1187)+1,4115)</f>
        <v>photobooks</v>
      </c>
      <c r="S1187" s="11">
        <f>(((J1187/60)/60)/24)+DATE(1970,1,1)</f>
        <v>42130.865150462967</v>
      </c>
      <c r="T1187" s="11">
        <f>(((I1187/60)/60)/24)+DATE(1970,1,1)</f>
        <v>42163.166666666672</v>
      </c>
    </row>
    <row r="1188" spans="1:20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>E1188/D1188</f>
        <v>1.0673333333333332</v>
      </c>
      <c r="P1188">
        <f>E1188/L1188</f>
        <v>65.081300813008127</v>
      </c>
      <c r="Q1188" t="str">
        <f>LEFT(N1188,(FIND("/",N1188)-1))</f>
        <v>photography</v>
      </c>
      <c r="R1188" t="str">
        <f>MID(N1188,FIND("/",N1188)+1,4115)</f>
        <v>photobooks</v>
      </c>
      <c r="S1188" s="11">
        <f>(((J1188/60)/60)/24)+DATE(1970,1,1)</f>
        <v>42123.86336805555</v>
      </c>
      <c r="T1188" s="11">
        <f>(((I1188/60)/60)/24)+DATE(1970,1,1)</f>
        <v>42156.945833333331</v>
      </c>
    </row>
    <row r="1189" spans="1:20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>E1189/D1189</f>
        <v>1.0412571428571429</v>
      </c>
      <c r="P1189">
        <f>E1189/L1189</f>
        <v>130.15714285714284</v>
      </c>
      <c r="Q1189" t="str">
        <f>LEFT(N1189,(FIND("/",N1189)-1))</f>
        <v>photography</v>
      </c>
      <c r="R1189" t="str">
        <f>MID(N1189,FIND("/",N1189)+1,4115)</f>
        <v>photobooks</v>
      </c>
      <c r="S1189" s="11">
        <f>(((J1189/60)/60)/24)+DATE(1970,1,1)</f>
        <v>42109.894942129627</v>
      </c>
      <c r="T1189" s="11">
        <f>(((I1189/60)/60)/24)+DATE(1970,1,1)</f>
        <v>42141.75</v>
      </c>
    </row>
    <row r="1190" spans="1:20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>E1190/D1190</f>
        <v>1.6054999999999999</v>
      </c>
      <c r="P1190">
        <f>E1190/L1190</f>
        <v>37.776470588235291</v>
      </c>
      <c r="Q1190" t="str">
        <f>LEFT(N1190,(FIND("/",N1190)-1))</f>
        <v>photography</v>
      </c>
      <c r="R1190" t="str">
        <f>MID(N1190,FIND("/",N1190)+1,4115)</f>
        <v>photobooks</v>
      </c>
      <c r="S1190" s="11">
        <f>(((J1190/60)/60)/24)+DATE(1970,1,1)</f>
        <v>42711.700694444444</v>
      </c>
      <c r="T1190" s="11">
        <f>(((I1190/60)/60)/24)+DATE(1970,1,1)</f>
        <v>42732.700694444444</v>
      </c>
    </row>
    <row r="1191" spans="1:20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>E1191/D1191</f>
        <v>1.0777777777777777</v>
      </c>
      <c r="P1191">
        <f>E1191/L1191</f>
        <v>112.79069767441861</v>
      </c>
      <c r="Q1191" t="str">
        <f>LEFT(N1191,(FIND("/",N1191)-1))</f>
        <v>photography</v>
      </c>
      <c r="R1191" t="str">
        <f>MID(N1191,FIND("/",N1191)+1,4115)</f>
        <v>photobooks</v>
      </c>
      <c r="S1191" s="11">
        <f>(((J1191/60)/60)/24)+DATE(1970,1,1)</f>
        <v>42529.979108796295</v>
      </c>
      <c r="T1191" s="11">
        <f>(((I1191/60)/60)/24)+DATE(1970,1,1)</f>
        <v>42550.979108796295</v>
      </c>
    </row>
    <row r="1192" spans="1:20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>E1192/D1192</f>
        <v>1.35</v>
      </c>
      <c r="P1192">
        <f>E1192/L1192</f>
        <v>51.92307692307692</v>
      </c>
      <c r="Q1192" t="str">
        <f>LEFT(N1192,(FIND("/",N1192)-1))</f>
        <v>photography</v>
      </c>
      <c r="R1192" t="str">
        <f>MID(N1192,FIND("/",N1192)+1,4115)</f>
        <v>photobooks</v>
      </c>
      <c r="S1192" s="11">
        <f>(((J1192/60)/60)/24)+DATE(1970,1,1)</f>
        <v>41852.665798611109</v>
      </c>
      <c r="T1192" s="11">
        <f>(((I1192/60)/60)/24)+DATE(1970,1,1)</f>
        <v>41882.665798611109</v>
      </c>
    </row>
    <row r="1193" spans="1:20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>E1193/D1193</f>
        <v>1.0907407407407408</v>
      </c>
      <c r="P1193">
        <f>E1193/L1193</f>
        <v>89.242424242424249</v>
      </c>
      <c r="Q1193" t="str">
        <f>LEFT(N1193,(FIND("/",N1193)-1))</f>
        <v>photography</v>
      </c>
      <c r="R1193" t="str">
        <f>MID(N1193,FIND("/",N1193)+1,4115)</f>
        <v>photobooks</v>
      </c>
      <c r="S1193" s="11">
        <f>(((J1193/60)/60)/24)+DATE(1970,1,1)</f>
        <v>42419.603703703702</v>
      </c>
      <c r="T1193" s="11">
        <f>(((I1193/60)/60)/24)+DATE(1970,1,1)</f>
        <v>42449.562037037031</v>
      </c>
    </row>
    <row r="1194" spans="1:20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>E1194/D1194</f>
        <v>2.9</v>
      </c>
      <c r="P1194">
        <f>E1194/L1194</f>
        <v>19.333333333333332</v>
      </c>
      <c r="Q1194" t="str">
        <f>LEFT(N1194,(FIND("/",N1194)-1))</f>
        <v>photography</v>
      </c>
      <c r="R1194" t="str">
        <f>MID(N1194,FIND("/",N1194)+1,4115)</f>
        <v>photobooks</v>
      </c>
      <c r="S1194" s="11">
        <f>(((J1194/60)/60)/24)+DATE(1970,1,1)</f>
        <v>42747.506689814814</v>
      </c>
      <c r="T1194" s="11">
        <f>(((I1194/60)/60)/24)+DATE(1970,1,1)</f>
        <v>42777.506689814814</v>
      </c>
    </row>
    <row r="1195" spans="1:20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>E1195/D1195</f>
        <v>1.0395714285714286</v>
      </c>
      <c r="P1195">
        <f>E1195/L1195</f>
        <v>79.967032967032964</v>
      </c>
      <c r="Q1195" t="str">
        <f>LEFT(N1195,(FIND("/",N1195)-1))</f>
        <v>photography</v>
      </c>
      <c r="R1195" t="str">
        <f>MID(N1195,FIND("/",N1195)+1,4115)</f>
        <v>photobooks</v>
      </c>
      <c r="S1195" s="11">
        <f>(((J1195/60)/60)/24)+DATE(1970,1,1)</f>
        <v>42409.776076388895</v>
      </c>
      <c r="T1195" s="11">
        <f>(((I1195/60)/60)/24)+DATE(1970,1,1)</f>
        <v>42469.734409722223</v>
      </c>
    </row>
    <row r="1196" spans="1:20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>E1196/D1196</f>
        <v>3.2223999999999999</v>
      </c>
      <c r="P1196">
        <f>E1196/L1196</f>
        <v>56.414565826330531</v>
      </c>
      <c r="Q1196" t="str">
        <f>LEFT(N1196,(FIND("/",N1196)-1))</f>
        <v>photography</v>
      </c>
      <c r="R1196" t="str">
        <f>MID(N1196,FIND("/",N1196)+1,4115)</f>
        <v>photobooks</v>
      </c>
      <c r="S1196" s="11">
        <f>(((J1196/60)/60)/24)+DATE(1970,1,1)</f>
        <v>42072.488182870366</v>
      </c>
      <c r="T1196" s="11">
        <f>(((I1196/60)/60)/24)+DATE(1970,1,1)</f>
        <v>42102.488182870366</v>
      </c>
    </row>
    <row r="1197" spans="1:20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>E1197/D1197</f>
        <v>1.35</v>
      </c>
      <c r="P1197">
        <f>E1197/L1197</f>
        <v>79.411764705882348</v>
      </c>
      <c r="Q1197" t="str">
        <f>LEFT(N1197,(FIND("/",N1197)-1))</f>
        <v>photography</v>
      </c>
      <c r="R1197" t="str">
        <f>MID(N1197,FIND("/",N1197)+1,4115)</f>
        <v>photobooks</v>
      </c>
      <c r="S1197" s="11">
        <f>(((J1197/60)/60)/24)+DATE(1970,1,1)</f>
        <v>42298.34783564815</v>
      </c>
      <c r="T1197" s="11">
        <f>(((I1197/60)/60)/24)+DATE(1970,1,1)</f>
        <v>42358.375</v>
      </c>
    </row>
    <row r="1198" spans="1:20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>E1198/D1198</f>
        <v>2.6991034482758622</v>
      </c>
      <c r="P1198">
        <f>E1198/L1198</f>
        <v>76.439453125</v>
      </c>
      <c r="Q1198" t="str">
        <f>LEFT(N1198,(FIND("/",N1198)-1))</f>
        <v>photography</v>
      </c>
      <c r="R1198" t="str">
        <f>MID(N1198,FIND("/",N1198)+1,4115)</f>
        <v>photobooks</v>
      </c>
      <c r="S1198" s="11">
        <f>(((J1198/60)/60)/24)+DATE(1970,1,1)</f>
        <v>42326.818738425922</v>
      </c>
      <c r="T1198" s="11">
        <f>(((I1198/60)/60)/24)+DATE(1970,1,1)</f>
        <v>42356.818738425922</v>
      </c>
    </row>
    <row r="1199" spans="1:20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>E1199/D1199</f>
        <v>2.5329333333333333</v>
      </c>
      <c r="P1199">
        <f>E1199/L1199</f>
        <v>121</v>
      </c>
      <c r="Q1199" t="str">
        <f>LEFT(N1199,(FIND("/",N1199)-1))</f>
        <v>photography</v>
      </c>
      <c r="R1199" t="str">
        <f>MID(N1199,FIND("/",N1199)+1,4115)</f>
        <v>photobooks</v>
      </c>
      <c r="S1199" s="11">
        <f>(((J1199/60)/60)/24)+DATE(1970,1,1)</f>
        <v>42503.66474537037</v>
      </c>
      <c r="T1199" s="11">
        <f>(((I1199/60)/60)/24)+DATE(1970,1,1)</f>
        <v>42534.249305555553</v>
      </c>
    </row>
    <row r="1200" spans="1:20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>E1200/D1200</f>
        <v>2.6059999999999999</v>
      </c>
      <c r="P1200">
        <f>E1200/L1200</f>
        <v>54.616766467065865</v>
      </c>
      <c r="Q1200" t="str">
        <f>LEFT(N1200,(FIND("/",N1200)-1))</f>
        <v>photography</v>
      </c>
      <c r="R1200" t="str">
        <f>MID(N1200,FIND("/",N1200)+1,4115)</f>
        <v>photobooks</v>
      </c>
      <c r="S1200" s="11">
        <f>(((J1200/60)/60)/24)+DATE(1970,1,1)</f>
        <v>42333.619050925925</v>
      </c>
      <c r="T1200" s="11">
        <f>(((I1200/60)/60)/24)+DATE(1970,1,1)</f>
        <v>42369.125</v>
      </c>
    </row>
    <row r="1201" spans="1:20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>E1201/D1201</f>
        <v>1.0131677953348381</v>
      </c>
      <c r="P1201">
        <f>E1201/L1201</f>
        <v>299.22222222222223</v>
      </c>
      <c r="Q1201" t="str">
        <f>LEFT(N1201,(FIND("/",N1201)-1))</f>
        <v>photography</v>
      </c>
      <c r="R1201" t="str">
        <f>MID(N1201,FIND("/",N1201)+1,4115)</f>
        <v>photobooks</v>
      </c>
      <c r="S1201" s="11">
        <f>(((J1201/60)/60)/24)+DATE(1970,1,1)</f>
        <v>42161.770833333328</v>
      </c>
      <c r="T1201" s="11">
        <f>(((I1201/60)/60)/24)+DATE(1970,1,1)</f>
        <v>42193.770833333328</v>
      </c>
    </row>
    <row r="1202" spans="1:20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>E1202/D1202</f>
        <v>1.2560416666666667</v>
      </c>
      <c r="P1202">
        <f>E1202/L1202</f>
        <v>58.533980582524272</v>
      </c>
      <c r="Q1202" t="str">
        <f>LEFT(N1202,(FIND("/",N1202)-1))</f>
        <v>photography</v>
      </c>
      <c r="R1202" t="str">
        <f>MID(N1202,FIND("/",N1202)+1,4115)</f>
        <v>photobooks</v>
      </c>
      <c r="S1202" s="11">
        <f>(((J1202/60)/60)/24)+DATE(1970,1,1)</f>
        <v>42089.477500000001</v>
      </c>
      <c r="T1202" s="11">
        <f>(((I1202/60)/60)/24)+DATE(1970,1,1)</f>
        <v>42110.477500000001</v>
      </c>
    </row>
    <row r="1203" spans="1:20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>E1203/D1203</f>
        <v>1.0243783333333334</v>
      </c>
      <c r="P1203">
        <f>E1203/L1203</f>
        <v>55.371801801801809</v>
      </c>
      <c r="Q1203" t="str">
        <f>LEFT(N1203,(FIND("/",N1203)-1))</f>
        <v>photography</v>
      </c>
      <c r="R1203" t="str">
        <f>MID(N1203,FIND("/",N1203)+1,4115)</f>
        <v>photobooks</v>
      </c>
      <c r="S1203" s="11">
        <f>(((J1203/60)/60)/24)+DATE(1970,1,1)</f>
        <v>42536.60701388889</v>
      </c>
      <c r="T1203" s="11">
        <f>(((I1203/60)/60)/24)+DATE(1970,1,1)</f>
        <v>42566.60701388889</v>
      </c>
    </row>
    <row r="1204" spans="1:20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>E1204/D1204</f>
        <v>1.99244</v>
      </c>
      <c r="P1204">
        <f>E1204/L1204</f>
        <v>183.80442804428046</v>
      </c>
      <c r="Q1204" t="str">
        <f>LEFT(N1204,(FIND("/",N1204)-1))</f>
        <v>photography</v>
      </c>
      <c r="R1204" t="str">
        <f>MID(N1204,FIND("/",N1204)+1,4115)</f>
        <v>photobooks</v>
      </c>
      <c r="S1204" s="11">
        <f>(((J1204/60)/60)/24)+DATE(1970,1,1)</f>
        <v>42152.288819444439</v>
      </c>
      <c r="T1204" s="11">
        <f>(((I1204/60)/60)/24)+DATE(1970,1,1)</f>
        <v>42182.288819444439</v>
      </c>
    </row>
    <row r="1205" spans="1:20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>E1205/D1205</f>
        <v>1.0245398773006136</v>
      </c>
      <c r="P1205">
        <f>E1205/L1205</f>
        <v>165.34653465346534</v>
      </c>
      <c r="Q1205" t="str">
        <f>LEFT(N1205,(FIND("/",N1205)-1))</f>
        <v>photography</v>
      </c>
      <c r="R1205" t="str">
        <f>MID(N1205,FIND("/",N1205)+1,4115)</f>
        <v>photobooks</v>
      </c>
      <c r="S1205" s="11">
        <f>(((J1205/60)/60)/24)+DATE(1970,1,1)</f>
        <v>42125.614895833336</v>
      </c>
      <c r="T1205" s="11">
        <f>(((I1205/60)/60)/24)+DATE(1970,1,1)</f>
        <v>42155.614895833336</v>
      </c>
    </row>
    <row r="1206" spans="1:20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>E1206/D1206</f>
        <v>1.0294615384615384</v>
      </c>
      <c r="P1206">
        <f>E1206/L1206</f>
        <v>234.78947368421052</v>
      </c>
      <c r="Q1206" t="str">
        <f>LEFT(N1206,(FIND("/",N1206)-1))</f>
        <v>photography</v>
      </c>
      <c r="R1206" t="str">
        <f>MID(N1206,FIND("/",N1206)+1,4115)</f>
        <v>photobooks</v>
      </c>
      <c r="S1206" s="11">
        <f>(((J1206/60)/60)/24)+DATE(1970,1,1)</f>
        <v>42297.748067129629</v>
      </c>
      <c r="T1206" s="11">
        <f>(((I1206/60)/60)/24)+DATE(1970,1,1)</f>
        <v>42342.208333333328</v>
      </c>
    </row>
    <row r="1207" spans="1:20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>E1207/D1207</f>
        <v>1.0086153846153847</v>
      </c>
      <c r="P1207">
        <f>E1207/L1207</f>
        <v>211.48387096774192</v>
      </c>
      <c r="Q1207" t="str">
        <f>LEFT(N1207,(FIND("/",N1207)-1))</f>
        <v>photography</v>
      </c>
      <c r="R1207" t="str">
        <f>MID(N1207,FIND("/",N1207)+1,4115)</f>
        <v>photobooks</v>
      </c>
      <c r="S1207" s="11">
        <f>(((J1207/60)/60)/24)+DATE(1970,1,1)</f>
        <v>42138.506377314814</v>
      </c>
      <c r="T1207" s="11">
        <f>(((I1207/60)/60)/24)+DATE(1970,1,1)</f>
        <v>42168.506377314814</v>
      </c>
    </row>
    <row r="1208" spans="1:20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>E1208/D1208</f>
        <v>1.1499999999999999</v>
      </c>
      <c r="P1208">
        <f>E1208/L1208</f>
        <v>32.34375</v>
      </c>
      <c r="Q1208" t="str">
        <f>LEFT(N1208,(FIND("/",N1208)-1))</f>
        <v>photography</v>
      </c>
      <c r="R1208" t="str">
        <f>MID(N1208,FIND("/",N1208)+1,4115)</f>
        <v>photobooks</v>
      </c>
      <c r="S1208" s="11">
        <f>(((J1208/60)/60)/24)+DATE(1970,1,1)</f>
        <v>42772.776076388895</v>
      </c>
      <c r="T1208" s="11">
        <f>(((I1208/60)/60)/24)+DATE(1970,1,1)</f>
        <v>42805.561805555553</v>
      </c>
    </row>
    <row r="1209" spans="1:20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>E1209/D1209</f>
        <v>1.0416766467065868</v>
      </c>
      <c r="P1209">
        <f>E1209/L1209</f>
        <v>123.37588652482269</v>
      </c>
      <c r="Q1209" t="str">
        <f>LEFT(N1209,(FIND("/",N1209)-1))</f>
        <v>photography</v>
      </c>
      <c r="R1209" t="str">
        <f>MID(N1209,FIND("/",N1209)+1,4115)</f>
        <v>photobooks</v>
      </c>
      <c r="S1209" s="11">
        <f>(((J1209/60)/60)/24)+DATE(1970,1,1)</f>
        <v>42430.430243055554</v>
      </c>
      <c r="T1209" s="11">
        <f>(((I1209/60)/60)/24)+DATE(1970,1,1)</f>
        <v>42460.416666666672</v>
      </c>
    </row>
    <row r="1210" spans="1:20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>E1210/D1210</f>
        <v>1.5529999999999999</v>
      </c>
      <c r="P1210">
        <f>E1210/L1210</f>
        <v>207.06666666666666</v>
      </c>
      <c r="Q1210" t="str">
        <f>LEFT(N1210,(FIND("/",N1210)-1))</f>
        <v>photography</v>
      </c>
      <c r="R1210" t="str">
        <f>MID(N1210,FIND("/",N1210)+1,4115)</f>
        <v>photobooks</v>
      </c>
      <c r="S1210" s="11">
        <f>(((J1210/60)/60)/24)+DATE(1970,1,1)</f>
        <v>42423.709074074075</v>
      </c>
      <c r="T1210" s="11">
        <f>(((I1210/60)/60)/24)+DATE(1970,1,1)</f>
        <v>42453.667407407411</v>
      </c>
    </row>
    <row r="1211" spans="1:20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>E1211/D1211</f>
        <v>1.06</v>
      </c>
      <c r="P1211">
        <f>E1211/L1211</f>
        <v>138.2608695652174</v>
      </c>
      <c r="Q1211" t="str">
        <f>LEFT(N1211,(FIND("/",N1211)-1))</f>
        <v>photography</v>
      </c>
      <c r="R1211" t="str">
        <f>MID(N1211,FIND("/",N1211)+1,4115)</f>
        <v>photobooks</v>
      </c>
      <c r="S1211" s="11">
        <f>(((J1211/60)/60)/24)+DATE(1970,1,1)</f>
        <v>42761.846122685187</v>
      </c>
      <c r="T1211" s="11">
        <f>(((I1211/60)/60)/24)+DATE(1970,1,1)</f>
        <v>42791.846122685187</v>
      </c>
    </row>
    <row r="1212" spans="1:20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>E1212/D1212</f>
        <v>2.5431499999999998</v>
      </c>
      <c r="P1212">
        <f>E1212/L1212</f>
        <v>493.81553398058253</v>
      </c>
      <c r="Q1212" t="str">
        <f>LEFT(N1212,(FIND("/",N1212)-1))</f>
        <v>photography</v>
      </c>
      <c r="R1212" t="str">
        <f>MID(N1212,FIND("/",N1212)+1,4115)</f>
        <v>photobooks</v>
      </c>
      <c r="S1212" s="11">
        <f>(((J1212/60)/60)/24)+DATE(1970,1,1)</f>
        <v>42132.941805555558</v>
      </c>
      <c r="T1212" s="11">
        <f>(((I1212/60)/60)/24)+DATE(1970,1,1)</f>
        <v>42155.875</v>
      </c>
    </row>
    <row r="1213" spans="1:20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>E1213/D1213</f>
        <v>1.0109999999999999</v>
      </c>
      <c r="P1213">
        <f>E1213/L1213</f>
        <v>168.5</v>
      </c>
      <c r="Q1213" t="str">
        <f>LEFT(N1213,(FIND("/",N1213)-1))</f>
        <v>photography</v>
      </c>
      <c r="R1213" t="str">
        <f>MID(N1213,FIND("/",N1213)+1,4115)</f>
        <v>photobooks</v>
      </c>
      <c r="S1213" s="11">
        <f>(((J1213/60)/60)/24)+DATE(1970,1,1)</f>
        <v>42515.866446759261</v>
      </c>
      <c r="T1213" s="11">
        <f>(((I1213/60)/60)/24)+DATE(1970,1,1)</f>
        <v>42530.866446759261</v>
      </c>
    </row>
    <row r="1214" spans="1:20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>E1214/D1214</f>
        <v>1.2904</v>
      </c>
      <c r="P1214">
        <f>E1214/L1214</f>
        <v>38.867469879518069</v>
      </c>
      <c r="Q1214" t="str">
        <f>LEFT(N1214,(FIND("/",N1214)-1))</f>
        <v>photography</v>
      </c>
      <c r="R1214" t="str">
        <f>MID(N1214,FIND("/",N1214)+1,4115)</f>
        <v>photobooks</v>
      </c>
      <c r="S1214" s="11">
        <f>(((J1214/60)/60)/24)+DATE(1970,1,1)</f>
        <v>42318.950173611112</v>
      </c>
      <c r="T1214" s="11">
        <f>(((I1214/60)/60)/24)+DATE(1970,1,1)</f>
        <v>42335.041666666672</v>
      </c>
    </row>
    <row r="1215" spans="1:20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>E1215/D1215</f>
        <v>1.0223076923076924</v>
      </c>
      <c r="P1215">
        <f>E1215/L1215</f>
        <v>61.527777777777779</v>
      </c>
      <c r="Q1215" t="str">
        <f>LEFT(N1215,(FIND("/",N1215)-1))</f>
        <v>photography</v>
      </c>
      <c r="R1215" t="str">
        <f>MID(N1215,FIND("/",N1215)+1,4115)</f>
        <v>photobooks</v>
      </c>
      <c r="S1215" s="11">
        <f>(((J1215/60)/60)/24)+DATE(1970,1,1)</f>
        <v>42731.755787037036</v>
      </c>
      <c r="T1215" s="11">
        <f>(((I1215/60)/60)/24)+DATE(1970,1,1)</f>
        <v>42766.755787037036</v>
      </c>
    </row>
    <row r="1216" spans="1:20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>E1216/D1216</f>
        <v>1.3180000000000001</v>
      </c>
      <c r="P1216">
        <f>E1216/L1216</f>
        <v>105.44</v>
      </c>
      <c r="Q1216" t="str">
        <f>LEFT(N1216,(FIND("/",N1216)-1))</f>
        <v>photography</v>
      </c>
      <c r="R1216" t="str">
        <f>MID(N1216,FIND("/",N1216)+1,4115)</f>
        <v>photobooks</v>
      </c>
      <c r="S1216" s="11">
        <f>(((J1216/60)/60)/24)+DATE(1970,1,1)</f>
        <v>42104.840335648143</v>
      </c>
      <c r="T1216" s="11">
        <f>(((I1216/60)/60)/24)+DATE(1970,1,1)</f>
        <v>42164.840335648143</v>
      </c>
    </row>
    <row r="1217" spans="1:20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>E1217/D1217</f>
        <v>7.8608020000000005</v>
      </c>
      <c r="P1217">
        <f>E1217/L1217</f>
        <v>71.592003642987251</v>
      </c>
      <c r="Q1217" t="str">
        <f>LEFT(N1217,(FIND("/",N1217)-1))</f>
        <v>photography</v>
      </c>
      <c r="R1217" t="str">
        <f>MID(N1217,FIND("/",N1217)+1,4115)</f>
        <v>photobooks</v>
      </c>
      <c r="S1217" s="11">
        <f>(((J1217/60)/60)/24)+DATE(1970,1,1)</f>
        <v>41759.923101851848</v>
      </c>
      <c r="T1217" s="11">
        <f>(((I1217/60)/60)/24)+DATE(1970,1,1)</f>
        <v>41789.923101851848</v>
      </c>
    </row>
    <row r="1218" spans="1:20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>E1218/D1218</f>
        <v>1.4570000000000001</v>
      </c>
      <c r="P1218">
        <f>E1218/L1218</f>
        <v>91.882882882882882</v>
      </c>
      <c r="Q1218" t="str">
        <f>LEFT(N1218,(FIND("/",N1218)-1))</f>
        <v>photography</v>
      </c>
      <c r="R1218" t="str">
        <f>MID(N1218,FIND("/",N1218)+1,4115)</f>
        <v>photobooks</v>
      </c>
      <c r="S1218" s="11">
        <f>(((J1218/60)/60)/24)+DATE(1970,1,1)</f>
        <v>42247.616400462968</v>
      </c>
      <c r="T1218" s="11">
        <f>(((I1218/60)/60)/24)+DATE(1970,1,1)</f>
        <v>42279.960416666669</v>
      </c>
    </row>
    <row r="1219" spans="1:20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>E1219/D1219</f>
        <v>1.026</v>
      </c>
      <c r="P1219">
        <f>E1219/L1219</f>
        <v>148.57377049180329</v>
      </c>
      <c r="Q1219" t="str">
        <f>LEFT(N1219,(FIND("/",N1219)-1))</f>
        <v>photography</v>
      </c>
      <c r="R1219" t="str">
        <f>MID(N1219,FIND("/",N1219)+1,4115)</f>
        <v>photobooks</v>
      </c>
      <c r="S1219" s="11">
        <f>(((J1219/60)/60)/24)+DATE(1970,1,1)</f>
        <v>42535.809490740736</v>
      </c>
      <c r="T1219" s="11">
        <f>(((I1219/60)/60)/24)+DATE(1970,1,1)</f>
        <v>42565.809490740736</v>
      </c>
    </row>
    <row r="1220" spans="1:20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>E1220/D1220</f>
        <v>1.7227777777777777</v>
      </c>
      <c r="P1220">
        <f>E1220/L1220</f>
        <v>174.2134831460674</v>
      </c>
      <c r="Q1220" t="str">
        <f>LEFT(N1220,(FIND("/",N1220)-1))</f>
        <v>photography</v>
      </c>
      <c r="R1220" t="str">
        <f>MID(N1220,FIND("/",N1220)+1,4115)</f>
        <v>photobooks</v>
      </c>
      <c r="S1220" s="11">
        <f>(((J1220/60)/60)/24)+DATE(1970,1,1)</f>
        <v>42278.662037037036</v>
      </c>
      <c r="T1220" s="11">
        <f>(((I1220/60)/60)/24)+DATE(1970,1,1)</f>
        <v>42309.125</v>
      </c>
    </row>
    <row r="1221" spans="1:20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>E1221/D1221</f>
        <v>1.5916819571865444</v>
      </c>
      <c r="P1221">
        <f>E1221/L1221</f>
        <v>102.86166007905139</v>
      </c>
      <c r="Q1221" t="str">
        <f>LEFT(N1221,(FIND("/",N1221)-1))</f>
        <v>photography</v>
      </c>
      <c r="R1221" t="str">
        <f>MID(N1221,FIND("/",N1221)+1,4115)</f>
        <v>photobooks</v>
      </c>
      <c r="S1221" s="11">
        <f>(((J1221/60)/60)/24)+DATE(1970,1,1)</f>
        <v>42633.461956018517</v>
      </c>
      <c r="T1221" s="11">
        <f>(((I1221/60)/60)/24)+DATE(1970,1,1)</f>
        <v>42663.461956018517</v>
      </c>
    </row>
    <row r="1222" spans="1:20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>E1222/D1222</f>
        <v>1.0376666666666667</v>
      </c>
      <c r="P1222">
        <f>E1222/L1222</f>
        <v>111.17857142857143</v>
      </c>
      <c r="Q1222" t="str">
        <f>LEFT(N1222,(FIND("/",N1222)-1))</f>
        <v>photography</v>
      </c>
      <c r="R1222" t="str">
        <f>MID(N1222,FIND("/",N1222)+1,4115)</f>
        <v>photobooks</v>
      </c>
      <c r="S1222" s="11">
        <f>(((J1222/60)/60)/24)+DATE(1970,1,1)</f>
        <v>42211.628611111111</v>
      </c>
      <c r="T1222" s="11">
        <f>(((I1222/60)/60)/24)+DATE(1970,1,1)</f>
        <v>42241.628611111111</v>
      </c>
    </row>
    <row r="1223" spans="1:20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>E1223/D1223</f>
        <v>1.1140954545454547</v>
      </c>
      <c r="P1223">
        <f>E1223/L1223</f>
        <v>23.796213592233013</v>
      </c>
      <c r="Q1223" t="str">
        <f>LEFT(N1223,(FIND("/",N1223)-1))</f>
        <v>photography</v>
      </c>
      <c r="R1223" t="str">
        <f>MID(N1223,FIND("/",N1223)+1,4115)</f>
        <v>photobooks</v>
      </c>
      <c r="S1223" s="11">
        <f>(((J1223/60)/60)/24)+DATE(1970,1,1)</f>
        <v>42680.47555555556</v>
      </c>
      <c r="T1223" s="11">
        <f>(((I1223/60)/60)/24)+DATE(1970,1,1)</f>
        <v>42708</v>
      </c>
    </row>
    <row r="1224" spans="1:20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>E1224/D1224</f>
        <v>2.80375</v>
      </c>
      <c r="P1224">
        <f>E1224/L1224</f>
        <v>81.268115942028984</v>
      </c>
      <c r="Q1224" t="str">
        <f>LEFT(N1224,(FIND("/",N1224)-1))</f>
        <v>photography</v>
      </c>
      <c r="R1224" t="str">
        <f>MID(N1224,FIND("/",N1224)+1,4115)</f>
        <v>photobooks</v>
      </c>
      <c r="S1224" s="11">
        <f>(((J1224/60)/60)/24)+DATE(1970,1,1)</f>
        <v>42430.720451388886</v>
      </c>
      <c r="T1224" s="11">
        <f>(((I1224/60)/60)/24)+DATE(1970,1,1)</f>
        <v>42461.166666666672</v>
      </c>
    </row>
    <row r="1225" spans="1:20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>E1225/D1225</f>
        <v>1.1210606060606061</v>
      </c>
      <c r="P1225">
        <f>E1225/L1225</f>
        <v>116.21465968586388</v>
      </c>
      <c r="Q1225" t="str">
        <f>LEFT(N1225,(FIND("/",N1225)-1))</f>
        <v>photography</v>
      </c>
      <c r="R1225" t="str">
        <f>MID(N1225,FIND("/",N1225)+1,4115)</f>
        <v>photobooks</v>
      </c>
      <c r="S1225" s="11">
        <f>(((J1225/60)/60)/24)+DATE(1970,1,1)</f>
        <v>42654.177187499998</v>
      </c>
      <c r="T1225" s="11">
        <f>(((I1225/60)/60)/24)+DATE(1970,1,1)</f>
        <v>42684.218854166669</v>
      </c>
    </row>
    <row r="1226" spans="1:20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>E1226/D1226</f>
        <v>7.0666666666666669E-2</v>
      </c>
      <c r="P1226">
        <f>E1226/L1226</f>
        <v>58.888888888888886</v>
      </c>
      <c r="Q1226" t="str">
        <f>LEFT(N1226,(FIND("/",N1226)-1))</f>
        <v>music</v>
      </c>
      <c r="R1226" t="str">
        <f>MID(N1226,FIND("/",N1226)+1,4115)</f>
        <v>world music</v>
      </c>
      <c r="S1226" s="11">
        <f>(((J1226/60)/60)/24)+DATE(1970,1,1)</f>
        <v>41736.549791666665</v>
      </c>
      <c r="T1226" s="11">
        <f>(((I1226/60)/60)/24)+DATE(1970,1,1)</f>
        <v>41796.549791666665</v>
      </c>
    </row>
    <row r="1227" spans="1:20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>E1227/D1227</f>
        <v>4.3999999999999997E-2</v>
      </c>
      <c r="P1227">
        <f>E1227/L1227</f>
        <v>44</v>
      </c>
      <c r="Q1227" t="str">
        <f>LEFT(N1227,(FIND("/",N1227)-1))</f>
        <v>music</v>
      </c>
      <c r="R1227" t="str">
        <f>MID(N1227,FIND("/",N1227)+1,4115)</f>
        <v>world music</v>
      </c>
      <c r="S1227" s="11">
        <f>(((J1227/60)/60)/24)+DATE(1970,1,1)</f>
        <v>41509.905995370369</v>
      </c>
      <c r="T1227" s="11">
        <f>(((I1227/60)/60)/24)+DATE(1970,1,1)</f>
        <v>41569.905995370369</v>
      </c>
    </row>
    <row r="1228" spans="1:20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>E1228/D1228</f>
        <v>3.8739999999999997E-2</v>
      </c>
      <c r="P1228">
        <f>E1228/L1228</f>
        <v>48.424999999999997</v>
      </c>
      <c r="Q1228" t="str">
        <f>LEFT(N1228,(FIND("/",N1228)-1))</f>
        <v>music</v>
      </c>
      <c r="R1228" t="str">
        <f>MID(N1228,FIND("/",N1228)+1,4115)</f>
        <v>world music</v>
      </c>
      <c r="S1228" s="11">
        <f>(((J1228/60)/60)/24)+DATE(1970,1,1)</f>
        <v>41715.874780092592</v>
      </c>
      <c r="T1228" s="11">
        <f>(((I1228/60)/60)/24)+DATE(1970,1,1)</f>
        <v>41750.041666666664</v>
      </c>
    </row>
    <row r="1229" spans="1:20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>E1229/D1229</f>
        <v>0</v>
      </c>
      <c r="P1229" t="e">
        <f>E1229/L1229</f>
        <v>#DIV/0!</v>
      </c>
      <c r="Q1229" t="str">
        <f>LEFT(N1229,(FIND("/",N1229)-1))</f>
        <v>music</v>
      </c>
      <c r="R1229" t="str">
        <f>MID(N1229,FIND("/",N1229)+1,4115)</f>
        <v>world music</v>
      </c>
      <c r="S1229" s="11">
        <f>(((J1229/60)/60)/24)+DATE(1970,1,1)</f>
        <v>41827.919166666667</v>
      </c>
      <c r="T1229" s="11">
        <f>(((I1229/60)/60)/24)+DATE(1970,1,1)</f>
        <v>41858.291666666664</v>
      </c>
    </row>
    <row r="1230" spans="1:20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>E1230/D1230</f>
        <v>0.29299999999999998</v>
      </c>
      <c r="P1230">
        <f>E1230/L1230</f>
        <v>61.041666666666664</v>
      </c>
      <c r="Q1230" t="str">
        <f>LEFT(N1230,(FIND("/",N1230)-1))</f>
        <v>music</v>
      </c>
      <c r="R1230" t="str">
        <f>MID(N1230,FIND("/",N1230)+1,4115)</f>
        <v>world music</v>
      </c>
      <c r="S1230" s="11">
        <f>(((J1230/60)/60)/24)+DATE(1970,1,1)</f>
        <v>40754.729259259257</v>
      </c>
      <c r="T1230" s="11">
        <f>(((I1230/60)/60)/24)+DATE(1970,1,1)</f>
        <v>40814.729259259257</v>
      </c>
    </row>
    <row r="1231" spans="1:20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>E1231/D1231</f>
        <v>9.0909090909090905E-3</v>
      </c>
      <c r="P1231">
        <f>E1231/L1231</f>
        <v>25</v>
      </c>
      <c r="Q1231" t="str">
        <f>LEFT(N1231,(FIND("/",N1231)-1))</f>
        <v>music</v>
      </c>
      <c r="R1231" t="str">
        <f>MID(N1231,FIND("/",N1231)+1,4115)</f>
        <v>world music</v>
      </c>
      <c r="S1231" s="11">
        <f>(((J1231/60)/60)/24)+DATE(1970,1,1)</f>
        <v>40985.459803240738</v>
      </c>
      <c r="T1231" s="11">
        <f>(((I1231/60)/60)/24)+DATE(1970,1,1)</f>
        <v>41015.666666666664</v>
      </c>
    </row>
    <row r="1232" spans="1:20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>E1232/D1232</f>
        <v>0</v>
      </c>
      <c r="P1232" t="e">
        <f>E1232/L1232</f>
        <v>#DIV/0!</v>
      </c>
      <c r="Q1232" t="str">
        <f>LEFT(N1232,(FIND("/",N1232)-1))</f>
        <v>music</v>
      </c>
      <c r="R1232" t="str">
        <f>MID(N1232,FIND("/",N1232)+1,4115)</f>
        <v>world music</v>
      </c>
      <c r="S1232" s="11">
        <f>(((J1232/60)/60)/24)+DATE(1970,1,1)</f>
        <v>40568.972569444442</v>
      </c>
      <c r="T1232" s="11">
        <f>(((I1232/60)/60)/24)+DATE(1970,1,1)</f>
        <v>40598.972569444442</v>
      </c>
    </row>
    <row r="1233" spans="1:20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>E1233/D1233</f>
        <v>0</v>
      </c>
      <c r="P1233" t="e">
        <f>E1233/L1233</f>
        <v>#DIV/0!</v>
      </c>
      <c r="Q1233" t="str">
        <f>LEFT(N1233,(FIND("/",N1233)-1))</f>
        <v>music</v>
      </c>
      <c r="R1233" t="str">
        <f>MID(N1233,FIND("/",N1233)+1,4115)</f>
        <v>world music</v>
      </c>
      <c r="S1233" s="11">
        <f>(((J1233/60)/60)/24)+DATE(1970,1,1)</f>
        <v>42193.941759259258</v>
      </c>
      <c r="T1233" s="11">
        <f>(((I1233/60)/60)/24)+DATE(1970,1,1)</f>
        <v>42244.041666666672</v>
      </c>
    </row>
    <row r="1234" spans="1:20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>E1234/D1234</f>
        <v>8.0000000000000002E-3</v>
      </c>
      <c r="P1234">
        <f>E1234/L1234</f>
        <v>40</v>
      </c>
      <c r="Q1234" t="str">
        <f>LEFT(N1234,(FIND("/",N1234)-1))</f>
        <v>music</v>
      </c>
      <c r="R1234" t="str">
        <f>MID(N1234,FIND("/",N1234)+1,4115)</f>
        <v>world music</v>
      </c>
      <c r="S1234" s="11">
        <f>(((J1234/60)/60)/24)+DATE(1970,1,1)</f>
        <v>41506.848032407412</v>
      </c>
      <c r="T1234" s="11">
        <f>(((I1234/60)/60)/24)+DATE(1970,1,1)</f>
        <v>41553.848032407412</v>
      </c>
    </row>
    <row r="1235" spans="1:20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>E1235/D1235</f>
        <v>0.11600000000000001</v>
      </c>
      <c r="P1235">
        <f>E1235/L1235</f>
        <v>19.333333333333332</v>
      </c>
      <c r="Q1235" t="str">
        <f>LEFT(N1235,(FIND("/",N1235)-1))</f>
        <v>music</v>
      </c>
      <c r="R1235" t="str">
        <f>MID(N1235,FIND("/",N1235)+1,4115)</f>
        <v>world music</v>
      </c>
      <c r="S1235" s="11">
        <f>(((J1235/60)/60)/24)+DATE(1970,1,1)</f>
        <v>40939.948773148149</v>
      </c>
      <c r="T1235" s="11">
        <f>(((I1235/60)/60)/24)+DATE(1970,1,1)</f>
        <v>40960.948773148149</v>
      </c>
    </row>
    <row r="1236" spans="1:20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>E1236/D1236</f>
        <v>0</v>
      </c>
      <c r="P1236" t="e">
        <f>E1236/L1236</f>
        <v>#DIV/0!</v>
      </c>
      <c r="Q1236" t="str">
        <f>LEFT(N1236,(FIND("/",N1236)-1))</f>
        <v>music</v>
      </c>
      <c r="R1236" t="str">
        <f>MID(N1236,FIND("/",N1236)+1,4115)</f>
        <v>world music</v>
      </c>
      <c r="S1236" s="11">
        <f>(((J1236/60)/60)/24)+DATE(1970,1,1)</f>
        <v>42007.788680555561</v>
      </c>
      <c r="T1236" s="11">
        <f>(((I1236/60)/60)/24)+DATE(1970,1,1)</f>
        <v>42037.788680555561</v>
      </c>
    </row>
    <row r="1237" spans="1:20" ht="43.2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>E1237/D1237</f>
        <v>2.787363950092912E-2</v>
      </c>
      <c r="P1237">
        <f>E1237/L1237</f>
        <v>35</v>
      </c>
      <c r="Q1237" t="str">
        <f>LEFT(N1237,(FIND("/",N1237)-1))</f>
        <v>music</v>
      </c>
      <c r="R1237" t="str">
        <f>MID(N1237,FIND("/",N1237)+1,4115)</f>
        <v>world music</v>
      </c>
      <c r="S1237" s="11">
        <f>(((J1237/60)/60)/24)+DATE(1970,1,1)</f>
        <v>41583.135405092595</v>
      </c>
      <c r="T1237" s="11">
        <f>(((I1237/60)/60)/24)+DATE(1970,1,1)</f>
        <v>41623.135405092595</v>
      </c>
    </row>
    <row r="1238" spans="1:20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>E1238/D1238</f>
        <v>0</v>
      </c>
      <c r="P1238" t="e">
        <f>E1238/L1238</f>
        <v>#DIV/0!</v>
      </c>
      <c r="Q1238" t="str">
        <f>LEFT(N1238,(FIND("/",N1238)-1))</f>
        <v>music</v>
      </c>
      <c r="R1238" t="str">
        <f>MID(N1238,FIND("/",N1238)+1,4115)</f>
        <v>world music</v>
      </c>
      <c r="S1238" s="11">
        <f>(((J1238/60)/60)/24)+DATE(1970,1,1)</f>
        <v>41110.680138888885</v>
      </c>
      <c r="T1238" s="11">
        <f>(((I1238/60)/60)/24)+DATE(1970,1,1)</f>
        <v>41118.666666666664</v>
      </c>
    </row>
    <row r="1239" spans="1:20" ht="43.2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>E1239/D1239</f>
        <v>0</v>
      </c>
      <c r="P1239" t="e">
        <f>E1239/L1239</f>
        <v>#DIV/0!</v>
      </c>
      <c r="Q1239" t="str">
        <f>LEFT(N1239,(FIND("/",N1239)-1))</f>
        <v>music</v>
      </c>
      <c r="R1239" t="str">
        <f>MID(N1239,FIND("/",N1239)+1,4115)</f>
        <v>world music</v>
      </c>
      <c r="S1239" s="11">
        <f>(((J1239/60)/60)/24)+DATE(1970,1,1)</f>
        <v>41125.283159722225</v>
      </c>
      <c r="T1239" s="11">
        <f>(((I1239/60)/60)/24)+DATE(1970,1,1)</f>
        <v>41145.283159722225</v>
      </c>
    </row>
    <row r="1240" spans="1:20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>E1240/D1240</f>
        <v>0.17799999999999999</v>
      </c>
      <c r="P1240">
        <f>E1240/L1240</f>
        <v>59.333333333333336</v>
      </c>
      <c r="Q1240" t="str">
        <f>LEFT(N1240,(FIND("/",N1240)-1))</f>
        <v>music</v>
      </c>
      <c r="R1240" t="str">
        <f>MID(N1240,FIND("/",N1240)+1,4115)</f>
        <v>world music</v>
      </c>
      <c r="S1240" s="11">
        <f>(((J1240/60)/60)/24)+DATE(1970,1,1)</f>
        <v>40731.61037037037</v>
      </c>
      <c r="T1240" s="11">
        <f>(((I1240/60)/60)/24)+DATE(1970,1,1)</f>
        <v>40761.61037037037</v>
      </c>
    </row>
    <row r="1241" spans="1:20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>E1241/D1241</f>
        <v>0</v>
      </c>
      <c r="P1241" t="e">
        <f>E1241/L1241</f>
        <v>#DIV/0!</v>
      </c>
      <c r="Q1241" t="str">
        <f>LEFT(N1241,(FIND("/",N1241)-1))</f>
        <v>music</v>
      </c>
      <c r="R1241" t="str">
        <f>MID(N1241,FIND("/",N1241)+1,4115)</f>
        <v>world music</v>
      </c>
      <c r="S1241" s="11">
        <f>(((J1241/60)/60)/24)+DATE(1970,1,1)</f>
        <v>40883.962581018517</v>
      </c>
      <c r="T1241" s="11">
        <f>(((I1241/60)/60)/24)+DATE(1970,1,1)</f>
        <v>40913.962581018517</v>
      </c>
    </row>
    <row r="1242" spans="1:20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>E1242/D1242</f>
        <v>3.0124999999999999E-2</v>
      </c>
      <c r="P1242">
        <f>E1242/L1242</f>
        <v>30.125</v>
      </c>
      <c r="Q1242" t="str">
        <f>LEFT(N1242,(FIND("/",N1242)-1))</f>
        <v>music</v>
      </c>
      <c r="R1242" t="str">
        <f>MID(N1242,FIND("/",N1242)+1,4115)</f>
        <v>world music</v>
      </c>
      <c r="S1242" s="11">
        <f>(((J1242/60)/60)/24)+DATE(1970,1,1)</f>
        <v>41409.040011574078</v>
      </c>
      <c r="T1242" s="11">
        <f>(((I1242/60)/60)/24)+DATE(1970,1,1)</f>
        <v>41467.910416666666</v>
      </c>
    </row>
    <row r="1243" spans="1:20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>E1243/D1243</f>
        <v>0.50739999999999996</v>
      </c>
      <c r="P1243">
        <f>E1243/L1243</f>
        <v>74.617647058823536</v>
      </c>
      <c r="Q1243" t="str">
        <f>LEFT(N1243,(FIND("/",N1243)-1))</f>
        <v>music</v>
      </c>
      <c r="R1243" t="str">
        <f>MID(N1243,FIND("/",N1243)+1,4115)</f>
        <v>world music</v>
      </c>
      <c r="S1243" s="11">
        <f>(((J1243/60)/60)/24)+DATE(1970,1,1)</f>
        <v>41923.837731481479</v>
      </c>
      <c r="T1243" s="11">
        <f>(((I1243/60)/60)/24)+DATE(1970,1,1)</f>
        <v>41946.249305555553</v>
      </c>
    </row>
    <row r="1244" spans="1:20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>E1244/D1244</f>
        <v>5.4884742041712408E-3</v>
      </c>
      <c r="P1244">
        <f>E1244/L1244</f>
        <v>5</v>
      </c>
      <c r="Q1244" t="str">
        <f>LEFT(N1244,(FIND("/",N1244)-1))</f>
        <v>music</v>
      </c>
      <c r="R1244" t="str">
        <f>MID(N1244,FIND("/",N1244)+1,4115)</f>
        <v>world music</v>
      </c>
      <c r="S1244" s="11">
        <f>(((J1244/60)/60)/24)+DATE(1970,1,1)</f>
        <v>40782.165532407409</v>
      </c>
      <c r="T1244" s="11">
        <f>(((I1244/60)/60)/24)+DATE(1970,1,1)</f>
        <v>40797.554166666669</v>
      </c>
    </row>
    <row r="1245" spans="1:20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>E1245/D1245</f>
        <v>0.14091666666666666</v>
      </c>
      <c r="P1245">
        <f>E1245/L1245</f>
        <v>44.5</v>
      </c>
      <c r="Q1245" t="str">
        <f>LEFT(N1245,(FIND("/",N1245)-1))</f>
        <v>music</v>
      </c>
      <c r="R1245" t="str">
        <f>MID(N1245,FIND("/",N1245)+1,4115)</f>
        <v>world music</v>
      </c>
      <c r="S1245" s="11">
        <f>(((J1245/60)/60)/24)+DATE(1970,1,1)</f>
        <v>40671.879293981481</v>
      </c>
      <c r="T1245" s="11">
        <f>(((I1245/60)/60)/24)+DATE(1970,1,1)</f>
        <v>40732.875</v>
      </c>
    </row>
    <row r="1246" spans="1:20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>E1246/D1246</f>
        <v>1.038</v>
      </c>
      <c r="P1246">
        <f>E1246/L1246</f>
        <v>46.133333333333333</v>
      </c>
      <c r="Q1246" t="str">
        <f>LEFT(N1246,(FIND("/",N1246)-1))</f>
        <v>music</v>
      </c>
      <c r="R1246" t="str">
        <f>MID(N1246,FIND("/",N1246)+1,4115)</f>
        <v>rock</v>
      </c>
      <c r="S1246" s="11">
        <f>(((J1246/60)/60)/24)+DATE(1970,1,1)</f>
        <v>41355.825497685182</v>
      </c>
      <c r="T1246" s="11">
        <f>(((I1246/60)/60)/24)+DATE(1970,1,1)</f>
        <v>41386.875</v>
      </c>
    </row>
    <row r="1247" spans="1:20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>E1247/D1247</f>
        <v>1.2024999999999999</v>
      </c>
      <c r="P1247">
        <f>E1247/L1247</f>
        <v>141.47058823529412</v>
      </c>
      <c r="Q1247" t="str">
        <f>LEFT(N1247,(FIND("/",N1247)-1))</f>
        <v>music</v>
      </c>
      <c r="R1247" t="str">
        <f>MID(N1247,FIND("/",N1247)+1,4115)</f>
        <v>rock</v>
      </c>
      <c r="S1247" s="11">
        <f>(((J1247/60)/60)/24)+DATE(1970,1,1)</f>
        <v>41774.599930555552</v>
      </c>
      <c r="T1247" s="11">
        <f>(((I1247/60)/60)/24)+DATE(1970,1,1)</f>
        <v>41804.599930555552</v>
      </c>
    </row>
    <row r="1248" spans="1:20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>E1248/D1248</f>
        <v>1.17</v>
      </c>
      <c r="P1248">
        <f>E1248/L1248</f>
        <v>75.483870967741936</v>
      </c>
      <c r="Q1248" t="str">
        <f>LEFT(N1248,(FIND("/",N1248)-1))</f>
        <v>music</v>
      </c>
      <c r="R1248" t="str">
        <f>MID(N1248,FIND("/",N1248)+1,4115)</f>
        <v>rock</v>
      </c>
      <c r="S1248" s="11">
        <f>(((J1248/60)/60)/24)+DATE(1970,1,1)</f>
        <v>40838.043391203704</v>
      </c>
      <c r="T1248" s="11">
        <f>(((I1248/60)/60)/24)+DATE(1970,1,1)</f>
        <v>40883.085057870368</v>
      </c>
    </row>
    <row r="1249" spans="1:20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>E1249/D1249</f>
        <v>1.2214285714285715</v>
      </c>
      <c r="P1249">
        <f>E1249/L1249</f>
        <v>85.5</v>
      </c>
      <c r="Q1249" t="str">
        <f>LEFT(N1249,(FIND("/",N1249)-1))</f>
        <v>music</v>
      </c>
      <c r="R1249" t="str">
        <f>MID(N1249,FIND("/",N1249)+1,4115)</f>
        <v>rock</v>
      </c>
      <c r="S1249" s="11">
        <f>(((J1249/60)/60)/24)+DATE(1970,1,1)</f>
        <v>41370.292303240742</v>
      </c>
      <c r="T1249" s="11">
        <f>(((I1249/60)/60)/24)+DATE(1970,1,1)</f>
        <v>41400.292303240742</v>
      </c>
    </row>
    <row r="1250" spans="1:20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>E1250/D1250</f>
        <v>1.5164</v>
      </c>
      <c r="P1250">
        <f>E1250/L1250</f>
        <v>64.254237288135599</v>
      </c>
      <c r="Q1250" t="str">
        <f>LEFT(N1250,(FIND("/",N1250)-1))</f>
        <v>music</v>
      </c>
      <c r="R1250" t="str">
        <f>MID(N1250,FIND("/",N1250)+1,4115)</f>
        <v>rock</v>
      </c>
      <c r="S1250" s="11">
        <f>(((J1250/60)/60)/24)+DATE(1970,1,1)</f>
        <v>41767.656863425924</v>
      </c>
      <c r="T1250" s="11">
        <f>(((I1250/60)/60)/24)+DATE(1970,1,1)</f>
        <v>41803.290972222225</v>
      </c>
    </row>
    <row r="1251" spans="1:20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>E1251/D1251</f>
        <v>1.0444</v>
      </c>
      <c r="P1251">
        <f>E1251/L1251</f>
        <v>64.46913580246914</v>
      </c>
      <c r="Q1251" t="str">
        <f>LEFT(N1251,(FIND("/",N1251)-1))</f>
        <v>music</v>
      </c>
      <c r="R1251" t="str">
        <f>MID(N1251,FIND("/",N1251)+1,4115)</f>
        <v>rock</v>
      </c>
      <c r="S1251" s="11">
        <f>(((J1251/60)/60)/24)+DATE(1970,1,1)</f>
        <v>41067.74086805556</v>
      </c>
      <c r="T1251" s="11">
        <f>(((I1251/60)/60)/24)+DATE(1970,1,1)</f>
        <v>41097.74086805556</v>
      </c>
    </row>
    <row r="1252" spans="1:20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>E1252/D1252</f>
        <v>2.0015333333333332</v>
      </c>
      <c r="P1252">
        <f>E1252/L1252</f>
        <v>118.2007874015748</v>
      </c>
      <c r="Q1252" t="str">
        <f>LEFT(N1252,(FIND("/",N1252)-1))</f>
        <v>music</v>
      </c>
      <c r="R1252" t="str">
        <f>MID(N1252,FIND("/",N1252)+1,4115)</f>
        <v>rock</v>
      </c>
      <c r="S1252" s="11">
        <f>(((J1252/60)/60)/24)+DATE(1970,1,1)</f>
        <v>41843.64271990741</v>
      </c>
      <c r="T1252" s="11">
        <f>(((I1252/60)/60)/24)+DATE(1970,1,1)</f>
        <v>41888.64271990741</v>
      </c>
    </row>
    <row r="1253" spans="1:20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>E1253/D1253</f>
        <v>1.018</v>
      </c>
      <c r="P1253">
        <f>E1253/L1253</f>
        <v>82.540540540540547</v>
      </c>
      <c r="Q1253" t="str">
        <f>LEFT(N1253,(FIND("/",N1253)-1))</f>
        <v>music</v>
      </c>
      <c r="R1253" t="str">
        <f>MID(N1253,FIND("/",N1253)+1,4115)</f>
        <v>rock</v>
      </c>
      <c r="S1253" s="11">
        <f>(((J1253/60)/60)/24)+DATE(1970,1,1)</f>
        <v>40751.814432870371</v>
      </c>
      <c r="T1253" s="11">
        <f>(((I1253/60)/60)/24)+DATE(1970,1,1)</f>
        <v>40811.814432870371</v>
      </c>
    </row>
    <row r="1254" spans="1:20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>E1254/D1254</f>
        <v>1.3765714285714286</v>
      </c>
      <c r="P1254">
        <f>E1254/L1254</f>
        <v>34.170212765957444</v>
      </c>
      <c r="Q1254" t="str">
        <f>LEFT(N1254,(FIND("/",N1254)-1))</f>
        <v>music</v>
      </c>
      <c r="R1254" t="str">
        <f>MID(N1254,FIND("/",N1254)+1,4115)</f>
        <v>rock</v>
      </c>
      <c r="S1254" s="11">
        <f>(((J1254/60)/60)/24)+DATE(1970,1,1)</f>
        <v>41543.988067129627</v>
      </c>
      <c r="T1254" s="11">
        <f>(((I1254/60)/60)/24)+DATE(1970,1,1)</f>
        <v>41571.988067129627</v>
      </c>
    </row>
    <row r="1255" spans="1:20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>E1255/D1255</f>
        <v>3038.3319999999999</v>
      </c>
      <c r="P1255">
        <f>E1255/L1255</f>
        <v>42.73322081575246</v>
      </c>
      <c r="Q1255" t="str">
        <f>LEFT(N1255,(FIND("/",N1255)-1))</f>
        <v>music</v>
      </c>
      <c r="R1255" t="str">
        <f>MID(N1255,FIND("/",N1255)+1,4115)</f>
        <v>rock</v>
      </c>
      <c r="S1255" s="11">
        <f>(((J1255/60)/60)/24)+DATE(1970,1,1)</f>
        <v>41855.783645833333</v>
      </c>
      <c r="T1255" s="11">
        <f>(((I1255/60)/60)/24)+DATE(1970,1,1)</f>
        <v>41885.783645833333</v>
      </c>
    </row>
    <row r="1256" spans="1:20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>E1256/D1256</f>
        <v>1.9885074626865671</v>
      </c>
      <c r="P1256">
        <f>E1256/L1256</f>
        <v>94.489361702127653</v>
      </c>
      <c r="Q1256" t="str">
        <f>LEFT(N1256,(FIND("/",N1256)-1))</f>
        <v>music</v>
      </c>
      <c r="R1256" t="str">
        <f>MID(N1256,FIND("/",N1256)+1,4115)</f>
        <v>rock</v>
      </c>
      <c r="S1256" s="11">
        <f>(((J1256/60)/60)/24)+DATE(1970,1,1)</f>
        <v>40487.621365740742</v>
      </c>
      <c r="T1256" s="11">
        <f>(((I1256/60)/60)/24)+DATE(1970,1,1)</f>
        <v>40544.207638888889</v>
      </c>
    </row>
    <row r="1257" spans="1:20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>E1257/D1257</f>
        <v>2.0236666666666667</v>
      </c>
      <c r="P1257">
        <f>E1257/L1257</f>
        <v>55.697247706422019</v>
      </c>
      <c r="Q1257" t="str">
        <f>LEFT(N1257,(FIND("/",N1257)-1))</f>
        <v>music</v>
      </c>
      <c r="R1257" t="str">
        <f>MID(N1257,FIND("/",N1257)+1,4115)</f>
        <v>rock</v>
      </c>
      <c r="S1257" s="11">
        <f>(((J1257/60)/60)/24)+DATE(1970,1,1)</f>
        <v>41579.845509259263</v>
      </c>
      <c r="T1257" s="11">
        <f>(((I1257/60)/60)/24)+DATE(1970,1,1)</f>
        <v>41609.887175925927</v>
      </c>
    </row>
    <row r="1258" spans="1:20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>E1258/D1258</f>
        <v>1.1796376666666666</v>
      </c>
      <c r="P1258">
        <f>E1258/L1258</f>
        <v>98.030831024930734</v>
      </c>
      <c r="Q1258" t="str">
        <f>LEFT(N1258,(FIND("/",N1258)-1))</f>
        <v>music</v>
      </c>
      <c r="R1258" t="str">
        <f>MID(N1258,FIND("/",N1258)+1,4115)</f>
        <v>rock</v>
      </c>
      <c r="S1258" s="11">
        <f>(((J1258/60)/60)/24)+DATE(1970,1,1)</f>
        <v>40921.919340277782</v>
      </c>
      <c r="T1258" s="11">
        <f>(((I1258/60)/60)/24)+DATE(1970,1,1)</f>
        <v>40951.919340277782</v>
      </c>
    </row>
    <row r="1259" spans="1:20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>E1259/D1259</f>
        <v>2.9472727272727273</v>
      </c>
      <c r="P1259">
        <f>E1259/L1259</f>
        <v>92.102272727272734</v>
      </c>
      <c r="Q1259" t="str">
        <f>LEFT(N1259,(FIND("/",N1259)-1))</f>
        <v>music</v>
      </c>
      <c r="R1259" t="str">
        <f>MID(N1259,FIND("/",N1259)+1,4115)</f>
        <v>rock</v>
      </c>
      <c r="S1259" s="11">
        <f>(((J1259/60)/60)/24)+DATE(1970,1,1)</f>
        <v>40587.085532407407</v>
      </c>
      <c r="T1259" s="11">
        <f>(((I1259/60)/60)/24)+DATE(1970,1,1)</f>
        <v>40636.043865740743</v>
      </c>
    </row>
    <row r="1260" spans="1:20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>E1260/D1260</f>
        <v>2.1314633333333335</v>
      </c>
      <c r="P1260">
        <f>E1260/L1260</f>
        <v>38.175462686567165</v>
      </c>
      <c r="Q1260" t="str">
        <f>LEFT(N1260,(FIND("/",N1260)-1))</f>
        <v>music</v>
      </c>
      <c r="R1260" t="str">
        <f>MID(N1260,FIND("/",N1260)+1,4115)</f>
        <v>rock</v>
      </c>
      <c r="S1260" s="11">
        <f>(((J1260/60)/60)/24)+DATE(1970,1,1)</f>
        <v>41487.611250000002</v>
      </c>
      <c r="T1260" s="11">
        <f>(((I1260/60)/60)/24)+DATE(1970,1,1)</f>
        <v>41517.611250000002</v>
      </c>
    </row>
    <row r="1261" spans="1:20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>E1261/D1261</f>
        <v>1.0424</v>
      </c>
      <c r="P1261">
        <f>E1261/L1261</f>
        <v>27.145833333333332</v>
      </c>
      <c r="Q1261" t="str">
        <f>LEFT(N1261,(FIND("/",N1261)-1))</f>
        <v>music</v>
      </c>
      <c r="R1261" t="str">
        <f>MID(N1261,FIND("/",N1261)+1,4115)</f>
        <v>rock</v>
      </c>
      <c r="S1261" s="11">
        <f>(((J1261/60)/60)/24)+DATE(1970,1,1)</f>
        <v>41766.970648148148</v>
      </c>
      <c r="T1261" s="11">
        <f>(((I1261/60)/60)/24)+DATE(1970,1,1)</f>
        <v>41799.165972222225</v>
      </c>
    </row>
    <row r="1262" spans="1:20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>E1262/D1262</f>
        <v>1.1366666666666667</v>
      </c>
      <c r="P1262">
        <f>E1262/L1262</f>
        <v>50.689189189189186</v>
      </c>
      <c r="Q1262" t="str">
        <f>LEFT(N1262,(FIND("/",N1262)-1))</f>
        <v>music</v>
      </c>
      <c r="R1262" t="str">
        <f>MID(N1262,FIND("/",N1262)+1,4115)</f>
        <v>rock</v>
      </c>
      <c r="S1262" s="11">
        <f>(((J1262/60)/60)/24)+DATE(1970,1,1)</f>
        <v>41666.842824074076</v>
      </c>
      <c r="T1262" s="11">
        <f>(((I1262/60)/60)/24)+DATE(1970,1,1)</f>
        <v>41696.842824074076</v>
      </c>
    </row>
    <row r="1263" spans="1:20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>E1263/D1263</f>
        <v>1.0125</v>
      </c>
      <c r="P1263">
        <f>E1263/L1263</f>
        <v>38.942307692307693</v>
      </c>
      <c r="Q1263" t="str">
        <f>LEFT(N1263,(FIND("/",N1263)-1))</f>
        <v>music</v>
      </c>
      <c r="R1263" t="str">
        <f>MID(N1263,FIND("/",N1263)+1,4115)</f>
        <v>rock</v>
      </c>
      <c r="S1263" s="11">
        <f>(((J1263/60)/60)/24)+DATE(1970,1,1)</f>
        <v>41638.342905092592</v>
      </c>
      <c r="T1263" s="11">
        <f>(((I1263/60)/60)/24)+DATE(1970,1,1)</f>
        <v>41668.342905092592</v>
      </c>
    </row>
    <row r="1264" spans="1:20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>E1264/D1264</f>
        <v>1.2541538461538462</v>
      </c>
      <c r="P1264">
        <f>E1264/L1264</f>
        <v>77.638095238095232</v>
      </c>
      <c r="Q1264" t="str">
        <f>LEFT(N1264,(FIND("/",N1264)-1))</f>
        <v>music</v>
      </c>
      <c r="R1264" t="str">
        <f>MID(N1264,FIND("/",N1264)+1,4115)</f>
        <v>rock</v>
      </c>
      <c r="S1264" s="11">
        <f>(((J1264/60)/60)/24)+DATE(1970,1,1)</f>
        <v>41656.762638888889</v>
      </c>
      <c r="T1264" s="11">
        <f>(((I1264/60)/60)/24)+DATE(1970,1,1)</f>
        <v>41686.762638888889</v>
      </c>
    </row>
    <row r="1265" spans="1:20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>E1265/D1265</f>
        <v>1.19</v>
      </c>
      <c r="P1265">
        <f>E1265/L1265</f>
        <v>43.536585365853661</v>
      </c>
      <c r="Q1265" t="str">
        <f>LEFT(N1265,(FIND("/",N1265)-1))</f>
        <v>music</v>
      </c>
      <c r="R1265" t="str">
        <f>MID(N1265,FIND("/",N1265)+1,4115)</f>
        <v>rock</v>
      </c>
      <c r="S1265" s="11">
        <f>(((J1265/60)/60)/24)+DATE(1970,1,1)</f>
        <v>41692.084143518521</v>
      </c>
      <c r="T1265" s="11">
        <f>(((I1265/60)/60)/24)+DATE(1970,1,1)</f>
        <v>41727.041666666664</v>
      </c>
    </row>
    <row r="1266" spans="1:20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>E1266/D1266</f>
        <v>1.6646153846153846</v>
      </c>
      <c r="P1266">
        <f>E1266/L1266</f>
        <v>31.823529411764707</v>
      </c>
      <c r="Q1266" t="str">
        <f>LEFT(N1266,(FIND("/",N1266)-1))</f>
        <v>music</v>
      </c>
      <c r="R1266" t="str">
        <f>MID(N1266,FIND("/",N1266)+1,4115)</f>
        <v>rock</v>
      </c>
      <c r="S1266" s="11">
        <f>(((J1266/60)/60)/24)+DATE(1970,1,1)</f>
        <v>41547.662997685184</v>
      </c>
      <c r="T1266" s="11">
        <f>(((I1266/60)/60)/24)+DATE(1970,1,1)</f>
        <v>41576.662997685184</v>
      </c>
    </row>
    <row r="1267" spans="1:20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>E1267/D1267</f>
        <v>1.1914771428571429</v>
      </c>
      <c r="P1267">
        <f>E1267/L1267</f>
        <v>63.184393939393942</v>
      </c>
      <c r="Q1267" t="str">
        <f>LEFT(N1267,(FIND("/",N1267)-1))</f>
        <v>music</v>
      </c>
      <c r="R1267" t="str">
        <f>MID(N1267,FIND("/",N1267)+1,4115)</f>
        <v>rock</v>
      </c>
      <c r="S1267" s="11">
        <f>(((J1267/60)/60)/24)+DATE(1970,1,1)</f>
        <v>40465.655266203699</v>
      </c>
      <c r="T1267" s="11">
        <f>(((I1267/60)/60)/24)+DATE(1970,1,1)</f>
        <v>40512.655266203699</v>
      </c>
    </row>
    <row r="1268" spans="1:20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>E1268/D1268</f>
        <v>1.0047368421052632</v>
      </c>
      <c r="P1268">
        <f>E1268/L1268</f>
        <v>190.9</v>
      </c>
      <c r="Q1268" t="str">
        <f>LEFT(N1268,(FIND("/",N1268)-1))</f>
        <v>music</v>
      </c>
      <c r="R1268" t="str">
        <f>MID(N1268,FIND("/",N1268)+1,4115)</f>
        <v>rock</v>
      </c>
      <c r="S1268" s="11">
        <f>(((J1268/60)/60)/24)+DATE(1970,1,1)</f>
        <v>41620.87667824074</v>
      </c>
      <c r="T1268" s="11">
        <f>(((I1268/60)/60)/24)+DATE(1970,1,1)</f>
        <v>41650.87667824074</v>
      </c>
    </row>
    <row r="1269" spans="1:20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>E1269/D1269</f>
        <v>1.018</v>
      </c>
      <c r="P1269">
        <f>E1269/L1269</f>
        <v>140.85534591194968</v>
      </c>
      <c r="Q1269" t="str">
        <f>LEFT(N1269,(FIND("/",N1269)-1))</f>
        <v>music</v>
      </c>
      <c r="R1269" t="str">
        <f>MID(N1269,FIND("/",N1269)+1,4115)</f>
        <v>rock</v>
      </c>
      <c r="S1269" s="11">
        <f>(((J1269/60)/60)/24)+DATE(1970,1,1)</f>
        <v>41449.585162037038</v>
      </c>
      <c r="T1269" s="11">
        <f>(((I1269/60)/60)/24)+DATE(1970,1,1)</f>
        <v>41479.585162037038</v>
      </c>
    </row>
    <row r="1270" spans="1:20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>E1270/D1270</f>
        <v>1.1666666666666667</v>
      </c>
      <c r="P1270">
        <f>E1270/L1270</f>
        <v>76.92307692307692</v>
      </c>
      <c r="Q1270" t="str">
        <f>LEFT(N1270,(FIND("/",N1270)-1))</f>
        <v>music</v>
      </c>
      <c r="R1270" t="str">
        <f>MID(N1270,FIND("/",N1270)+1,4115)</f>
        <v>rock</v>
      </c>
      <c r="S1270" s="11">
        <f>(((J1270/60)/60)/24)+DATE(1970,1,1)</f>
        <v>41507.845451388886</v>
      </c>
      <c r="T1270" s="11">
        <f>(((I1270/60)/60)/24)+DATE(1970,1,1)</f>
        <v>41537.845451388886</v>
      </c>
    </row>
    <row r="1271" spans="1:20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>E1271/D1271</f>
        <v>1.0864893617021276</v>
      </c>
      <c r="P1271">
        <f>E1271/L1271</f>
        <v>99.15533980582525</v>
      </c>
      <c r="Q1271" t="str">
        <f>LEFT(N1271,(FIND("/",N1271)-1))</f>
        <v>music</v>
      </c>
      <c r="R1271" t="str">
        <f>MID(N1271,FIND("/",N1271)+1,4115)</f>
        <v>rock</v>
      </c>
      <c r="S1271" s="11">
        <f>(((J1271/60)/60)/24)+DATE(1970,1,1)</f>
        <v>42445.823055555549</v>
      </c>
      <c r="T1271" s="11">
        <f>(((I1271/60)/60)/24)+DATE(1970,1,1)</f>
        <v>42476</v>
      </c>
    </row>
    <row r="1272" spans="1:20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>E1272/D1272</f>
        <v>1.1472</v>
      </c>
      <c r="P1272">
        <f>E1272/L1272</f>
        <v>67.881656804733723</v>
      </c>
      <c r="Q1272" t="str">
        <f>LEFT(N1272,(FIND("/",N1272)-1))</f>
        <v>music</v>
      </c>
      <c r="R1272" t="str">
        <f>MID(N1272,FIND("/",N1272)+1,4115)</f>
        <v>rock</v>
      </c>
      <c r="S1272" s="11">
        <f>(((J1272/60)/60)/24)+DATE(1970,1,1)</f>
        <v>40933.856967592597</v>
      </c>
      <c r="T1272" s="11">
        <f>(((I1272/60)/60)/24)+DATE(1970,1,1)</f>
        <v>40993.815300925926</v>
      </c>
    </row>
    <row r="1273" spans="1:20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>E1273/D1273</f>
        <v>1.018</v>
      </c>
      <c r="P1273">
        <f>E1273/L1273</f>
        <v>246.29032258064515</v>
      </c>
      <c r="Q1273" t="str">
        <f>LEFT(N1273,(FIND("/",N1273)-1))</f>
        <v>music</v>
      </c>
      <c r="R1273" t="str">
        <f>MID(N1273,FIND("/",N1273)+1,4115)</f>
        <v>rock</v>
      </c>
      <c r="S1273" s="11">
        <f>(((J1273/60)/60)/24)+DATE(1970,1,1)</f>
        <v>41561.683553240742</v>
      </c>
      <c r="T1273" s="11">
        <f>(((I1273/60)/60)/24)+DATE(1970,1,1)</f>
        <v>41591.725219907406</v>
      </c>
    </row>
    <row r="1274" spans="1:20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>E1274/D1274</f>
        <v>1.06</v>
      </c>
      <c r="P1274">
        <f>E1274/L1274</f>
        <v>189.28571428571428</v>
      </c>
      <c r="Q1274" t="str">
        <f>LEFT(N1274,(FIND("/",N1274)-1))</f>
        <v>music</v>
      </c>
      <c r="R1274" t="str">
        <f>MID(N1274,FIND("/",N1274)+1,4115)</f>
        <v>rock</v>
      </c>
      <c r="S1274" s="11">
        <f>(((J1274/60)/60)/24)+DATE(1970,1,1)</f>
        <v>40274.745127314818</v>
      </c>
      <c r="T1274" s="11">
        <f>(((I1274/60)/60)/24)+DATE(1970,1,1)</f>
        <v>40344.166666666664</v>
      </c>
    </row>
    <row r="1275" spans="1:20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>E1275/D1275</f>
        <v>1.0349999999999999</v>
      </c>
      <c r="P1275">
        <f>E1275/L1275</f>
        <v>76.666666666666671</v>
      </c>
      <c r="Q1275" t="str">
        <f>LEFT(N1275,(FIND("/",N1275)-1))</f>
        <v>music</v>
      </c>
      <c r="R1275" t="str">
        <f>MID(N1275,FIND("/",N1275)+1,4115)</f>
        <v>rock</v>
      </c>
      <c r="S1275" s="11">
        <f>(((J1275/60)/60)/24)+DATE(1970,1,1)</f>
        <v>41852.730219907404</v>
      </c>
      <c r="T1275" s="11">
        <f>(((I1275/60)/60)/24)+DATE(1970,1,1)</f>
        <v>41882.730219907404</v>
      </c>
    </row>
    <row r="1276" spans="1:20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>E1276/D1276</f>
        <v>1.5497535999999998</v>
      </c>
      <c r="P1276">
        <f>E1276/L1276</f>
        <v>82.963254817987149</v>
      </c>
      <c r="Q1276" t="str">
        <f>LEFT(N1276,(FIND("/",N1276)-1))</f>
        <v>music</v>
      </c>
      <c r="R1276" t="str">
        <f>MID(N1276,FIND("/",N1276)+1,4115)</f>
        <v>rock</v>
      </c>
      <c r="S1276" s="11">
        <f>(((J1276/60)/60)/24)+DATE(1970,1,1)</f>
        <v>41116.690104166664</v>
      </c>
      <c r="T1276" s="11">
        <f>(((I1276/60)/60)/24)+DATE(1970,1,1)</f>
        <v>41151.690104166664</v>
      </c>
    </row>
    <row r="1277" spans="1:20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>E1277/D1277</f>
        <v>1.6214066666666667</v>
      </c>
      <c r="P1277">
        <f>E1277/L1277</f>
        <v>62.522107969151669</v>
      </c>
      <c r="Q1277" t="str">
        <f>LEFT(N1277,(FIND("/",N1277)-1))</f>
        <v>music</v>
      </c>
      <c r="R1277" t="str">
        <f>MID(N1277,FIND("/",N1277)+1,4115)</f>
        <v>rock</v>
      </c>
      <c r="S1277" s="11">
        <f>(((J1277/60)/60)/24)+DATE(1970,1,1)</f>
        <v>41458.867905092593</v>
      </c>
      <c r="T1277" s="11">
        <f>(((I1277/60)/60)/24)+DATE(1970,1,1)</f>
        <v>41493.867905092593</v>
      </c>
    </row>
    <row r="1278" spans="1:20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>E1278/D1278</f>
        <v>1.0442100000000001</v>
      </c>
      <c r="P1278">
        <f>E1278/L1278</f>
        <v>46.06808823529412</v>
      </c>
      <c r="Q1278" t="str">
        <f>LEFT(N1278,(FIND("/",N1278)-1))</f>
        <v>music</v>
      </c>
      <c r="R1278" t="str">
        <f>MID(N1278,FIND("/",N1278)+1,4115)</f>
        <v>rock</v>
      </c>
      <c r="S1278" s="11">
        <f>(((J1278/60)/60)/24)+DATE(1970,1,1)</f>
        <v>40007.704247685186</v>
      </c>
      <c r="T1278" s="11">
        <f>(((I1278/60)/60)/24)+DATE(1970,1,1)</f>
        <v>40057.166666666664</v>
      </c>
    </row>
    <row r="1279" spans="1:20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>E1279/D1279</f>
        <v>1.0612433333333333</v>
      </c>
      <c r="P1279">
        <f>E1279/L1279</f>
        <v>38.543946731234868</v>
      </c>
      <c r="Q1279" t="str">
        <f>LEFT(N1279,(FIND("/",N1279)-1))</f>
        <v>music</v>
      </c>
      <c r="R1279" t="str">
        <f>MID(N1279,FIND("/",N1279)+1,4115)</f>
        <v>rock</v>
      </c>
      <c r="S1279" s="11">
        <f>(((J1279/60)/60)/24)+DATE(1970,1,1)</f>
        <v>41121.561886574076</v>
      </c>
      <c r="T1279" s="11">
        <f>(((I1279/60)/60)/24)+DATE(1970,1,1)</f>
        <v>41156.561886574076</v>
      </c>
    </row>
    <row r="1280" spans="1:20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>E1280/D1280</f>
        <v>1.5493846153846154</v>
      </c>
      <c r="P1280">
        <f>E1280/L1280</f>
        <v>53.005263157894738</v>
      </c>
      <c r="Q1280" t="str">
        <f>LEFT(N1280,(FIND("/",N1280)-1))</f>
        <v>music</v>
      </c>
      <c r="R1280" t="str">
        <f>MID(N1280,FIND("/",N1280)+1,4115)</f>
        <v>rock</v>
      </c>
      <c r="S1280" s="11">
        <f>(((J1280/60)/60)/24)+DATE(1970,1,1)</f>
        <v>41786.555162037039</v>
      </c>
      <c r="T1280" s="11">
        <f>(((I1280/60)/60)/24)+DATE(1970,1,1)</f>
        <v>41815.083333333336</v>
      </c>
    </row>
    <row r="1281" spans="1:20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>E1281/D1281</f>
        <v>1.1077157238734421</v>
      </c>
      <c r="P1281">
        <f>E1281/L1281</f>
        <v>73.355396825396824</v>
      </c>
      <c r="Q1281" t="str">
        <f>LEFT(N1281,(FIND("/",N1281)-1))</f>
        <v>music</v>
      </c>
      <c r="R1281" t="str">
        <f>MID(N1281,FIND("/",N1281)+1,4115)</f>
        <v>rock</v>
      </c>
      <c r="S1281" s="11">
        <f>(((J1281/60)/60)/24)+DATE(1970,1,1)</f>
        <v>41682.099189814813</v>
      </c>
      <c r="T1281" s="11">
        <f>(((I1281/60)/60)/24)+DATE(1970,1,1)</f>
        <v>41722.057523148149</v>
      </c>
    </row>
    <row r="1282" spans="1:20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>E1282/D1282</f>
        <v>1.1091186666666666</v>
      </c>
      <c r="P1282">
        <f>E1282/L1282</f>
        <v>127.97523076923076</v>
      </c>
      <c r="Q1282" t="str">
        <f>LEFT(N1282,(FIND("/",N1282)-1))</f>
        <v>music</v>
      </c>
      <c r="R1282" t="str">
        <f>MID(N1282,FIND("/",N1282)+1,4115)</f>
        <v>rock</v>
      </c>
      <c r="S1282" s="11">
        <f>(((J1282/60)/60)/24)+DATE(1970,1,1)</f>
        <v>40513.757569444446</v>
      </c>
      <c r="T1282" s="11">
        <f>(((I1282/60)/60)/24)+DATE(1970,1,1)</f>
        <v>40603.757569444446</v>
      </c>
    </row>
    <row r="1283" spans="1:20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>E1283/D1283</f>
        <v>1.1071428571428572</v>
      </c>
      <c r="P1283">
        <f>E1283/L1283</f>
        <v>104.72972972972973</v>
      </c>
      <c r="Q1283" t="str">
        <f>LEFT(N1283,(FIND("/",N1283)-1))</f>
        <v>music</v>
      </c>
      <c r="R1283" t="str">
        <f>MID(N1283,FIND("/",N1283)+1,4115)</f>
        <v>rock</v>
      </c>
      <c r="S1283" s="11">
        <f>(((J1283/60)/60)/24)+DATE(1970,1,1)</f>
        <v>41463.743472222224</v>
      </c>
      <c r="T1283" s="11">
        <f>(((I1283/60)/60)/24)+DATE(1970,1,1)</f>
        <v>41483.743472222224</v>
      </c>
    </row>
    <row r="1284" spans="1:20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>E1284/D1284</f>
        <v>1.2361333333333333</v>
      </c>
      <c r="P1284">
        <f>E1284/L1284</f>
        <v>67.671532846715323</v>
      </c>
      <c r="Q1284" t="str">
        <f>LEFT(N1284,(FIND("/",N1284)-1))</f>
        <v>music</v>
      </c>
      <c r="R1284" t="str">
        <f>MID(N1284,FIND("/",N1284)+1,4115)</f>
        <v>rock</v>
      </c>
      <c r="S1284" s="11">
        <f>(((J1284/60)/60)/24)+DATE(1970,1,1)</f>
        <v>41586.475173611114</v>
      </c>
      <c r="T1284" s="11">
        <f>(((I1284/60)/60)/24)+DATE(1970,1,1)</f>
        <v>41617.207638888889</v>
      </c>
    </row>
    <row r="1285" spans="1:20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>E1285/D1285</f>
        <v>2.1105</v>
      </c>
      <c r="P1285">
        <f>E1285/L1285</f>
        <v>95.931818181818187</v>
      </c>
      <c r="Q1285" t="str">
        <f>LEFT(N1285,(FIND("/",N1285)-1))</f>
        <v>music</v>
      </c>
      <c r="R1285" t="str">
        <f>MID(N1285,FIND("/",N1285)+1,4115)</f>
        <v>rock</v>
      </c>
      <c r="S1285" s="11">
        <f>(((J1285/60)/60)/24)+DATE(1970,1,1)</f>
        <v>41320.717465277776</v>
      </c>
      <c r="T1285" s="11">
        <f>(((I1285/60)/60)/24)+DATE(1970,1,1)</f>
        <v>41344.166666666664</v>
      </c>
    </row>
    <row r="1286" spans="1:20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>E1286/D1286</f>
        <v>1.01</v>
      </c>
      <c r="P1286">
        <f>E1286/L1286</f>
        <v>65.161290322580641</v>
      </c>
      <c r="Q1286" t="str">
        <f>LEFT(N1286,(FIND("/",N1286)-1))</f>
        <v>theater</v>
      </c>
      <c r="R1286" t="str">
        <f>MID(N1286,FIND("/",N1286)+1,4115)</f>
        <v>plays</v>
      </c>
      <c r="S1286" s="11">
        <f>(((J1286/60)/60)/24)+DATE(1970,1,1)</f>
        <v>42712.23474537037</v>
      </c>
      <c r="T1286" s="11">
        <f>(((I1286/60)/60)/24)+DATE(1970,1,1)</f>
        <v>42735.707638888889</v>
      </c>
    </row>
    <row r="1287" spans="1:20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>E1287/D1287</f>
        <v>1.0165</v>
      </c>
      <c r="P1287">
        <f>E1287/L1287</f>
        <v>32.269841269841272</v>
      </c>
      <c r="Q1287" t="str">
        <f>LEFT(N1287,(FIND("/",N1287)-1))</f>
        <v>theater</v>
      </c>
      <c r="R1287" t="str">
        <f>MID(N1287,FIND("/",N1287)+1,4115)</f>
        <v>plays</v>
      </c>
      <c r="S1287" s="11">
        <f>(((J1287/60)/60)/24)+DATE(1970,1,1)</f>
        <v>42160.583043981482</v>
      </c>
      <c r="T1287" s="11">
        <f>(((I1287/60)/60)/24)+DATE(1970,1,1)</f>
        <v>42175.583043981482</v>
      </c>
    </row>
    <row r="1288" spans="1:20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>E1288/D1288</f>
        <v>1.0833333333333333</v>
      </c>
      <c r="P1288">
        <f>E1288/L1288</f>
        <v>81.25</v>
      </c>
      <c r="Q1288" t="str">
        <f>LEFT(N1288,(FIND("/",N1288)-1))</f>
        <v>theater</v>
      </c>
      <c r="R1288" t="str">
        <f>MID(N1288,FIND("/",N1288)+1,4115)</f>
        <v>plays</v>
      </c>
      <c r="S1288" s="11">
        <f>(((J1288/60)/60)/24)+DATE(1970,1,1)</f>
        <v>42039.384571759263</v>
      </c>
      <c r="T1288" s="11">
        <f>(((I1288/60)/60)/24)+DATE(1970,1,1)</f>
        <v>42052.583333333328</v>
      </c>
    </row>
    <row r="1289" spans="1:20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>E1289/D1289</f>
        <v>2.42</v>
      </c>
      <c r="P1289">
        <f>E1289/L1289</f>
        <v>24.2</v>
      </c>
      <c r="Q1289" t="str">
        <f>LEFT(N1289,(FIND("/",N1289)-1))</f>
        <v>theater</v>
      </c>
      <c r="R1289" t="str">
        <f>MID(N1289,FIND("/",N1289)+1,4115)</f>
        <v>plays</v>
      </c>
      <c r="S1289" s="11">
        <f>(((J1289/60)/60)/24)+DATE(1970,1,1)</f>
        <v>42107.621018518519</v>
      </c>
      <c r="T1289" s="11">
        <f>(((I1289/60)/60)/24)+DATE(1970,1,1)</f>
        <v>42167.621018518519</v>
      </c>
    </row>
    <row r="1290" spans="1:20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>E1290/D1290</f>
        <v>1.0044999999999999</v>
      </c>
      <c r="P1290">
        <f>E1290/L1290</f>
        <v>65.868852459016395</v>
      </c>
      <c r="Q1290" t="str">
        <f>LEFT(N1290,(FIND("/",N1290)-1))</f>
        <v>theater</v>
      </c>
      <c r="R1290" t="str">
        <f>MID(N1290,FIND("/",N1290)+1,4115)</f>
        <v>plays</v>
      </c>
      <c r="S1290" s="11">
        <f>(((J1290/60)/60)/24)+DATE(1970,1,1)</f>
        <v>42561.154664351852</v>
      </c>
      <c r="T1290" s="11">
        <f>(((I1290/60)/60)/24)+DATE(1970,1,1)</f>
        <v>42592.166666666672</v>
      </c>
    </row>
    <row r="1291" spans="1:20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>E1291/D1291</f>
        <v>1.2506666666666666</v>
      </c>
      <c r="P1291">
        <f>E1291/L1291</f>
        <v>36.07692307692308</v>
      </c>
      <c r="Q1291" t="str">
        <f>LEFT(N1291,(FIND("/",N1291)-1))</f>
        <v>theater</v>
      </c>
      <c r="R1291" t="str">
        <f>MID(N1291,FIND("/",N1291)+1,4115)</f>
        <v>plays</v>
      </c>
      <c r="S1291" s="11">
        <f>(((J1291/60)/60)/24)+DATE(1970,1,1)</f>
        <v>42709.134780092587</v>
      </c>
      <c r="T1291" s="11">
        <f>(((I1291/60)/60)/24)+DATE(1970,1,1)</f>
        <v>42739.134780092587</v>
      </c>
    </row>
    <row r="1292" spans="1:20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>E1292/D1292</f>
        <v>1.0857142857142856</v>
      </c>
      <c r="P1292">
        <f>E1292/L1292</f>
        <v>44.186046511627907</v>
      </c>
      <c r="Q1292" t="str">
        <f>LEFT(N1292,(FIND("/",N1292)-1))</f>
        <v>theater</v>
      </c>
      <c r="R1292" t="str">
        <f>MID(N1292,FIND("/",N1292)+1,4115)</f>
        <v>plays</v>
      </c>
      <c r="S1292" s="11">
        <f>(((J1292/60)/60)/24)+DATE(1970,1,1)</f>
        <v>42086.614942129629</v>
      </c>
      <c r="T1292" s="11">
        <f>(((I1292/60)/60)/24)+DATE(1970,1,1)</f>
        <v>42117.290972222225</v>
      </c>
    </row>
    <row r="1293" spans="1:20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>E1293/D1293</f>
        <v>1.4570000000000001</v>
      </c>
      <c r="P1293">
        <f>E1293/L1293</f>
        <v>104.07142857142857</v>
      </c>
      <c r="Q1293" t="str">
        <f>LEFT(N1293,(FIND("/",N1293)-1))</f>
        <v>theater</v>
      </c>
      <c r="R1293" t="str">
        <f>MID(N1293,FIND("/",N1293)+1,4115)</f>
        <v>plays</v>
      </c>
      <c r="S1293" s="11">
        <f>(((J1293/60)/60)/24)+DATE(1970,1,1)</f>
        <v>42064.652673611112</v>
      </c>
      <c r="T1293" s="11">
        <f>(((I1293/60)/60)/24)+DATE(1970,1,1)</f>
        <v>42101.291666666672</v>
      </c>
    </row>
    <row r="1294" spans="1:20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>E1294/D1294</f>
        <v>1.1000000000000001</v>
      </c>
      <c r="P1294">
        <f>E1294/L1294</f>
        <v>35.96153846153846</v>
      </c>
      <c r="Q1294" t="str">
        <f>LEFT(N1294,(FIND("/",N1294)-1))</f>
        <v>theater</v>
      </c>
      <c r="R1294" t="str">
        <f>MID(N1294,FIND("/",N1294)+1,4115)</f>
        <v>plays</v>
      </c>
      <c r="S1294" s="11">
        <f>(((J1294/60)/60)/24)+DATE(1970,1,1)</f>
        <v>42256.764212962968</v>
      </c>
      <c r="T1294" s="11">
        <f>(((I1294/60)/60)/24)+DATE(1970,1,1)</f>
        <v>42283.957638888889</v>
      </c>
    </row>
    <row r="1295" spans="1:20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>E1295/D1295</f>
        <v>1.0223333333333333</v>
      </c>
      <c r="P1295">
        <f>E1295/L1295</f>
        <v>127.79166666666667</v>
      </c>
      <c r="Q1295" t="str">
        <f>LEFT(N1295,(FIND("/",N1295)-1))</f>
        <v>theater</v>
      </c>
      <c r="R1295" t="str">
        <f>MID(N1295,FIND("/",N1295)+1,4115)</f>
        <v>plays</v>
      </c>
      <c r="S1295" s="11">
        <f>(((J1295/60)/60)/24)+DATE(1970,1,1)</f>
        <v>42292.701053240744</v>
      </c>
      <c r="T1295" s="11">
        <f>(((I1295/60)/60)/24)+DATE(1970,1,1)</f>
        <v>42322.742719907401</v>
      </c>
    </row>
    <row r="1296" spans="1:20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>E1296/D1296</f>
        <v>1.22</v>
      </c>
      <c r="P1296">
        <f>E1296/L1296</f>
        <v>27.727272727272727</v>
      </c>
      <c r="Q1296" t="str">
        <f>LEFT(N1296,(FIND("/",N1296)-1))</f>
        <v>theater</v>
      </c>
      <c r="R1296" t="str">
        <f>MID(N1296,FIND("/",N1296)+1,4115)</f>
        <v>plays</v>
      </c>
      <c r="S1296" s="11">
        <f>(((J1296/60)/60)/24)+DATE(1970,1,1)</f>
        <v>42278.453668981485</v>
      </c>
      <c r="T1296" s="11">
        <f>(((I1296/60)/60)/24)+DATE(1970,1,1)</f>
        <v>42296.458333333328</v>
      </c>
    </row>
    <row r="1297" spans="1:20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>E1297/D1297</f>
        <v>1.0196000000000001</v>
      </c>
      <c r="P1297">
        <f>E1297/L1297</f>
        <v>39.828125</v>
      </c>
      <c r="Q1297" t="str">
        <f>LEFT(N1297,(FIND("/",N1297)-1))</f>
        <v>theater</v>
      </c>
      <c r="R1297" t="str">
        <f>MID(N1297,FIND("/",N1297)+1,4115)</f>
        <v>plays</v>
      </c>
      <c r="S1297" s="11">
        <f>(((J1297/60)/60)/24)+DATE(1970,1,1)</f>
        <v>42184.572881944448</v>
      </c>
      <c r="T1297" s="11">
        <f>(((I1297/60)/60)/24)+DATE(1970,1,1)</f>
        <v>42214.708333333328</v>
      </c>
    </row>
    <row r="1298" spans="1:20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>E1298/D1298</f>
        <v>1.411764705882353</v>
      </c>
      <c r="P1298">
        <f>E1298/L1298</f>
        <v>52.173913043478258</v>
      </c>
      <c r="Q1298" t="str">
        <f>LEFT(N1298,(FIND("/",N1298)-1))</f>
        <v>theater</v>
      </c>
      <c r="R1298" t="str">
        <f>MID(N1298,FIND("/",N1298)+1,4115)</f>
        <v>plays</v>
      </c>
      <c r="S1298" s="11">
        <f>(((J1298/60)/60)/24)+DATE(1970,1,1)</f>
        <v>42423.050613425927</v>
      </c>
      <c r="T1298" s="11">
        <f>(((I1298/60)/60)/24)+DATE(1970,1,1)</f>
        <v>42443.008946759262</v>
      </c>
    </row>
    <row r="1299" spans="1:20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>E1299/D1299</f>
        <v>1.0952500000000001</v>
      </c>
      <c r="P1299">
        <f>E1299/L1299</f>
        <v>92.037815126050418</v>
      </c>
      <c r="Q1299" t="str">
        <f>LEFT(N1299,(FIND("/",N1299)-1))</f>
        <v>theater</v>
      </c>
      <c r="R1299" t="str">
        <f>MID(N1299,FIND("/",N1299)+1,4115)</f>
        <v>plays</v>
      </c>
      <c r="S1299" s="11">
        <f>(((J1299/60)/60)/24)+DATE(1970,1,1)</f>
        <v>42461.747199074074</v>
      </c>
      <c r="T1299" s="11">
        <f>(((I1299/60)/60)/24)+DATE(1970,1,1)</f>
        <v>42491.747199074074</v>
      </c>
    </row>
    <row r="1300" spans="1:20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>E1300/D1300</f>
        <v>1.0465</v>
      </c>
      <c r="P1300">
        <f>E1300/L1300</f>
        <v>63.424242424242422</v>
      </c>
      <c r="Q1300" t="str">
        <f>LEFT(N1300,(FIND("/",N1300)-1))</f>
        <v>theater</v>
      </c>
      <c r="R1300" t="str">
        <f>MID(N1300,FIND("/",N1300)+1,4115)</f>
        <v>plays</v>
      </c>
      <c r="S1300" s="11">
        <f>(((J1300/60)/60)/24)+DATE(1970,1,1)</f>
        <v>42458.680925925932</v>
      </c>
      <c r="T1300" s="11">
        <f>(((I1300/60)/60)/24)+DATE(1970,1,1)</f>
        <v>42488.680925925932</v>
      </c>
    </row>
    <row r="1301" spans="1:20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>E1301/D1301</f>
        <v>1.24</v>
      </c>
      <c r="P1301">
        <f>E1301/L1301</f>
        <v>135.625</v>
      </c>
      <c r="Q1301" t="str">
        <f>LEFT(N1301,(FIND("/",N1301)-1))</f>
        <v>theater</v>
      </c>
      <c r="R1301" t="str">
        <f>MID(N1301,FIND("/",N1301)+1,4115)</f>
        <v>plays</v>
      </c>
      <c r="S1301" s="11">
        <f>(((J1301/60)/60)/24)+DATE(1970,1,1)</f>
        <v>42169.814340277779</v>
      </c>
      <c r="T1301" s="11">
        <f>(((I1301/60)/60)/24)+DATE(1970,1,1)</f>
        <v>42199.814340277779</v>
      </c>
    </row>
    <row r="1302" spans="1:20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>E1302/D1302</f>
        <v>1.35</v>
      </c>
      <c r="P1302">
        <f>E1302/L1302</f>
        <v>168.75</v>
      </c>
      <c r="Q1302" t="str">
        <f>LEFT(N1302,(FIND("/",N1302)-1))</f>
        <v>theater</v>
      </c>
      <c r="R1302" t="str">
        <f>MID(N1302,FIND("/",N1302)+1,4115)</f>
        <v>plays</v>
      </c>
      <c r="S1302" s="11">
        <f>(((J1302/60)/60)/24)+DATE(1970,1,1)</f>
        <v>42483.675208333334</v>
      </c>
      <c r="T1302" s="11">
        <f>(((I1302/60)/60)/24)+DATE(1970,1,1)</f>
        <v>42522.789583333331</v>
      </c>
    </row>
    <row r="1303" spans="1:20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>E1303/D1303</f>
        <v>1.0275000000000001</v>
      </c>
      <c r="P1303">
        <f>E1303/L1303</f>
        <v>70.862068965517238</v>
      </c>
      <c r="Q1303" t="str">
        <f>LEFT(N1303,(FIND("/",N1303)-1))</f>
        <v>theater</v>
      </c>
      <c r="R1303" t="str">
        <f>MID(N1303,FIND("/",N1303)+1,4115)</f>
        <v>plays</v>
      </c>
      <c r="S1303" s="11">
        <f>(((J1303/60)/60)/24)+DATE(1970,1,1)</f>
        <v>42195.749745370369</v>
      </c>
      <c r="T1303" s="11">
        <f>(((I1303/60)/60)/24)+DATE(1970,1,1)</f>
        <v>42206.125</v>
      </c>
    </row>
    <row r="1304" spans="1:20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>E1304/D1304</f>
        <v>1</v>
      </c>
      <c r="P1304">
        <f>E1304/L1304</f>
        <v>50</v>
      </c>
      <c r="Q1304" t="str">
        <f>LEFT(N1304,(FIND("/",N1304)-1))</f>
        <v>theater</v>
      </c>
      <c r="R1304" t="str">
        <f>MID(N1304,FIND("/",N1304)+1,4115)</f>
        <v>plays</v>
      </c>
      <c r="S1304" s="11">
        <f>(((J1304/60)/60)/24)+DATE(1970,1,1)</f>
        <v>42675.057997685188</v>
      </c>
      <c r="T1304" s="11">
        <f>(((I1304/60)/60)/24)+DATE(1970,1,1)</f>
        <v>42705.099664351852</v>
      </c>
    </row>
    <row r="1305" spans="1:20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>E1305/D1305</f>
        <v>1.3026085714285716</v>
      </c>
      <c r="P1305">
        <f>E1305/L1305</f>
        <v>42.214166666666671</v>
      </c>
      <c r="Q1305" t="str">
        <f>LEFT(N1305,(FIND("/",N1305)-1))</f>
        <v>theater</v>
      </c>
      <c r="R1305" t="str">
        <f>MID(N1305,FIND("/",N1305)+1,4115)</f>
        <v>plays</v>
      </c>
      <c r="S1305" s="11">
        <f>(((J1305/60)/60)/24)+DATE(1970,1,1)</f>
        <v>42566.441203703704</v>
      </c>
      <c r="T1305" s="11">
        <f>(((I1305/60)/60)/24)+DATE(1970,1,1)</f>
        <v>42582.458333333328</v>
      </c>
    </row>
    <row r="1306" spans="1:20" ht="43.2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>E1306/D1306</f>
        <v>0.39627499999999999</v>
      </c>
      <c r="P1306">
        <f>E1306/L1306</f>
        <v>152.41346153846155</v>
      </c>
      <c r="Q1306" t="str">
        <f>LEFT(N1306,(FIND("/",N1306)-1))</f>
        <v>technology</v>
      </c>
      <c r="R1306" t="str">
        <f>MID(N1306,FIND("/",N1306)+1,4115)</f>
        <v>wearables</v>
      </c>
      <c r="S1306" s="11">
        <f>(((J1306/60)/60)/24)+DATE(1970,1,1)</f>
        <v>42747.194502314815</v>
      </c>
      <c r="T1306" s="11">
        <f>(((I1306/60)/60)/24)+DATE(1970,1,1)</f>
        <v>42807.152835648143</v>
      </c>
    </row>
    <row r="1307" spans="1:20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>E1307/D1307</f>
        <v>0.25976666666666665</v>
      </c>
      <c r="P1307">
        <f>E1307/L1307</f>
        <v>90.616279069767444</v>
      </c>
      <c r="Q1307" t="str">
        <f>LEFT(N1307,(FIND("/",N1307)-1))</f>
        <v>technology</v>
      </c>
      <c r="R1307" t="str">
        <f>MID(N1307,FIND("/",N1307)+1,4115)</f>
        <v>wearables</v>
      </c>
      <c r="S1307" s="11">
        <f>(((J1307/60)/60)/24)+DATE(1970,1,1)</f>
        <v>42543.665601851855</v>
      </c>
      <c r="T1307" s="11">
        <f>(((I1307/60)/60)/24)+DATE(1970,1,1)</f>
        <v>42572.729166666672</v>
      </c>
    </row>
    <row r="1308" spans="1:20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>E1308/D1308</f>
        <v>0.65246363636363636</v>
      </c>
      <c r="P1308">
        <f>E1308/L1308</f>
        <v>201.60393258426967</v>
      </c>
      <c r="Q1308" t="str">
        <f>LEFT(N1308,(FIND("/",N1308)-1))</f>
        <v>technology</v>
      </c>
      <c r="R1308" t="str">
        <f>MID(N1308,FIND("/",N1308)+1,4115)</f>
        <v>wearables</v>
      </c>
      <c r="S1308" s="11">
        <f>(((J1308/60)/60)/24)+DATE(1970,1,1)</f>
        <v>41947.457569444443</v>
      </c>
      <c r="T1308" s="11">
        <f>(((I1308/60)/60)/24)+DATE(1970,1,1)</f>
        <v>41977.457569444443</v>
      </c>
    </row>
    <row r="1309" spans="1:20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>E1309/D1309</f>
        <v>0.11514000000000001</v>
      </c>
      <c r="P1309">
        <f>E1309/L1309</f>
        <v>127.93333333333334</v>
      </c>
      <c r="Q1309" t="str">
        <f>LEFT(N1309,(FIND("/",N1309)-1))</f>
        <v>technology</v>
      </c>
      <c r="R1309" t="str">
        <f>MID(N1309,FIND("/",N1309)+1,4115)</f>
        <v>wearables</v>
      </c>
      <c r="S1309" s="11">
        <f>(((J1309/60)/60)/24)+DATE(1970,1,1)</f>
        <v>42387.503229166665</v>
      </c>
      <c r="T1309" s="11">
        <f>(((I1309/60)/60)/24)+DATE(1970,1,1)</f>
        <v>42417.503229166665</v>
      </c>
    </row>
    <row r="1310" spans="1:20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>E1310/D1310</f>
        <v>0.11360000000000001</v>
      </c>
      <c r="P1310">
        <f>E1310/L1310</f>
        <v>29.894736842105264</v>
      </c>
      <c r="Q1310" t="str">
        <f>LEFT(N1310,(FIND("/",N1310)-1))</f>
        <v>technology</v>
      </c>
      <c r="R1310" t="str">
        <f>MID(N1310,FIND("/",N1310)+1,4115)</f>
        <v>wearables</v>
      </c>
      <c r="S1310" s="11">
        <f>(((J1310/60)/60)/24)+DATE(1970,1,1)</f>
        <v>42611.613564814819</v>
      </c>
      <c r="T1310" s="11">
        <f>(((I1310/60)/60)/24)+DATE(1970,1,1)</f>
        <v>42651.613564814819</v>
      </c>
    </row>
    <row r="1311" spans="1:20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>E1311/D1311</f>
        <v>1.1199130434782609</v>
      </c>
      <c r="P1311">
        <f>E1311/L1311</f>
        <v>367.97142857142859</v>
      </c>
      <c r="Q1311" t="str">
        <f>LEFT(N1311,(FIND("/",N1311)-1))</f>
        <v>technology</v>
      </c>
      <c r="R1311" t="str">
        <f>MID(N1311,FIND("/",N1311)+1,4115)</f>
        <v>wearables</v>
      </c>
      <c r="S1311" s="11">
        <f>(((J1311/60)/60)/24)+DATE(1970,1,1)</f>
        <v>42257.882731481484</v>
      </c>
      <c r="T1311" s="11">
        <f>(((I1311/60)/60)/24)+DATE(1970,1,1)</f>
        <v>42292.882731481484</v>
      </c>
    </row>
    <row r="1312" spans="1:20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>E1312/D1312</f>
        <v>0.155</v>
      </c>
      <c r="P1312">
        <f>E1312/L1312</f>
        <v>129.16666666666666</v>
      </c>
      <c r="Q1312" t="str">
        <f>LEFT(N1312,(FIND("/",N1312)-1))</f>
        <v>technology</v>
      </c>
      <c r="R1312" t="str">
        <f>MID(N1312,FIND("/",N1312)+1,4115)</f>
        <v>wearables</v>
      </c>
      <c r="S1312" s="11">
        <f>(((J1312/60)/60)/24)+DATE(1970,1,1)</f>
        <v>42556.667245370365</v>
      </c>
      <c r="T1312" s="11">
        <f>(((I1312/60)/60)/24)+DATE(1970,1,1)</f>
        <v>42601.667245370365</v>
      </c>
    </row>
    <row r="1313" spans="1:20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>E1313/D1313</f>
        <v>0.32028000000000001</v>
      </c>
      <c r="P1313">
        <f>E1313/L1313</f>
        <v>800.7</v>
      </c>
      <c r="Q1313" t="str">
        <f>LEFT(N1313,(FIND("/",N1313)-1))</f>
        <v>technology</v>
      </c>
      <c r="R1313" t="str">
        <f>MID(N1313,FIND("/",N1313)+1,4115)</f>
        <v>wearables</v>
      </c>
      <c r="S1313" s="11">
        <f>(((J1313/60)/60)/24)+DATE(1970,1,1)</f>
        <v>42669.802303240736</v>
      </c>
      <c r="T1313" s="11">
        <f>(((I1313/60)/60)/24)+DATE(1970,1,1)</f>
        <v>42704.843969907408</v>
      </c>
    </row>
    <row r="1314" spans="1:20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>E1314/D1314</f>
        <v>6.0869565217391303E-3</v>
      </c>
      <c r="P1314">
        <f>E1314/L1314</f>
        <v>28</v>
      </c>
      <c r="Q1314" t="str">
        <f>LEFT(N1314,(FIND("/",N1314)-1))</f>
        <v>technology</v>
      </c>
      <c r="R1314" t="str">
        <f>MID(N1314,FIND("/",N1314)+1,4115)</f>
        <v>wearables</v>
      </c>
      <c r="S1314" s="11">
        <f>(((J1314/60)/60)/24)+DATE(1970,1,1)</f>
        <v>42082.702800925923</v>
      </c>
      <c r="T1314" s="11">
        <f>(((I1314/60)/60)/24)+DATE(1970,1,1)</f>
        <v>42112.702800925923</v>
      </c>
    </row>
    <row r="1315" spans="1:20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>E1315/D1315</f>
        <v>0.31114999999999998</v>
      </c>
      <c r="P1315">
        <f>E1315/L1315</f>
        <v>102.01639344262296</v>
      </c>
      <c r="Q1315" t="str">
        <f>LEFT(N1315,(FIND("/",N1315)-1))</f>
        <v>technology</v>
      </c>
      <c r="R1315" t="str">
        <f>MID(N1315,FIND("/",N1315)+1,4115)</f>
        <v>wearables</v>
      </c>
      <c r="S1315" s="11">
        <f>(((J1315/60)/60)/24)+DATE(1970,1,1)</f>
        <v>42402.709652777776</v>
      </c>
      <c r="T1315" s="11">
        <f>(((I1315/60)/60)/24)+DATE(1970,1,1)</f>
        <v>42432.709652777776</v>
      </c>
    </row>
    <row r="1316" spans="1:20" ht="43.2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>E1316/D1316</f>
        <v>1.1266666666666666E-2</v>
      </c>
      <c r="P1316">
        <f>E1316/L1316</f>
        <v>184.36363636363637</v>
      </c>
      <c r="Q1316" t="str">
        <f>LEFT(N1316,(FIND("/",N1316)-1))</f>
        <v>technology</v>
      </c>
      <c r="R1316" t="str">
        <f>MID(N1316,FIND("/",N1316)+1,4115)</f>
        <v>wearables</v>
      </c>
      <c r="S1316" s="11">
        <f>(((J1316/60)/60)/24)+DATE(1970,1,1)</f>
        <v>42604.669675925921</v>
      </c>
      <c r="T1316" s="11">
        <f>(((I1316/60)/60)/24)+DATE(1970,1,1)</f>
        <v>42664.669675925921</v>
      </c>
    </row>
    <row r="1317" spans="1:20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>E1317/D1317</f>
        <v>0.40404000000000001</v>
      </c>
      <c r="P1317">
        <f>E1317/L1317</f>
        <v>162.91935483870967</v>
      </c>
      <c r="Q1317" t="str">
        <f>LEFT(N1317,(FIND("/",N1317)-1))</f>
        <v>technology</v>
      </c>
      <c r="R1317" t="str">
        <f>MID(N1317,FIND("/",N1317)+1,4115)</f>
        <v>wearables</v>
      </c>
      <c r="S1317" s="11">
        <f>(((J1317/60)/60)/24)+DATE(1970,1,1)</f>
        <v>42278.498240740737</v>
      </c>
      <c r="T1317" s="11">
        <f>(((I1317/60)/60)/24)+DATE(1970,1,1)</f>
        <v>42314.041666666672</v>
      </c>
    </row>
    <row r="1318" spans="1:20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>E1318/D1318</f>
        <v>1.3333333333333333E-5</v>
      </c>
      <c r="P1318">
        <f>E1318/L1318</f>
        <v>1</v>
      </c>
      <c r="Q1318" t="str">
        <f>LEFT(N1318,(FIND("/",N1318)-1))</f>
        <v>technology</v>
      </c>
      <c r="R1318" t="str">
        <f>MID(N1318,FIND("/",N1318)+1,4115)</f>
        <v>wearables</v>
      </c>
      <c r="S1318" s="11">
        <f>(((J1318/60)/60)/24)+DATE(1970,1,1)</f>
        <v>42393.961909722217</v>
      </c>
      <c r="T1318" s="11">
        <f>(((I1318/60)/60)/24)+DATE(1970,1,1)</f>
        <v>42428.961909722217</v>
      </c>
    </row>
    <row r="1319" spans="1:20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>E1319/D1319</f>
        <v>5.7334999999999997E-2</v>
      </c>
      <c r="P1319">
        <f>E1319/L1319</f>
        <v>603.52631578947364</v>
      </c>
      <c r="Q1319" t="str">
        <f>LEFT(N1319,(FIND("/",N1319)-1))</f>
        <v>technology</v>
      </c>
      <c r="R1319" t="str">
        <f>MID(N1319,FIND("/",N1319)+1,4115)</f>
        <v>wearables</v>
      </c>
      <c r="S1319" s="11">
        <f>(((J1319/60)/60)/24)+DATE(1970,1,1)</f>
        <v>42520.235486111109</v>
      </c>
      <c r="T1319" s="11">
        <f>(((I1319/60)/60)/24)+DATE(1970,1,1)</f>
        <v>42572.583333333328</v>
      </c>
    </row>
    <row r="1320" spans="1:20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>E1320/D1320</f>
        <v>0.15325</v>
      </c>
      <c r="P1320">
        <f>E1320/L1320</f>
        <v>45.407407407407405</v>
      </c>
      <c r="Q1320" t="str">
        <f>LEFT(N1320,(FIND("/",N1320)-1))</f>
        <v>technology</v>
      </c>
      <c r="R1320" t="str">
        <f>MID(N1320,FIND("/",N1320)+1,4115)</f>
        <v>wearables</v>
      </c>
      <c r="S1320" s="11">
        <f>(((J1320/60)/60)/24)+DATE(1970,1,1)</f>
        <v>41985.043657407412</v>
      </c>
      <c r="T1320" s="11">
        <f>(((I1320/60)/60)/24)+DATE(1970,1,1)</f>
        <v>42015.043657407412</v>
      </c>
    </row>
    <row r="1321" spans="1:20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>E1321/D1321</f>
        <v>0.15103448275862069</v>
      </c>
      <c r="P1321">
        <f>E1321/L1321</f>
        <v>97.333333333333329</v>
      </c>
      <c r="Q1321" t="str">
        <f>LEFT(N1321,(FIND("/",N1321)-1))</f>
        <v>technology</v>
      </c>
      <c r="R1321" t="str">
        <f>MID(N1321,FIND("/",N1321)+1,4115)</f>
        <v>wearables</v>
      </c>
      <c r="S1321" s="11">
        <f>(((J1321/60)/60)/24)+DATE(1970,1,1)</f>
        <v>41816.812094907407</v>
      </c>
      <c r="T1321" s="11">
        <f>(((I1321/60)/60)/24)+DATE(1970,1,1)</f>
        <v>41831.666666666664</v>
      </c>
    </row>
    <row r="1322" spans="1:20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>E1322/D1322</f>
        <v>5.0299999999999997E-3</v>
      </c>
      <c r="P1322">
        <f>E1322/L1322</f>
        <v>167.66666666666666</v>
      </c>
      <c r="Q1322" t="str">
        <f>LEFT(N1322,(FIND("/",N1322)-1))</f>
        <v>technology</v>
      </c>
      <c r="R1322" t="str">
        <f>MID(N1322,FIND("/",N1322)+1,4115)</f>
        <v>wearables</v>
      </c>
      <c r="S1322" s="11">
        <f>(((J1322/60)/60)/24)+DATE(1970,1,1)</f>
        <v>42705.690347222218</v>
      </c>
      <c r="T1322" s="11">
        <f>(((I1322/60)/60)/24)+DATE(1970,1,1)</f>
        <v>42734.958333333328</v>
      </c>
    </row>
    <row r="1323" spans="1:20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>E1323/D1323</f>
        <v>1.3028138528138528E-2</v>
      </c>
      <c r="P1323">
        <f>E1323/L1323</f>
        <v>859.85714285714289</v>
      </c>
      <c r="Q1323" t="str">
        <f>LEFT(N1323,(FIND("/",N1323)-1))</f>
        <v>technology</v>
      </c>
      <c r="R1323" t="str">
        <f>MID(N1323,FIND("/",N1323)+1,4115)</f>
        <v>wearables</v>
      </c>
      <c r="S1323" s="11">
        <f>(((J1323/60)/60)/24)+DATE(1970,1,1)</f>
        <v>42697.74927083333</v>
      </c>
      <c r="T1323" s="11">
        <f>(((I1323/60)/60)/24)+DATE(1970,1,1)</f>
        <v>42727.74927083333</v>
      </c>
    </row>
    <row r="1324" spans="1:20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>E1324/D1324</f>
        <v>3.0285714285714286E-3</v>
      </c>
      <c r="P1324">
        <f>E1324/L1324</f>
        <v>26.5</v>
      </c>
      <c r="Q1324" t="str">
        <f>LEFT(N1324,(FIND("/",N1324)-1))</f>
        <v>technology</v>
      </c>
      <c r="R1324" t="str">
        <f>MID(N1324,FIND("/",N1324)+1,4115)</f>
        <v>wearables</v>
      </c>
      <c r="S1324" s="11">
        <f>(((J1324/60)/60)/24)+DATE(1970,1,1)</f>
        <v>42115.656539351854</v>
      </c>
      <c r="T1324" s="11">
        <f>(((I1324/60)/60)/24)+DATE(1970,1,1)</f>
        <v>42145.656539351854</v>
      </c>
    </row>
    <row r="1325" spans="1:20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>E1325/D1325</f>
        <v>8.8800000000000004E-2</v>
      </c>
      <c r="P1325">
        <f>E1325/L1325</f>
        <v>30.272727272727273</v>
      </c>
      <c r="Q1325" t="str">
        <f>LEFT(N1325,(FIND("/",N1325)-1))</f>
        <v>technology</v>
      </c>
      <c r="R1325" t="str">
        <f>MID(N1325,FIND("/",N1325)+1,4115)</f>
        <v>wearables</v>
      </c>
      <c r="S1325" s="11">
        <f>(((J1325/60)/60)/24)+DATE(1970,1,1)</f>
        <v>42451.698449074072</v>
      </c>
      <c r="T1325" s="11">
        <f>(((I1325/60)/60)/24)+DATE(1970,1,1)</f>
        <v>42486.288194444445</v>
      </c>
    </row>
    <row r="1326" spans="1:20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>E1326/D1326</f>
        <v>9.8400000000000001E-2</v>
      </c>
      <c r="P1326">
        <f>E1326/L1326</f>
        <v>54.666666666666664</v>
      </c>
      <c r="Q1326" t="str">
        <f>LEFT(N1326,(FIND("/",N1326)-1))</f>
        <v>technology</v>
      </c>
      <c r="R1326" t="str">
        <f>MID(N1326,FIND("/",N1326)+1,4115)</f>
        <v>wearables</v>
      </c>
      <c r="S1326" s="11">
        <f>(((J1326/60)/60)/24)+DATE(1970,1,1)</f>
        <v>42626.633703703701</v>
      </c>
      <c r="T1326" s="11">
        <f>(((I1326/60)/60)/24)+DATE(1970,1,1)</f>
        <v>42656.633703703701</v>
      </c>
    </row>
    <row r="1327" spans="1:20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>E1327/D1327</f>
        <v>2.4299999999999999E-2</v>
      </c>
      <c r="P1327">
        <f>E1327/L1327</f>
        <v>60.75</v>
      </c>
      <c r="Q1327" t="str">
        <f>LEFT(N1327,(FIND("/",N1327)-1))</f>
        <v>technology</v>
      </c>
      <c r="R1327" t="str">
        <f>MID(N1327,FIND("/",N1327)+1,4115)</f>
        <v>wearables</v>
      </c>
      <c r="S1327" s="11">
        <f>(((J1327/60)/60)/24)+DATE(1970,1,1)</f>
        <v>42704.086053240739</v>
      </c>
      <c r="T1327" s="11">
        <f>(((I1327/60)/60)/24)+DATE(1970,1,1)</f>
        <v>42734.086053240739</v>
      </c>
    </row>
    <row r="1328" spans="1:20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>E1328/D1328</f>
        <v>1.1299999999999999E-2</v>
      </c>
      <c r="P1328">
        <f>E1328/L1328</f>
        <v>102.72727272727273</v>
      </c>
      <c r="Q1328" t="str">
        <f>LEFT(N1328,(FIND("/",N1328)-1))</f>
        <v>technology</v>
      </c>
      <c r="R1328" t="str">
        <f>MID(N1328,FIND("/",N1328)+1,4115)</f>
        <v>wearables</v>
      </c>
      <c r="S1328" s="11">
        <f>(((J1328/60)/60)/24)+DATE(1970,1,1)</f>
        <v>41974.791990740734</v>
      </c>
      <c r="T1328" s="11">
        <f>(((I1328/60)/60)/24)+DATE(1970,1,1)</f>
        <v>42019.791990740734</v>
      </c>
    </row>
    <row r="1329" spans="1:20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>E1329/D1329</f>
        <v>3.5520833333333335E-2</v>
      </c>
      <c r="P1329">
        <f>E1329/L1329</f>
        <v>41.585365853658537</v>
      </c>
      <c r="Q1329" t="str">
        <f>LEFT(N1329,(FIND("/",N1329)-1))</f>
        <v>technology</v>
      </c>
      <c r="R1329" t="str">
        <f>MID(N1329,FIND("/",N1329)+1,4115)</f>
        <v>wearables</v>
      </c>
      <c r="S1329" s="11">
        <f>(((J1329/60)/60)/24)+DATE(1970,1,1)</f>
        <v>42123.678645833337</v>
      </c>
      <c r="T1329" s="11">
        <f>(((I1329/60)/60)/24)+DATE(1970,1,1)</f>
        <v>42153.678645833337</v>
      </c>
    </row>
    <row r="1330" spans="1:20" ht="43.2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>E1330/D1330</f>
        <v>2.3306666666666667E-2</v>
      </c>
      <c r="P1330">
        <f>E1330/L1330</f>
        <v>116.53333333333333</v>
      </c>
      <c r="Q1330" t="str">
        <f>LEFT(N1330,(FIND("/",N1330)-1))</f>
        <v>technology</v>
      </c>
      <c r="R1330" t="str">
        <f>MID(N1330,FIND("/",N1330)+1,4115)</f>
        <v>wearables</v>
      </c>
      <c r="S1330" s="11">
        <f>(((J1330/60)/60)/24)+DATE(1970,1,1)</f>
        <v>42612.642754629633</v>
      </c>
      <c r="T1330" s="11">
        <f>(((I1330/60)/60)/24)+DATE(1970,1,1)</f>
        <v>42657.642754629633</v>
      </c>
    </row>
    <row r="1331" spans="1:20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>E1331/D1331</f>
        <v>8.1600000000000006E-3</v>
      </c>
      <c r="P1331">
        <f>E1331/L1331</f>
        <v>45.333333333333336</v>
      </c>
      <c r="Q1331" t="str">
        <f>LEFT(N1331,(FIND("/",N1331)-1))</f>
        <v>technology</v>
      </c>
      <c r="R1331" t="str">
        <f>MID(N1331,FIND("/",N1331)+1,4115)</f>
        <v>wearables</v>
      </c>
      <c r="S1331" s="11">
        <f>(((J1331/60)/60)/24)+DATE(1970,1,1)</f>
        <v>41935.221585648149</v>
      </c>
      <c r="T1331" s="11">
        <f>(((I1331/60)/60)/24)+DATE(1970,1,1)</f>
        <v>41975.263252314813</v>
      </c>
    </row>
    <row r="1332" spans="1:20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>E1332/D1332</f>
        <v>0.22494285714285714</v>
      </c>
      <c r="P1332">
        <f>E1332/L1332</f>
        <v>157.46</v>
      </c>
      <c r="Q1332" t="str">
        <f>LEFT(N1332,(FIND("/",N1332)-1))</f>
        <v>technology</v>
      </c>
      <c r="R1332" t="str">
        <f>MID(N1332,FIND("/",N1332)+1,4115)</f>
        <v>wearables</v>
      </c>
      <c r="S1332" s="11">
        <f>(((J1332/60)/60)/24)+DATE(1970,1,1)</f>
        <v>42522.276724537034</v>
      </c>
      <c r="T1332" s="11">
        <f>(((I1332/60)/60)/24)+DATE(1970,1,1)</f>
        <v>42553.166666666672</v>
      </c>
    </row>
    <row r="1333" spans="1:20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>E1333/D1333</f>
        <v>1.3668E-2</v>
      </c>
      <c r="P1333">
        <f>E1333/L1333</f>
        <v>100.5</v>
      </c>
      <c r="Q1333" t="str">
        <f>LEFT(N1333,(FIND("/",N1333)-1))</f>
        <v>technology</v>
      </c>
      <c r="R1333" t="str">
        <f>MID(N1333,FIND("/",N1333)+1,4115)</f>
        <v>wearables</v>
      </c>
      <c r="S1333" s="11">
        <f>(((J1333/60)/60)/24)+DATE(1970,1,1)</f>
        <v>42569.50409722222</v>
      </c>
      <c r="T1333" s="11">
        <f>(((I1333/60)/60)/24)+DATE(1970,1,1)</f>
        <v>42599.50409722222</v>
      </c>
    </row>
    <row r="1334" spans="1:20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>E1334/D1334</f>
        <v>0</v>
      </c>
      <c r="P1334" t="e">
        <f>E1334/L1334</f>
        <v>#DIV/0!</v>
      </c>
      <c r="Q1334" t="str">
        <f>LEFT(N1334,(FIND("/",N1334)-1))</f>
        <v>technology</v>
      </c>
      <c r="R1334" t="str">
        <f>MID(N1334,FIND("/",N1334)+1,4115)</f>
        <v>wearables</v>
      </c>
      <c r="S1334" s="11">
        <f>(((J1334/60)/60)/24)+DATE(1970,1,1)</f>
        <v>42732.060277777782</v>
      </c>
      <c r="T1334" s="11">
        <f>(((I1334/60)/60)/24)+DATE(1970,1,1)</f>
        <v>42762.060277777782</v>
      </c>
    </row>
    <row r="1335" spans="1:20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>E1335/D1335</f>
        <v>0</v>
      </c>
      <c r="P1335" t="e">
        <f>E1335/L1335</f>
        <v>#DIV/0!</v>
      </c>
      <c r="Q1335" t="str">
        <f>LEFT(N1335,(FIND("/",N1335)-1))</f>
        <v>technology</v>
      </c>
      <c r="R1335" t="str">
        <f>MID(N1335,FIND("/",N1335)+1,4115)</f>
        <v>wearables</v>
      </c>
      <c r="S1335" s="11">
        <f>(((J1335/60)/60)/24)+DATE(1970,1,1)</f>
        <v>41806.106770833336</v>
      </c>
      <c r="T1335" s="11">
        <f>(((I1335/60)/60)/24)+DATE(1970,1,1)</f>
        <v>41836.106770833336</v>
      </c>
    </row>
    <row r="1336" spans="1:20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>E1336/D1336</f>
        <v>0.10754135338345865</v>
      </c>
      <c r="P1336">
        <f>E1336/L1336</f>
        <v>51.822463768115945</v>
      </c>
      <c r="Q1336" t="str">
        <f>LEFT(N1336,(FIND("/",N1336)-1))</f>
        <v>technology</v>
      </c>
      <c r="R1336" t="str">
        <f>MID(N1336,FIND("/",N1336)+1,4115)</f>
        <v>wearables</v>
      </c>
      <c r="S1336" s="11">
        <f>(((J1336/60)/60)/24)+DATE(1970,1,1)</f>
        <v>42410.774155092593</v>
      </c>
      <c r="T1336" s="11">
        <f>(((I1336/60)/60)/24)+DATE(1970,1,1)</f>
        <v>42440.774155092593</v>
      </c>
    </row>
    <row r="1337" spans="1:20" ht="43.2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>E1337/D1337</f>
        <v>0.1976</v>
      </c>
      <c r="P1337">
        <f>E1337/L1337</f>
        <v>308.75</v>
      </c>
      <c r="Q1337" t="str">
        <f>LEFT(N1337,(FIND("/",N1337)-1))</f>
        <v>technology</v>
      </c>
      <c r="R1337" t="str">
        <f>MID(N1337,FIND("/",N1337)+1,4115)</f>
        <v>wearables</v>
      </c>
      <c r="S1337" s="11">
        <f>(((J1337/60)/60)/24)+DATE(1970,1,1)</f>
        <v>42313.936365740738</v>
      </c>
      <c r="T1337" s="11">
        <f>(((I1337/60)/60)/24)+DATE(1970,1,1)</f>
        <v>42343.936365740738</v>
      </c>
    </row>
    <row r="1338" spans="1:20" ht="43.2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>E1338/D1338</f>
        <v>0.84946999999999995</v>
      </c>
      <c r="P1338">
        <f>E1338/L1338</f>
        <v>379.22767857142856</v>
      </c>
      <c r="Q1338" t="str">
        <f>LEFT(N1338,(FIND("/",N1338)-1))</f>
        <v>technology</v>
      </c>
      <c r="R1338" t="str">
        <f>MID(N1338,FIND("/",N1338)+1,4115)</f>
        <v>wearables</v>
      </c>
      <c r="S1338" s="11">
        <f>(((J1338/60)/60)/24)+DATE(1970,1,1)</f>
        <v>41955.863750000004</v>
      </c>
      <c r="T1338" s="11">
        <f>(((I1338/60)/60)/24)+DATE(1970,1,1)</f>
        <v>41990.863750000004</v>
      </c>
    </row>
    <row r="1339" spans="1:20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>E1339/D1339</f>
        <v>0.49381999999999998</v>
      </c>
      <c r="P1339">
        <f>E1339/L1339</f>
        <v>176.36428571428573</v>
      </c>
      <c r="Q1339" t="str">
        <f>LEFT(N1339,(FIND("/",N1339)-1))</f>
        <v>technology</v>
      </c>
      <c r="R1339" t="str">
        <f>MID(N1339,FIND("/",N1339)+1,4115)</f>
        <v>wearables</v>
      </c>
      <c r="S1339" s="11">
        <f>(((J1339/60)/60)/24)+DATE(1970,1,1)</f>
        <v>42767.577303240745</v>
      </c>
      <c r="T1339" s="11">
        <f>(((I1339/60)/60)/24)+DATE(1970,1,1)</f>
        <v>42797.577303240745</v>
      </c>
    </row>
    <row r="1340" spans="1:20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>E1340/D1340</f>
        <v>3.3033333333333331E-2</v>
      </c>
      <c r="P1340">
        <f>E1340/L1340</f>
        <v>66.066666666666663</v>
      </c>
      <c r="Q1340" t="str">
        <f>LEFT(N1340,(FIND("/",N1340)-1))</f>
        <v>technology</v>
      </c>
      <c r="R1340" t="str">
        <f>MID(N1340,FIND("/",N1340)+1,4115)</f>
        <v>wearables</v>
      </c>
      <c r="S1340" s="11">
        <f>(((J1340/60)/60)/24)+DATE(1970,1,1)</f>
        <v>42188.803622685184</v>
      </c>
      <c r="T1340" s="11">
        <f>(((I1340/60)/60)/24)+DATE(1970,1,1)</f>
        <v>42218.803622685184</v>
      </c>
    </row>
    <row r="1341" spans="1:20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>E1341/D1341</f>
        <v>6.6339999999999996E-2</v>
      </c>
      <c r="P1341">
        <f>E1341/L1341</f>
        <v>89.648648648648646</v>
      </c>
      <c r="Q1341" t="str">
        <f>LEFT(N1341,(FIND("/",N1341)-1))</f>
        <v>technology</v>
      </c>
      <c r="R1341" t="str">
        <f>MID(N1341,FIND("/",N1341)+1,4115)</f>
        <v>wearables</v>
      </c>
      <c r="S1341" s="11">
        <f>(((J1341/60)/60)/24)+DATE(1970,1,1)</f>
        <v>41936.647164351853</v>
      </c>
      <c r="T1341" s="11">
        <f>(((I1341/60)/60)/24)+DATE(1970,1,1)</f>
        <v>41981.688831018517</v>
      </c>
    </row>
    <row r="1342" spans="1:20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>E1342/D1342</f>
        <v>0</v>
      </c>
      <c r="P1342" t="e">
        <f>E1342/L1342</f>
        <v>#DIV/0!</v>
      </c>
      <c r="Q1342" t="str">
        <f>LEFT(N1342,(FIND("/",N1342)-1))</f>
        <v>technology</v>
      </c>
      <c r="R1342" t="str">
        <f>MID(N1342,FIND("/",N1342)+1,4115)</f>
        <v>wearables</v>
      </c>
      <c r="S1342" s="11">
        <f>(((J1342/60)/60)/24)+DATE(1970,1,1)</f>
        <v>41836.595520833333</v>
      </c>
      <c r="T1342" s="11">
        <f>(((I1342/60)/60)/24)+DATE(1970,1,1)</f>
        <v>41866.595520833333</v>
      </c>
    </row>
    <row r="1343" spans="1:20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>E1343/D1343</f>
        <v>0.7036</v>
      </c>
      <c r="P1343">
        <f>E1343/L1343</f>
        <v>382.39130434782606</v>
      </c>
      <c r="Q1343" t="str">
        <f>LEFT(N1343,(FIND("/",N1343)-1))</f>
        <v>technology</v>
      </c>
      <c r="R1343" t="str">
        <f>MID(N1343,FIND("/",N1343)+1,4115)</f>
        <v>wearables</v>
      </c>
      <c r="S1343" s="11">
        <f>(((J1343/60)/60)/24)+DATE(1970,1,1)</f>
        <v>42612.624039351853</v>
      </c>
      <c r="T1343" s="11">
        <f>(((I1343/60)/60)/24)+DATE(1970,1,1)</f>
        <v>42644.624039351853</v>
      </c>
    </row>
    <row r="1344" spans="1:20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>E1344/D1344</f>
        <v>2E-3</v>
      </c>
      <c r="P1344">
        <f>E1344/L1344</f>
        <v>100</v>
      </c>
      <c r="Q1344" t="str">
        <f>LEFT(N1344,(FIND("/",N1344)-1))</f>
        <v>technology</v>
      </c>
      <c r="R1344" t="str">
        <f>MID(N1344,FIND("/",N1344)+1,4115)</f>
        <v>wearables</v>
      </c>
      <c r="S1344" s="11">
        <f>(((J1344/60)/60)/24)+DATE(1970,1,1)</f>
        <v>42172.816423611104</v>
      </c>
      <c r="T1344" s="11">
        <f>(((I1344/60)/60)/24)+DATE(1970,1,1)</f>
        <v>42202.816423611104</v>
      </c>
    </row>
    <row r="1345" spans="1:20" ht="43.2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>E1345/D1345</f>
        <v>1.02298</v>
      </c>
      <c r="P1345">
        <f>E1345/L1345</f>
        <v>158.35603715170279</v>
      </c>
      <c r="Q1345" t="str">
        <f>LEFT(N1345,(FIND("/",N1345)-1))</f>
        <v>technology</v>
      </c>
      <c r="R1345" t="str">
        <f>MID(N1345,FIND("/",N1345)+1,4115)</f>
        <v>wearables</v>
      </c>
      <c r="S1345" s="11">
        <f>(((J1345/60)/60)/24)+DATE(1970,1,1)</f>
        <v>42542.526423611111</v>
      </c>
      <c r="T1345" s="11">
        <f>(((I1345/60)/60)/24)+DATE(1970,1,1)</f>
        <v>42601.165972222225</v>
      </c>
    </row>
    <row r="1346" spans="1:20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>E1346/D1346</f>
        <v>3.7773333333333334</v>
      </c>
      <c r="P1346">
        <f>E1346/L1346</f>
        <v>40.762589928057551</v>
      </c>
      <c r="Q1346" t="str">
        <f>LEFT(N1346,(FIND("/",N1346)-1))</f>
        <v>publishing</v>
      </c>
      <c r="R1346" t="str">
        <f>MID(N1346,FIND("/",N1346)+1,4115)</f>
        <v>nonfiction</v>
      </c>
      <c r="S1346" s="11">
        <f>(((J1346/60)/60)/24)+DATE(1970,1,1)</f>
        <v>42522.789803240739</v>
      </c>
      <c r="T1346" s="11">
        <f>(((I1346/60)/60)/24)+DATE(1970,1,1)</f>
        <v>42551.789803240739</v>
      </c>
    </row>
    <row r="1347" spans="1:20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>E1347/D1347</f>
        <v>1.25</v>
      </c>
      <c r="P1347">
        <f>E1347/L1347</f>
        <v>53.571428571428569</v>
      </c>
      <c r="Q1347" t="str">
        <f>LEFT(N1347,(FIND("/",N1347)-1))</f>
        <v>publishing</v>
      </c>
      <c r="R1347" t="str">
        <f>MID(N1347,FIND("/",N1347)+1,4115)</f>
        <v>nonfiction</v>
      </c>
      <c r="S1347" s="11">
        <f>(((J1347/60)/60)/24)+DATE(1970,1,1)</f>
        <v>41799.814340277779</v>
      </c>
      <c r="T1347" s="11">
        <f>(((I1347/60)/60)/24)+DATE(1970,1,1)</f>
        <v>41834.814340277779</v>
      </c>
    </row>
    <row r="1348" spans="1:20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>E1348/D1348</f>
        <v>1.473265306122449</v>
      </c>
      <c r="P1348">
        <f>E1348/L1348</f>
        <v>48.449664429530202</v>
      </c>
      <c r="Q1348" t="str">
        <f>LEFT(N1348,(FIND("/",N1348)-1))</f>
        <v>publishing</v>
      </c>
      <c r="R1348" t="str">
        <f>MID(N1348,FIND("/",N1348)+1,4115)</f>
        <v>nonfiction</v>
      </c>
      <c r="S1348" s="11">
        <f>(((J1348/60)/60)/24)+DATE(1970,1,1)</f>
        <v>41422.075821759259</v>
      </c>
      <c r="T1348" s="11">
        <f>(((I1348/60)/60)/24)+DATE(1970,1,1)</f>
        <v>41452.075821759259</v>
      </c>
    </row>
    <row r="1349" spans="1:20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>E1349/D1349</f>
        <v>1.022</v>
      </c>
      <c r="P1349">
        <f>E1349/L1349</f>
        <v>82.41935483870968</v>
      </c>
      <c r="Q1349" t="str">
        <f>LEFT(N1349,(FIND("/",N1349)-1))</f>
        <v>publishing</v>
      </c>
      <c r="R1349" t="str">
        <f>MID(N1349,FIND("/",N1349)+1,4115)</f>
        <v>nonfiction</v>
      </c>
      <c r="S1349" s="11">
        <f>(((J1349/60)/60)/24)+DATE(1970,1,1)</f>
        <v>42040.638020833328</v>
      </c>
      <c r="T1349" s="11">
        <f>(((I1349/60)/60)/24)+DATE(1970,1,1)</f>
        <v>42070.638020833328</v>
      </c>
    </row>
    <row r="1350" spans="1:20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>E1350/D1350</f>
        <v>1.018723404255319</v>
      </c>
      <c r="P1350">
        <f>E1350/L1350</f>
        <v>230.19230769230768</v>
      </c>
      <c r="Q1350" t="str">
        <f>LEFT(N1350,(FIND("/",N1350)-1))</f>
        <v>publishing</v>
      </c>
      <c r="R1350" t="str">
        <f>MID(N1350,FIND("/",N1350)+1,4115)</f>
        <v>nonfiction</v>
      </c>
      <c r="S1350" s="11">
        <f>(((J1350/60)/60)/24)+DATE(1970,1,1)</f>
        <v>41963.506168981476</v>
      </c>
      <c r="T1350" s="11">
        <f>(((I1350/60)/60)/24)+DATE(1970,1,1)</f>
        <v>41991.506168981476</v>
      </c>
    </row>
    <row r="1351" spans="1:20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>E1351/D1351</f>
        <v>2.0419999999999998</v>
      </c>
      <c r="P1351">
        <f>E1351/L1351</f>
        <v>59.360465116279073</v>
      </c>
      <c r="Q1351" t="str">
        <f>LEFT(N1351,(FIND("/",N1351)-1))</f>
        <v>publishing</v>
      </c>
      <c r="R1351" t="str">
        <f>MID(N1351,FIND("/",N1351)+1,4115)</f>
        <v>nonfiction</v>
      </c>
      <c r="S1351" s="11">
        <f>(((J1351/60)/60)/24)+DATE(1970,1,1)</f>
        <v>42317.33258101852</v>
      </c>
      <c r="T1351" s="11">
        <f>(((I1351/60)/60)/24)+DATE(1970,1,1)</f>
        <v>42354.290972222225</v>
      </c>
    </row>
    <row r="1352" spans="1:20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>E1352/D1352</f>
        <v>1.0405</v>
      </c>
      <c r="P1352">
        <f>E1352/L1352</f>
        <v>66.698717948717942</v>
      </c>
      <c r="Q1352" t="str">
        <f>LEFT(N1352,(FIND("/",N1352)-1))</f>
        <v>publishing</v>
      </c>
      <c r="R1352" t="str">
        <f>MID(N1352,FIND("/",N1352)+1,4115)</f>
        <v>nonfiction</v>
      </c>
      <c r="S1352" s="11">
        <f>(((J1352/60)/60)/24)+DATE(1970,1,1)</f>
        <v>42334.013124999998</v>
      </c>
      <c r="T1352" s="11">
        <f>(((I1352/60)/60)/24)+DATE(1970,1,1)</f>
        <v>42364.013124999998</v>
      </c>
    </row>
    <row r="1353" spans="1:20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>E1353/D1353</f>
        <v>1.0126500000000001</v>
      </c>
      <c r="P1353">
        <f>E1353/L1353</f>
        <v>168.77500000000001</v>
      </c>
      <c r="Q1353" t="str">
        <f>LEFT(N1353,(FIND("/",N1353)-1))</f>
        <v>publishing</v>
      </c>
      <c r="R1353" t="str">
        <f>MID(N1353,FIND("/",N1353)+1,4115)</f>
        <v>nonfiction</v>
      </c>
      <c r="S1353" s="11">
        <f>(((J1353/60)/60)/24)+DATE(1970,1,1)</f>
        <v>42382.74009259259</v>
      </c>
      <c r="T1353" s="11">
        <f>(((I1353/60)/60)/24)+DATE(1970,1,1)</f>
        <v>42412.74009259259</v>
      </c>
    </row>
    <row r="1354" spans="1:20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>E1354/D1354</f>
        <v>1.3613999999999999</v>
      </c>
      <c r="P1354">
        <f>E1354/L1354</f>
        <v>59.973568281938327</v>
      </c>
      <c r="Q1354" t="str">
        <f>LEFT(N1354,(FIND("/",N1354)-1))</f>
        <v>publishing</v>
      </c>
      <c r="R1354" t="str">
        <f>MID(N1354,FIND("/",N1354)+1,4115)</f>
        <v>nonfiction</v>
      </c>
      <c r="S1354" s="11">
        <f>(((J1354/60)/60)/24)+DATE(1970,1,1)</f>
        <v>42200.578310185185</v>
      </c>
      <c r="T1354" s="11">
        <f>(((I1354/60)/60)/24)+DATE(1970,1,1)</f>
        <v>42252.165972222225</v>
      </c>
    </row>
    <row r="1355" spans="1:20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>E1355/D1355</f>
        <v>1.3360000000000001</v>
      </c>
      <c r="P1355">
        <f>E1355/L1355</f>
        <v>31.80952380952381</v>
      </c>
      <c r="Q1355" t="str">
        <f>LEFT(N1355,(FIND("/",N1355)-1))</f>
        <v>publishing</v>
      </c>
      <c r="R1355" t="str">
        <f>MID(N1355,FIND("/",N1355)+1,4115)</f>
        <v>nonfiction</v>
      </c>
      <c r="S1355" s="11">
        <f>(((J1355/60)/60)/24)+DATE(1970,1,1)</f>
        <v>41309.11791666667</v>
      </c>
      <c r="T1355" s="11">
        <f>(((I1355/60)/60)/24)+DATE(1970,1,1)</f>
        <v>41344</v>
      </c>
    </row>
    <row r="1356" spans="1:20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>E1356/D1356</f>
        <v>1.3025</v>
      </c>
      <c r="P1356">
        <f>E1356/L1356</f>
        <v>24.421875</v>
      </c>
      <c r="Q1356" t="str">
        <f>LEFT(N1356,(FIND("/",N1356)-1))</f>
        <v>publishing</v>
      </c>
      <c r="R1356" t="str">
        <f>MID(N1356,FIND("/",N1356)+1,4115)</f>
        <v>nonfiction</v>
      </c>
      <c r="S1356" s="11">
        <f>(((J1356/60)/60)/24)+DATE(1970,1,1)</f>
        <v>42502.807627314818</v>
      </c>
      <c r="T1356" s="11">
        <f>(((I1356/60)/60)/24)+DATE(1970,1,1)</f>
        <v>42532.807627314818</v>
      </c>
    </row>
    <row r="1357" spans="1:20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>E1357/D1357</f>
        <v>1.2267999999999999</v>
      </c>
      <c r="P1357">
        <f>E1357/L1357</f>
        <v>25.347107438016529</v>
      </c>
      <c r="Q1357" t="str">
        <f>LEFT(N1357,(FIND("/",N1357)-1))</f>
        <v>publishing</v>
      </c>
      <c r="R1357" t="str">
        <f>MID(N1357,FIND("/",N1357)+1,4115)</f>
        <v>nonfiction</v>
      </c>
      <c r="S1357" s="11">
        <f>(((J1357/60)/60)/24)+DATE(1970,1,1)</f>
        <v>41213.254687499997</v>
      </c>
      <c r="T1357" s="11">
        <f>(((I1357/60)/60)/24)+DATE(1970,1,1)</f>
        <v>41243.416666666664</v>
      </c>
    </row>
    <row r="1358" spans="1:20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>E1358/D1358</f>
        <v>1.8281058823529412</v>
      </c>
      <c r="P1358">
        <f>E1358/L1358</f>
        <v>71.443218390804603</v>
      </c>
      <c r="Q1358" t="str">
        <f>LEFT(N1358,(FIND("/",N1358)-1))</f>
        <v>publishing</v>
      </c>
      <c r="R1358" t="str">
        <f>MID(N1358,FIND("/",N1358)+1,4115)</f>
        <v>nonfiction</v>
      </c>
      <c r="S1358" s="11">
        <f>(((J1358/60)/60)/24)+DATE(1970,1,1)</f>
        <v>41430.038888888892</v>
      </c>
      <c r="T1358" s="11">
        <f>(((I1358/60)/60)/24)+DATE(1970,1,1)</f>
        <v>41460.038888888892</v>
      </c>
    </row>
    <row r="1359" spans="1:20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>E1359/D1359</f>
        <v>1.2529999999999999</v>
      </c>
      <c r="P1359">
        <f>E1359/L1359</f>
        <v>38.553846153846152</v>
      </c>
      <c r="Q1359" t="str">
        <f>LEFT(N1359,(FIND("/",N1359)-1))</f>
        <v>publishing</v>
      </c>
      <c r="R1359" t="str">
        <f>MID(N1359,FIND("/",N1359)+1,4115)</f>
        <v>nonfiction</v>
      </c>
      <c r="S1359" s="11">
        <f>(((J1359/60)/60)/24)+DATE(1970,1,1)</f>
        <v>41304.962233796294</v>
      </c>
      <c r="T1359" s="11">
        <f>(((I1359/60)/60)/24)+DATE(1970,1,1)</f>
        <v>41334.249305555553</v>
      </c>
    </row>
    <row r="1360" spans="1:20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>E1360/D1360</f>
        <v>1.1166666666666667</v>
      </c>
      <c r="P1360">
        <f>E1360/L1360</f>
        <v>68.367346938775512</v>
      </c>
      <c r="Q1360" t="str">
        <f>LEFT(N1360,(FIND("/",N1360)-1))</f>
        <v>publishing</v>
      </c>
      <c r="R1360" t="str">
        <f>MID(N1360,FIND("/",N1360)+1,4115)</f>
        <v>nonfiction</v>
      </c>
      <c r="S1360" s="11">
        <f>(((J1360/60)/60)/24)+DATE(1970,1,1)</f>
        <v>40689.570868055554</v>
      </c>
      <c r="T1360" s="11">
        <f>(((I1360/60)/60)/24)+DATE(1970,1,1)</f>
        <v>40719.570868055554</v>
      </c>
    </row>
    <row r="1361" spans="1:20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>E1361/D1361</f>
        <v>1.1575757575757575</v>
      </c>
      <c r="P1361">
        <f>E1361/L1361</f>
        <v>40.210526315789473</v>
      </c>
      <c r="Q1361" t="str">
        <f>LEFT(N1361,(FIND("/",N1361)-1))</f>
        <v>publishing</v>
      </c>
      <c r="R1361" t="str">
        <f>MID(N1361,FIND("/",N1361)+1,4115)</f>
        <v>nonfiction</v>
      </c>
      <c r="S1361" s="11">
        <f>(((J1361/60)/60)/24)+DATE(1970,1,1)</f>
        <v>40668.814699074072</v>
      </c>
      <c r="T1361" s="11">
        <f>(((I1361/60)/60)/24)+DATE(1970,1,1)</f>
        <v>40730.814699074072</v>
      </c>
    </row>
    <row r="1362" spans="1:20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>E1362/D1362</f>
        <v>1.732</v>
      </c>
      <c r="P1362">
        <f>E1362/L1362</f>
        <v>32.074074074074076</v>
      </c>
      <c r="Q1362" t="str">
        <f>LEFT(N1362,(FIND("/",N1362)-1))</f>
        <v>publishing</v>
      </c>
      <c r="R1362" t="str">
        <f>MID(N1362,FIND("/",N1362)+1,4115)</f>
        <v>nonfiction</v>
      </c>
      <c r="S1362" s="11">
        <f>(((J1362/60)/60)/24)+DATE(1970,1,1)</f>
        <v>41095.900694444441</v>
      </c>
      <c r="T1362" s="11">
        <f>(((I1362/60)/60)/24)+DATE(1970,1,1)</f>
        <v>41123.900694444441</v>
      </c>
    </row>
    <row r="1363" spans="1:20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>E1363/D1363</f>
        <v>1.2598333333333334</v>
      </c>
      <c r="P1363">
        <f>E1363/L1363</f>
        <v>28.632575757575758</v>
      </c>
      <c r="Q1363" t="str">
        <f>LEFT(N1363,(FIND("/",N1363)-1))</f>
        <v>publishing</v>
      </c>
      <c r="R1363" t="str">
        <f>MID(N1363,FIND("/",N1363)+1,4115)</f>
        <v>nonfiction</v>
      </c>
      <c r="S1363" s="11">
        <f>(((J1363/60)/60)/24)+DATE(1970,1,1)</f>
        <v>41781.717268518521</v>
      </c>
      <c r="T1363" s="11">
        <f>(((I1363/60)/60)/24)+DATE(1970,1,1)</f>
        <v>41811.717268518521</v>
      </c>
    </row>
    <row r="1364" spans="1:20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>E1364/D1364</f>
        <v>1.091</v>
      </c>
      <c r="P1364">
        <f>E1364/L1364</f>
        <v>43.64</v>
      </c>
      <c r="Q1364" t="str">
        <f>LEFT(N1364,(FIND("/",N1364)-1))</f>
        <v>publishing</v>
      </c>
      <c r="R1364" t="str">
        <f>MID(N1364,FIND("/",N1364)+1,4115)</f>
        <v>nonfiction</v>
      </c>
      <c r="S1364" s="11">
        <f>(((J1364/60)/60)/24)+DATE(1970,1,1)</f>
        <v>41464.934386574074</v>
      </c>
      <c r="T1364" s="11">
        <f>(((I1364/60)/60)/24)+DATE(1970,1,1)</f>
        <v>41524.934386574074</v>
      </c>
    </row>
    <row r="1365" spans="1:20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>E1365/D1365</f>
        <v>1</v>
      </c>
      <c r="P1365">
        <f>E1365/L1365</f>
        <v>40</v>
      </c>
      <c r="Q1365" t="str">
        <f>LEFT(N1365,(FIND("/",N1365)-1))</f>
        <v>publishing</v>
      </c>
      <c r="R1365" t="str">
        <f>MID(N1365,FIND("/",N1365)+1,4115)</f>
        <v>nonfiction</v>
      </c>
      <c r="S1365" s="11">
        <f>(((J1365/60)/60)/24)+DATE(1970,1,1)</f>
        <v>42396.8440625</v>
      </c>
      <c r="T1365" s="11">
        <f>(((I1365/60)/60)/24)+DATE(1970,1,1)</f>
        <v>42415.332638888889</v>
      </c>
    </row>
    <row r="1366" spans="1:20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>E1366/D1366</f>
        <v>1.1864285714285714</v>
      </c>
      <c r="P1366">
        <f>E1366/L1366</f>
        <v>346.04166666666669</v>
      </c>
      <c r="Q1366" t="str">
        <f>LEFT(N1366,(FIND("/",N1366)-1))</f>
        <v>music</v>
      </c>
      <c r="R1366" t="str">
        <f>MID(N1366,FIND("/",N1366)+1,4115)</f>
        <v>rock</v>
      </c>
      <c r="S1366" s="11">
        <f>(((J1366/60)/60)/24)+DATE(1970,1,1)</f>
        <v>41951.695671296293</v>
      </c>
      <c r="T1366" s="11">
        <f>(((I1366/60)/60)/24)+DATE(1970,1,1)</f>
        <v>42011.6956712963</v>
      </c>
    </row>
    <row r="1367" spans="1:20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>E1367/D1367</f>
        <v>1.0026666666666666</v>
      </c>
      <c r="P1367">
        <f>E1367/L1367</f>
        <v>81.739130434782609</v>
      </c>
      <c r="Q1367" t="str">
        <f>LEFT(N1367,(FIND("/",N1367)-1))</f>
        <v>music</v>
      </c>
      <c r="R1367" t="str">
        <f>MID(N1367,FIND("/",N1367)+1,4115)</f>
        <v>rock</v>
      </c>
      <c r="S1367" s="11">
        <f>(((J1367/60)/60)/24)+DATE(1970,1,1)</f>
        <v>42049.733240740738</v>
      </c>
      <c r="T1367" s="11">
        <f>(((I1367/60)/60)/24)+DATE(1970,1,1)</f>
        <v>42079.691574074073</v>
      </c>
    </row>
    <row r="1368" spans="1:20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>E1368/D1368</f>
        <v>1.2648920000000001</v>
      </c>
      <c r="P1368">
        <f>E1368/L1368</f>
        <v>64.535306122448986</v>
      </c>
      <c r="Q1368" t="str">
        <f>LEFT(N1368,(FIND("/",N1368)-1))</f>
        <v>music</v>
      </c>
      <c r="R1368" t="str">
        <f>MID(N1368,FIND("/",N1368)+1,4115)</f>
        <v>rock</v>
      </c>
      <c r="S1368" s="11">
        <f>(((J1368/60)/60)/24)+DATE(1970,1,1)</f>
        <v>41924.996099537035</v>
      </c>
      <c r="T1368" s="11">
        <f>(((I1368/60)/60)/24)+DATE(1970,1,1)</f>
        <v>41970.037766203706</v>
      </c>
    </row>
    <row r="1369" spans="1:20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>E1369/D1369</f>
        <v>1.1426000000000001</v>
      </c>
      <c r="P1369">
        <f>E1369/L1369</f>
        <v>63.477777777777774</v>
      </c>
      <c r="Q1369" t="str">
        <f>LEFT(N1369,(FIND("/",N1369)-1))</f>
        <v>music</v>
      </c>
      <c r="R1369" t="str">
        <f>MID(N1369,FIND("/",N1369)+1,4115)</f>
        <v>rock</v>
      </c>
      <c r="S1369" s="11">
        <f>(((J1369/60)/60)/24)+DATE(1970,1,1)</f>
        <v>42292.002893518518</v>
      </c>
      <c r="T1369" s="11">
        <f>(((I1369/60)/60)/24)+DATE(1970,1,1)</f>
        <v>42322.044560185182</v>
      </c>
    </row>
    <row r="1370" spans="1:20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>E1370/D1370</f>
        <v>1.107</v>
      </c>
      <c r="P1370">
        <f>E1370/L1370</f>
        <v>63.620689655172413</v>
      </c>
      <c r="Q1370" t="str">
        <f>LEFT(N1370,(FIND("/",N1370)-1))</f>
        <v>music</v>
      </c>
      <c r="R1370" t="str">
        <f>MID(N1370,FIND("/",N1370)+1,4115)</f>
        <v>rock</v>
      </c>
      <c r="S1370" s="11">
        <f>(((J1370/60)/60)/24)+DATE(1970,1,1)</f>
        <v>42146.190902777773</v>
      </c>
      <c r="T1370" s="11">
        <f>(((I1370/60)/60)/24)+DATE(1970,1,1)</f>
        <v>42170.190902777773</v>
      </c>
    </row>
    <row r="1371" spans="1:20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>E1371/D1371</f>
        <v>1.0534805315203954</v>
      </c>
      <c r="P1371">
        <f>E1371/L1371</f>
        <v>83.967068965517228</v>
      </c>
      <c r="Q1371" t="str">
        <f>LEFT(N1371,(FIND("/",N1371)-1))</f>
        <v>music</v>
      </c>
      <c r="R1371" t="str">
        <f>MID(N1371,FIND("/",N1371)+1,4115)</f>
        <v>rock</v>
      </c>
      <c r="S1371" s="11">
        <f>(((J1371/60)/60)/24)+DATE(1970,1,1)</f>
        <v>41710.594282407408</v>
      </c>
      <c r="T1371" s="11">
        <f>(((I1371/60)/60)/24)+DATE(1970,1,1)</f>
        <v>41740.594282407408</v>
      </c>
    </row>
    <row r="1372" spans="1:20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>E1372/D1372</f>
        <v>1.0366666666666666</v>
      </c>
      <c r="P1372">
        <f>E1372/L1372</f>
        <v>77.75</v>
      </c>
      <c r="Q1372" t="str">
        <f>LEFT(N1372,(FIND("/",N1372)-1))</f>
        <v>music</v>
      </c>
      <c r="R1372" t="str">
        <f>MID(N1372,FIND("/",N1372)+1,4115)</f>
        <v>rock</v>
      </c>
      <c r="S1372" s="11">
        <f>(((J1372/60)/60)/24)+DATE(1970,1,1)</f>
        <v>41548.00335648148</v>
      </c>
      <c r="T1372" s="11">
        <f>(((I1372/60)/60)/24)+DATE(1970,1,1)</f>
        <v>41563.00335648148</v>
      </c>
    </row>
    <row r="1373" spans="1:20" ht="43.2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>E1373/D1373</f>
        <v>1.0708672667523933</v>
      </c>
      <c r="P1373">
        <f>E1373/L1373</f>
        <v>107.07142857142857</v>
      </c>
      <c r="Q1373" t="str">
        <f>LEFT(N1373,(FIND("/",N1373)-1))</f>
        <v>music</v>
      </c>
      <c r="R1373" t="str">
        <f>MID(N1373,FIND("/",N1373)+1,4115)</f>
        <v>rock</v>
      </c>
      <c r="S1373" s="11">
        <f>(((J1373/60)/60)/24)+DATE(1970,1,1)</f>
        <v>42101.758587962962</v>
      </c>
      <c r="T1373" s="11">
        <f>(((I1373/60)/60)/24)+DATE(1970,1,1)</f>
        <v>42131.758587962962</v>
      </c>
    </row>
    <row r="1374" spans="1:20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>E1374/D1374</f>
        <v>1.24</v>
      </c>
      <c r="P1374">
        <f>E1374/L1374</f>
        <v>38.75</v>
      </c>
      <c r="Q1374" t="str">
        <f>LEFT(N1374,(FIND("/",N1374)-1))</f>
        <v>music</v>
      </c>
      <c r="R1374" t="str">
        <f>MID(N1374,FIND("/",N1374)+1,4115)</f>
        <v>rock</v>
      </c>
      <c r="S1374" s="11">
        <f>(((J1374/60)/60)/24)+DATE(1970,1,1)</f>
        <v>41072.739953703705</v>
      </c>
      <c r="T1374" s="11">
        <f>(((I1374/60)/60)/24)+DATE(1970,1,1)</f>
        <v>41102.739953703705</v>
      </c>
    </row>
    <row r="1375" spans="1:20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>E1375/D1375</f>
        <v>1.0501</v>
      </c>
      <c r="P1375">
        <f>E1375/L1375</f>
        <v>201.94230769230768</v>
      </c>
      <c r="Q1375" t="str">
        <f>LEFT(N1375,(FIND("/",N1375)-1))</f>
        <v>music</v>
      </c>
      <c r="R1375" t="str">
        <f>MID(N1375,FIND("/",N1375)+1,4115)</f>
        <v>rock</v>
      </c>
      <c r="S1375" s="11">
        <f>(((J1375/60)/60)/24)+DATE(1970,1,1)</f>
        <v>42704.95177083333</v>
      </c>
      <c r="T1375" s="11">
        <f>(((I1375/60)/60)/24)+DATE(1970,1,1)</f>
        <v>42734.95177083333</v>
      </c>
    </row>
    <row r="1376" spans="1:20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>E1376/D1376</f>
        <v>1.8946666666666667</v>
      </c>
      <c r="P1376">
        <f>E1376/L1376</f>
        <v>43.060606060606062</v>
      </c>
      <c r="Q1376" t="str">
        <f>LEFT(N1376,(FIND("/",N1376)-1))</f>
        <v>music</v>
      </c>
      <c r="R1376" t="str">
        <f>MID(N1376,FIND("/",N1376)+1,4115)</f>
        <v>rock</v>
      </c>
      <c r="S1376" s="11">
        <f>(((J1376/60)/60)/24)+DATE(1970,1,1)</f>
        <v>42424.161898148144</v>
      </c>
      <c r="T1376" s="11">
        <f>(((I1376/60)/60)/24)+DATE(1970,1,1)</f>
        <v>42454.12023148148</v>
      </c>
    </row>
    <row r="1377" spans="1:20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>E1377/D1377</f>
        <v>1.7132499999999999</v>
      </c>
      <c r="P1377">
        <f>E1377/L1377</f>
        <v>62.871559633027523</v>
      </c>
      <c r="Q1377" t="str">
        <f>LEFT(N1377,(FIND("/",N1377)-1))</f>
        <v>music</v>
      </c>
      <c r="R1377" t="str">
        <f>MID(N1377,FIND("/",N1377)+1,4115)</f>
        <v>rock</v>
      </c>
      <c r="S1377" s="11">
        <f>(((J1377/60)/60)/24)+DATE(1970,1,1)</f>
        <v>42720.066192129627</v>
      </c>
      <c r="T1377" s="11">
        <f>(((I1377/60)/60)/24)+DATE(1970,1,1)</f>
        <v>42750.066192129627</v>
      </c>
    </row>
    <row r="1378" spans="1:20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>E1378/D1378</f>
        <v>2.5248648648648651</v>
      </c>
      <c r="P1378">
        <f>E1378/L1378</f>
        <v>55.607142857142854</v>
      </c>
      <c r="Q1378" t="str">
        <f>LEFT(N1378,(FIND("/",N1378)-1))</f>
        <v>music</v>
      </c>
      <c r="R1378" t="str">
        <f>MID(N1378,FIND("/",N1378)+1,4115)</f>
        <v>rock</v>
      </c>
      <c r="S1378" s="11">
        <f>(((J1378/60)/60)/24)+DATE(1970,1,1)</f>
        <v>42677.669050925921</v>
      </c>
      <c r="T1378" s="11">
        <f>(((I1378/60)/60)/24)+DATE(1970,1,1)</f>
        <v>42707.710717592592</v>
      </c>
    </row>
    <row r="1379" spans="1:20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>E1379/D1379</f>
        <v>1.1615384615384616</v>
      </c>
      <c r="P1379">
        <f>E1379/L1379</f>
        <v>48.70967741935484</v>
      </c>
      <c r="Q1379" t="str">
        <f>LEFT(N1379,(FIND("/",N1379)-1))</f>
        <v>music</v>
      </c>
      <c r="R1379" t="str">
        <f>MID(N1379,FIND("/",N1379)+1,4115)</f>
        <v>rock</v>
      </c>
      <c r="S1379" s="11">
        <f>(((J1379/60)/60)/24)+DATE(1970,1,1)</f>
        <v>42747.219560185185</v>
      </c>
      <c r="T1379" s="11">
        <f>(((I1379/60)/60)/24)+DATE(1970,1,1)</f>
        <v>42769.174305555556</v>
      </c>
    </row>
    <row r="1380" spans="1:20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>E1380/D1380</f>
        <v>2.0335000000000001</v>
      </c>
      <c r="P1380">
        <f>E1380/L1380</f>
        <v>30.578947368421051</v>
      </c>
      <c r="Q1380" t="str">
        <f>LEFT(N1380,(FIND("/",N1380)-1))</f>
        <v>music</v>
      </c>
      <c r="R1380" t="str">
        <f>MID(N1380,FIND("/",N1380)+1,4115)</f>
        <v>rock</v>
      </c>
      <c r="S1380" s="11">
        <f>(((J1380/60)/60)/24)+DATE(1970,1,1)</f>
        <v>42568.759374999994</v>
      </c>
      <c r="T1380" s="11">
        <f>(((I1380/60)/60)/24)+DATE(1970,1,1)</f>
        <v>42583.759374999994</v>
      </c>
    </row>
    <row r="1381" spans="1:20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>E1381/D1381</f>
        <v>1.1160000000000001</v>
      </c>
      <c r="P1381">
        <f>E1381/L1381</f>
        <v>73.907284768211923</v>
      </c>
      <c r="Q1381" t="str">
        <f>LEFT(N1381,(FIND("/",N1381)-1))</f>
        <v>music</v>
      </c>
      <c r="R1381" t="str">
        <f>MID(N1381,FIND("/",N1381)+1,4115)</f>
        <v>rock</v>
      </c>
      <c r="S1381" s="11">
        <f>(((J1381/60)/60)/24)+DATE(1970,1,1)</f>
        <v>42130.491620370376</v>
      </c>
      <c r="T1381" s="11">
        <f>(((I1381/60)/60)/24)+DATE(1970,1,1)</f>
        <v>42160.491620370376</v>
      </c>
    </row>
    <row r="1382" spans="1:20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>E1382/D1382</f>
        <v>4.24</v>
      </c>
      <c r="P1382">
        <f>E1382/L1382</f>
        <v>21.2</v>
      </c>
      <c r="Q1382" t="str">
        <f>LEFT(N1382,(FIND("/",N1382)-1))</f>
        <v>music</v>
      </c>
      <c r="R1382" t="str">
        <f>MID(N1382,FIND("/",N1382)+1,4115)</f>
        <v>rock</v>
      </c>
      <c r="S1382" s="11">
        <f>(((J1382/60)/60)/24)+DATE(1970,1,1)</f>
        <v>42141.762800925921</v>
      </c>
      <c r="T1382" s="11">
        <f>(((I1382/60)/60)/24)+DATE(1970,1,1)</f>
        <v>42164.083333333328</v>
      </c>
    </row>
    <row r="1383" spans="1:20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>E1383/D1383</f>
        <v>1.071</v>
      </c>
      <c r="P1383">
        <f>E1383/L1383</f>
        <v>73.356164383561648</v>
      </c>
      <c r="Q1383" t="str">
        <f>LEFT(N1383,(FIND("/",N1383)-1))</f>
        <v>music</v>
      </c>
      <c r="R1383" t="str">
        <f>MID(N1383,FIND("/",N1383)+1,4115)</f>
        <v>rock</v>
      </c>
      <c r="S1383" s="11">
        <f>(((J1383/60)/60)/24)+DATE(1970,1,1)</f>
        <v>42703.214409722219</v>
      </c>
      <c r="T1383" s="11">
        <f>(((I1383/60)/60)/24)+DATE(1970,1,1)</f>
        <v>42733.214409722219</v>
      </c>
    </row>
    <row r="1384" spans="1:20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>E1384/D1384</f>
        <v>1.043625</v>
      </c>
      <c r="P1384">
        <f>E1384/L1384</f>
        <v>56.412162162162161</v>
      </c>
      <c r="Q1384" t="str">
        <f>LEFT(N1384,(FIND("/",N1384)-1))</f>
        <v>music</v>
      </c>
      <c r="R1384" t="str">
        <f>MID(N1384,FIND("/",N1384)+1,4115)</f>
        <v>rock</v>
      </c>
      <c r="S1384" s="11">
        <f>(((J1384/60)/60)/24)+DATE(1970,1,1)</f>
        <v>41370.800185185188</v>
      </c>
      <c r="T1384" s="11">
        <f>(((I1384/60)/60)/24)+DATE(1970,1,1)</f>
        <v>41400.800185185188</v>
      </c>
    </row>
    <row r="1385" spans="1:20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>E1385/D1385</f>
        <v>2.124090909090909</v>
      </c>
      <c r="P1385">
        <f>E1385/L1385</f>
        <v>50.247311827956992</v>
      </c>
      <c r="Q1385" t="str">
        <f>LEFT(N1385,(FIND("/",N1385)-1))</f>
        <v>music</v>
      </c>
      <c r="R1385" t="str">
        <f>MID(N1385,FIND("/",N1385)+1,4115)</f>
        <v>rock</v>
      </c>
      <c r="S1385" s="11">
        <f>(((J1385/60)/60)/24)+DATE(1970,1,1)</f>
        <v>42707.074976851851</v>
      </c>
      <c r="T1385" s="11">
        <f>(((I1385/60)/60)/24)+DATE(1970,1,1)</f>
        <v>42727.074976851851</v>
      </c>
    </row>
    <row r="1386" spans="1:20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>E1386/D1386</f>
        <v>1.2408571428571429</v>
      </c>
      <c r="P1386">
        <f>E1386/L1386</f>
        <v>68.936507936507937</v>
      </c>
      <c r="Q1386" t="str">
        <f>LEFT(N1386,(FIND("/",N1386)-1))</f>
        <v>music</v>
      </c>
      <c r="R1386" t="str">
        <f>MID(N1386,FIND("/",N1386)+1,4115)</f>
        <v>rock</v>
      </c>
      <c r="S1386" s="11">
        <f>(((J1386/60)/60)/24)+DATE(1970,1,1)</f>
        <v>42160.735208333332</v>
      </c>
      <c r="T1386" s="11">
        <f>(((I1386/60)/60)/24)+DATE(1970,1,1)</f>
        <v>42190.735208333332</v>
      </c>
    </row>
    <row r="1387" spans="1:20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>E1387/D1387</f>
        <v>1.10406125</v>
      </c>
      <c r="P1387">
        <f>E1387/L1387</f>
        <v>65.914104477611943</v>
      </c>
      <c r="Q1387" t="str">
        <f>LEFT(N1387,(FIND("/",N1387)-1))</f>
        <v>music</v>
      </c>
      <c r="R1387" t="str">
        <f>MID(N1387,FIND("/",N1387)+1,4115)</f>
        <v>rock</v>
      </c>
      <c r="S1387" s="11">
        <f>(((J1387/60)/60)/24)+DATE(1970,1,1)</f>
        <v>42433.688900462963</v>
      </c>
      <c r="T1387" s="11">
        <f>(((I1387/60)/60)/24)+DATE(1970,1,1)</f>
        <v>42489.507638888885</v>
      </c>
    </row>
    <row r="1388" spans="1:20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>E1388/D1388</f>
        <v>2.1875</v>
      </c>
      <c r="P1388">
        <f>E1388/L1388</f>
        <v>62.5</v>
      </c>
      <c r="Q1388" t="str">
        <f>LEFT(N1388,(FIND("/",N1388)-1))</f>
        <v>music</v>
      </c>
      <c r="R1388" t="str">
        <f>MID(N1388,FIND("/",N1388)+1,4115)</f>
        <v>rock</v>
      </c>
      <c r="S1388" s="11">
        <f>(((J1388/60)/60)/24)+DATE(1970,1,1)</f>
        <v>42184.646863425922</v>
      </c>
      <c r="T1388" s="11">
        <f>(((I1388/60)/60)/24)+DATE(1970,1,1)</f>
        <v>42214.646863425922</v>
      </c>
    </row>
    <row r="1389" spans="1:20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>E1389/D1389</f>
        <v>1.36625</v>
      </c>
      <c r="P1389">
        <f>E1389/L1389</f>
        <v>70.064102564102569</v>
      </c>
      <c r="Q1389" t="str">
        <f>LEFT(N1389,(FIND("/",N1389)-1))</f>
        <v>music</v>
      </c>
      <c r="R1389" t="str">
        <f>MID(N1389,FIND("/",N1389)+1,4115)</f>
        <v>rock</v>
      </c>
      <c r="S1389" s="11">
        <f>(((J1389/60)/60)/24)+DATE(1970,1,1)</f>
        <v>42126.92123842593</v>
      </c>
      <c r="T1389" s="11">
        <f>(((I1389/60)/60)/24)+DATE(1970,1,1)</f>
        <v>42158.1875</v>
      </c>
    </row>
    <row r="1390" spans="1:20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>E1390/D1390</f>
        <v>1.348074</v>
      </c>
      <c r="P1390">
        <f>E1390/L1390</f>
        <v>60.181874999999998</v>
      </c>
      <c r="Q1390" t="str">
        <f>LEFT(N1390,(FIND("/",N1390)-1))</f>
        <v>music</v>
      </c>
      <c r="R1390" t="str">
        <f>MID(N1390,FIND("/",N1390)+1,4115)</f>
        <v>rock</v>
      </c>
      <c r="S1390" s="11">
        <f>(((J1390/60)/60)/24)+DATE(1970,1,1)</f>
        <v>42634.614780092597</v>
      </c>
      <c r="T1390" s="11">
        <f>(((I1390/60)/60)/24)+DATE(1970,1,1)</f>
        <v>42660.676388888889</v>
      </c>
    </row>
    <row r="1391" spans="1:20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>E1391/D1391</f>
        <v>1.454</v>
      </c>
      <c r="P1391">
        <f>E1391/L1391</f>
        <v>21.382352941176471</v>
      </c>
      <c r="Q1391" t="str">
        <f>LEFT(N1391,(FIND("/",N1391)-1))</f>
        <v>music</v>
      </c>
      <c r="R1391" t="str">
        <f>MID(N1391,FIND("/",N1391)+1,4115)</f>
        <v>rock</v>
      </c>
      <c r="S1391" s="11">
        <f>(((J1391/60)/60)/24)+DATE(1970,1,1)</f>
        <v>42565.480983796297</v>
      </c>
      <c r="T1391" s="11">
        <f>(((I1391/60)/60)/24)+DATE(1970,1,1)</f>
        <v>42595.480983796297</v>
      </c>
    </row>
    <row r="1392" spans="1:20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>E1392/D1392</f>
        <v>1.0910714285714285</v>
      </c>
      <c r="P1392">
        <f>E1392/L1392</f>
        <v>160.78947368421052</v>
      </c>
      <c r="Q1392" t="str">
        <f>LEFT(N1392,(FIND("/",N1392)-1))</f>
        <v>music</v>
      </c>
      <c r="R1392" t="str">
        <f>MID(N1392,FIND("/",N1392)+1,4115)</f>
        <v>rock</v>
      </c>
      <c r="S1392" s="11">
        <f>(((J1392/60)/60)/24)+DATE(1970,1,1)</f>
        <v>42087.803310185183</v>
      </c>
      <c r="T1392" s="11">
        <f>(((I1392/60)/60)/24)+DATE(1970,1,1)</f>
        <v>42121.716666666667</v>
      </c>
    </row>
    <row r="1393" spans="1:20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>E1393/D1393</f>
        <v>1.1020000000000001</v>
      </c>
      <c r="P1393">
        <f>E1393/L1393</f>
        <v>42.384615384615387</v>
      </c>
      <c r="Q1393" t="str">
        <f>LEFT(N1393,(FIND("/",N1393)-1))</f>
        <v>music</v>
      </c>
      <c r="R1393" t="str">
        <f>MID(N1393,FIND("/",N1393)+1,4115)</f>
        <v>rock</v>
      </c>
      <c r="S1393" s="11">
        <f>(((J1393/60)/60)/24)+DATE(1970,1,1)</f>
        <v>42193.650671296295</v>
      </c>
      <c r="T1393" s="11">
        <f>(((I1393/60)/60)/24)+DATE(1970,1,1)</f>
        <v>42238.207638888889</v>
      </c>
    </row>
    <row r="1394" spans="1:20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>E1394/D1394</f>
        <v>1.1364000000000001</v>
      </c>
      <c r="P1394">
        <f>E1394/L1394</f>
        <v>27.317307692307693</v>
      </c>
      <c r="Q1394" t="str">
        <f>LEFT(N1394,(FIND("/",N1394)-1))</f>
        <v>music</v>
      </c>
      <c r="R1394" t="str">
        <f>MID(N1394,FIND("/",N1394)+1,4115)</f>
        <v>rock</v>
      </c>
      <c r="S1394" s="11">
        <f>(((J1394/60)/60)/24)+DATE(1970,1,1)</f>
        <v>42401.154930555553</v>
      </c>
      <c r="T1394" s="11">
        <f>(((I1394/60)/60)/24)+DATE(1970,1,1)</f>
        <v>42432.154930555553</v>
      </c>
    </row>
    <row r="1395" spans="1:20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>E1395/D1395</f>
        <v>1.0235000000000001</v>
      </c>
      <c r="P1395">
        <f>E1395/L1395</f>
        <v>196.82692307692307</v>
      </c>
      <c r="Q1395" t="str">
        <f>LEFT(N1395,(FIND("/",N1395)-1))</f>
        <v>music</v>
      </c>
      <c r="R1395" t="str">
        <f>MID(N1395,FIND("/",N1395)+1,4115)</f>
        <v>rock</v>
      </c>
      <c r="S1395" s="11">
        <f>(((J1395/60)/60)/24)+DATE(1970,1,1)</f>
        <v>42553.681979166664</v>
      </c>
      <c r="T1395" s="11">
        <f>(((I1395/60)/60)/24)+DATE(1970,1,1)</f>
        <v>42583.681979166664</v>
      </c>
    </row>
    <row r="1396" spans="1:20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>E1396/D1396</f>
        <v>1.2213333333333334</v>
      </c>
      <c r="P1396">
        <f>E1396/L1396</f>
        <v>53.882352941176471</v>
      </c>
      <c r="Q1396" t="str">
        <f>LEFT(N1396,(FIND("/",N1396)-1))</f>
        <v>music</v>
      </c>
      <c r="R1396" t="str">
        <f>MID(N1396,FIND("/",N1396)+1,4115)</f>
        <v>rock</v>
      </c>
      <c r="S1396" s="11">
        <f>(((J1396/60)/60)/24)+DATE(1970,1,1)</f>
        <v>42752.144976851851</v>
      </c>
      <c r="T1396" s="11">
        <f>(((I1396/60)/60)/24)+DATE(1970,1,1)</f>
        <v>42795.125</v>
      </c>
    </row>
    <row r="1397" spans="1:20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>E1397/D1397</f>
        <v>1.1188571428571428</v>
      </c>
      <c r="P1397">
        <f>E1397/L1397</f>
        <v>47.756097560975611</v>
      </c>
      <c r="Q1397" t="str">
        <f>LEFT(N1397,(FIND("/",N1397)-1))</f>
        <v>music</v>
      </c>
      <c r="R1397" t="str">
        <f>MID(N1397,FIND("/",N1397)+1,4115)</f>
        <v>rock</v>
      </c>
      <c r="S1397" s="11">
        <f>(((J1397/60)/60)/24)+DATE(1970,1,1)</f>
        <v>42719.90834490741</v>
      </c>
      <c r="T1397" s="11">
        <f>(((I1397/60)/60)/24)+DATE(1970,1,1)</f>
        <v>42749.90834490741</v>
      </c>
    </row>
    <row r="1398" spans="1:20" ht="43.2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>E1398/D1398</f>
        <v>1.073</v>
      </c>
      <c r="P1398">
        <f>E1398/L1398</f>
        <v>88.191780821917803</v>
      </c>
      <c r="Q1398" t="str">
        <f>LEFT(N1398,(FIND("/",N1398)-1))</f>
        <v>music</v>
      </c>
      <c r="R1398" t="str">
        <f>MID(N1398,FIND("/",N1398)+1,4115)</f>
        <v>rock</v>
      </c>
      <c r="S1398" s="11">
        <f>(((J1398/60)/60)/24)+DATE(1970,1,1)</f>
        <v>42018.99863425926</v>
      </c>
      <c r="T1398" s="11">
        <f>(((I1398/60)/60)/24)+DATE(1970,1,1)</f>
        <v>42048.99863425926</v>
      </c>
    </row>
    <row r="1399" spans="1:20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>E1399/D1399</f>
        <v>1.1385000000000001</v>
      </c>
      <c r="P1399">
        <f>E1399/L1399</f>
        <v>72.056962025316452</v>
      </c>
      <c r="Q1399" t="str">
        <f>LEFT(N1399,(FIND("/",N1399)-1))</f>
        <v>music</v>
      </c>
      <c r="R1399" t="str">
        <f>MID(N1399,FIND("/",N1399)+1,4115)</f>
        <v>rock</v>
      </c>
      <c r="S1399" s="11">
        <f>(((J1399/60)/60)/24)+DATE(1970,1,1)</f>
        <v>42640.917939814812</v>
      </c>
      <c r="T1399" s="11">
        <f>(((I1399/60)/60)/24)+DATE(1970,1,1)</f>
        <v>42670.888194444444</v>
      </c>
    </row>
    <row r="1400" spans="1:20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>E1400/D1400</f>
        <v>1.0968181818181819</v>
      </c>
      <c r="P1400">
        <f>E1400/L1400</f>
        <v>74.246153846153845</v>
      </c>
      <c r="Q1400" t="str">
        <f>LEFT(N1400,(FIND("/",N1400)-1))</f>
        <v>music</v>
      </c>
      <c r="R1400" t="str">
        <f>MID(N1400,FIND("/",N1400)+1,4115)</f>
        <v>rock</v>
      </c>
      <c r="S1400" s="11">
        <f>(((J1400/60)/60)/24)+DATE(1970,1,1)</f>
        <v>42526.874236111107</v>
      </c>
      <c r="T1400" s="11">
        <f>(((I1400/60)/60)/24)+DATE(1970,1,1)</f>
        <v>42556.874236111107</v>
      </c>
    </row>
    <row r="1401" spans="1:20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>E1401/D1401</f>
        <v>1.2614444444444444</v>
      </c>
      <c r="P1401">
        <f>E1401/L1401</f>
        <v>61.701086956521742</v>
      </c>
      <c r="Q1401" t="str">
        <f>LEFT(N1401,(FIND("/",N1401)-1))</f>
        <v>music</v>
      </c>
      <c r="R1401" t="str">
        <f>MID(N1401,FIND("/",N1401)+1,4115)</f>
        <v>rock</v>
      </c>
      <c r="S1401" s="11">
        <f>(((J1401/60)/60)/24)+DATE(1970,1,1)</f>
        <v>41889.004317129627</v>
      </c>
      <c r="T1401" s="11">
        <f>(((I1401/60)/60)/24)+DATE(1970,1,1)</f>
        <v>41919.004317129627</v>
      </c>
    </row>
    <row r="1402" spans="1:20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>E1402/D1402</f>
        <v>1.6742857142857144</v>
      </c>
      <c r="P1402">
        <f>E1402/L1402</f>
        <v>17.235294117647058</v>
      </c>
      <c r="Q1402" t="str">
        <f>LEFT(N1402,(FIND("/",N1402)-1))</f>
        <v>music</v>
      </c>
      <c r="R1402" t="str">
        <f>MID(N1402,FIND("/",N1402)+1,4115)</f>
        <v>rock</v>
      </c>
      <c r="S1402" s="11">
        <f>(((J1402/60)/60)/24)+DATE(1970,1,1)</f>
        <v>42498.341122685189</v>
      </c>
      <c r="T1402" s="11">
        <f>(((I1402/60)/60)/24)+DATE(1970,1,1)</f>
        <v>42533.229166666672</v>
      </c>
    </row>
    <row r="1403" spans="1:20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>E1403/D1403</f>
        <v>4.9652000000000003</v>
      </c>
      <c r="P1403">
        <f>E1403/L1403</f>
        <v>51.720833333333331</v>
      </c>
      <c r="Q1403" t="str">
        <f>LEFT(N1403,(FIND("/",N1403)-1))</f>
        <v>music</v>
      </c>
      <c r="R1403" t="str">
        <f>MID(N1403,FIND("/",N1403)+1,4115)</f>
        <v>rock</v>
      </c>
      <c r="S1403" s="11">
        <f>(((J1403/60)/60)/24)+DATE(1970,1,1)</f>
        <v>41399.99622685185</v>
      </c>
      <c r="T1403" s="11">
        <f>(((I1403/60)/60)/24)+DATE(1970,1,1)</f>
        <v>41420.99622685185</v>
      </c>
    </row>
    <row r="1404" spans="1:20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>E1404/D1404</f>
        <v>1.0915999999999999</v>
      </c>
      <c r="P1404">
        <f>E1404/L1404</f>
        <v>24.150442477876105</v>
      </c>
      <c r="Q1404" t="str">
        <f>LEFT(N1404,(FIND("/",N1404)-1))</f>
        <v>music</v>
      </c>
      <c r="R1404" t="str">
        <f>MID(N1404,FIND("/",N1404)+1,4115)</f>
        <v>rock</v>
      </c>
      <c r="S1404" s="11">
        <f>(((J1404/60)/60)/24)+DATE(1970,1,1)</f>
        <v>42065.053368055553</v>
      </c>
      <c r="T1404" s="11">
        <f>(((I1404/60)/60)/24)+DATE(1970,1,1)</f>
        <v>42125.011701388896</v>
      </c>
    </row>
    <row r="1405" spans="1:20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>E1405/D1405</f>
        <v>1.0257499999999999</v>
      </c>
      <c r="P1405">
        <f>E1405/L1405</f>
        <v>62.166666666666664</v>
      </c>
      <c r="Q1405" t="str">
        <f>LEFT(N1405,(FIND("/",N1405)-1))</f>
        <v>music</v>
      </c>
      <c r="R1405" t="str">
        <f>MID(N1405,FIND("/",N1405)+1,4115)</f>
        <v>rock</v>
      </c>
      <c r="S1405" s="11">
        <f>(((J1405/60)/60)/24)+DATE(1970,1,1)</f>
        <v>41451.062905092593</v>
      </c>
      <c r="T1405" s="11">
        <f>(((I1405/60)/60)/24)+DATE(1970,1,1)</f>
        <v>41481.062905092593</v>
      </c>
    </row>
    <row r="1406" spans="1:20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>E1406/D1406</f>
        <v>1.6620689655172414E-2</v>
      </c>
      <c r="P1406">
        <f>E1406/L1406</f>
        <v>48.2</v>
      </c>
      <c r="Q1406" t="str">
        <f>LEFT(N1406,(FIND("/",N1406)-1))</f>
        <v>publishing</v>
      </c>
      <c r="R1406" t="str">
        <f>MID(N1406,FIND("/",N1406)+1,4115)</f>
        <v>translations</v>
      </c>
      <c r="S1406" s="11">
        <f>(((J1406/60)/60)/24)+DATE(1970,1,1)</f>
        <v>42032.510243055556</v>
      </c>
      <c r="T1406" s="11">
        <f>(((I1406/60)/60)/24)+DATE(1970,1,1)</f>
        <v>42057.510243055556</v>
      </c>
    </row>
    <row r="1407" spans="1:20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>E1407/D1407</f>
        <v>4.1999999999999997E-3</v>
      </c>
      <c r="P1407">
        <f>E1407/L1407</f>
        <v>6.1764705882352944</v>
      </c>
      <c r="Q1407" t="str">
        <f>LEFT(N1407,(FIND("/",N1407)-1))</f>
        <v>publishing</v>
      </c>
      <c r="R1407" t="str">
        <f>MID(N1407,FIND("/",N1407)+1,4115)</f>
        <v>translations</v>
      </c>
      <c r="S1407" s="11">
        <f>(((J1407/60)/60)/24)+DATE(1970,1,1)</f>
        <v>41941.680567129632</v>
      </c>
      <c r="T1407" s="11">
        <f>(((I1407/60)/60)/24)+DATE(1970,1,1)</f>
        <v>41971.722233796296</v>
      </c>
    </row>
    <row r="1408" spans="1:20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>E1408/D1408</f>
        <v>1.25E-3</v>
      </c>
      <c r="P1408">
        <f>E1408/L1408</f>
        <v>5</v>
      </c>
      <c r="Q1408" t="str">
        <f>LEFT(N1408,(FIND("/",N1408)-1))</f>
        <v>publishing</v>
      </c>
      <c r="R1408" t="str">
        <f>MID(N1408,FIND("/",N1408)+1,4115)</f>
        <v>translations</v>
      </c>
      <c r="S1408" s="11">
        <f>(((J1408/60)/60)/24)+DATE(1970,1,1)</f>
        <v>42297.432951388888</v>
      </c>
      <c r="T1408" s="11">
        <f>(((I1408/60)/60)/24)+DATE(1970,1,1)</f>
        <v>42350.416666666672</v>
      </c>
    </row>
    <row r="1409" spans="1:20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>E1409/D1409</f>
        <v>5.0000000000000001E-3</v>
      </c>
      <c r="P1409">
        <f>E1409/L1409</f>
        <v>7.5</v>
      </c>
      <c r="Q1409" t="str">
        <f>LEFT(N1409,(FIND("/",N1409)-1))</f>
        <v>publishing</v>
      </c>
      <c r="R1409" t="str">
        <f>MID(N1409,FIND("/",N1409)+1,4115)</f>
        <v>translations</v>
      </c>
      <c r="S1409" s="11">
        <f>(((J1409/60)/60)/24)+DATE(1970,1,1)</f>
        <v>41838.536782407406</v>
      </c>
      <c r="T1409" s="11">
        <f>(((I1409/60)/60)/24)+DATE(1970,1,1)</f>
        <v>41863.536782407406</v>
      </c>
    </row>
    <row r="1410" spans="1:20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>E1410/D1410</f>
        <v>7.1999999999999995E-2</v>
      </c>
      <c r="P1410">
        <f>E1410/L1410</f>
        <v>12</v>
      </c>
      <c r="Q1410" t="str">
        <f>LEFT(N1410,(FIND("/",N1410)-1))</f>
        <v>publishing</v>
      </c>
      <c r="R1410" t="str">
        <f>MID(N1410,FIND("/",N1410)+1,4115)</f>
        <v>translations</v>
      </c>
      <c r="S1410" s="11">
        <f>(((J1410/60)/60)/24)+DATE(1970,1,1)</f>
        <v>42291.872175925921</v>
      </c>
      <c r="T1410" s="11">
        <f>(((I1410/60)/60)/24)+DATE(1970,1,1)</f>
        <v>42321.913842592592</v>
      </c>
    </row>
    <row r="1411" spans="1:20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>E1411/D1411</f>
        <v>0</v>
      </c>
      <c r="P1411" t="e">
        <f>E1411/L1411</f>
        <v>#DIV/0!</v>
      </c>
      <c r="Q1411" t="str">
        <f>LEFT(N1411,(FIND("/",N1411)-1))</f>
        <v>publishing</v>
      </c>
      <c r="R1411" t="str">
        <f>MID(N1411,FIND("/",N1411)+1,4115)</f>
        <v>translations</v>
      </c>
      <c r="S1411" s="11">
        <f>(((J1411/60)/60)/24)+DATE(1970,1,1)</f>
        <v>41945.133506944447</v>
      </c>
      <c r="T1411" s="11">
        <f>(((I1411/60)/60)/24)+DATE(1970,1,1)</f>
        <v>42005.175173611111</v>
      </c>
    </row>
    <row r="1412" spans="1:20" ht="43.2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>E1412/D1412</f>
        <v>1.6666666666666666E-4</v>
      </c>
      <c r="P1412">
        <f>E1412/L1412</f>
        <v>1</v>
      </c>
      <c r="Q1412" t="str">
        <f>LEFT(N1412,(FIND("/",N1412)-1))</f>
        <v>publishing</v>
      </c>
      <c r="R1412" t="str">
        <f>MID(N1412,FIND("/",N1412)+1,4115)</f>
        <v>translations</v>
      </c>
      <c r="S1412" s="11">
        <f>(((J1412/60)/60)/24)+DATE(1970,1,1)</f>
        <v>42479.318518518514</v>
      </c>
      <c r="T1412" s="11">
        <f>(((I1412/60)/60)/24)+DATE(1970,1,1)</f>
        <v>42524.318518518514</v>
      </c>
    </row>
    <row r="1413" spans="1:20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>E1413/D1413</f>
        <v>2.3333333333333335E-3</v>
      </c>
      <c r="P1413">
        <f>E1413/L1413</f>
        <v>2.3333333333333335</v>
      </c>
      <c r="Q1413" t="str">
        <f>LEFT(N1413,(FIND("/",N1413)-1))</f>
        <v>publishing</v>
      </c>
      <c r="R1413" t="str">
        <f>MID(N1413,FIND("/",N1413)+1,4115)</f>
        <v>translations</v>
      </c>
      <c r="S1413" s="11">
        <f>(((J1413/60)/60)/24)+DATE(1970,1,1)</f>
        <v>42013.059027777781</v>
      </c>
      <c r="T1413" s="11">
        <f>(((I1413/60)/60)/24)+DATE(1970,1,1)</f>
        <v>42041.059027777781</v>
      </c>
    </row>
    <row r="1414" spans="1:20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>E1414/D1414</f>
        <v>4.5714285714285714E-2</v>
      </c>
      <c r="P1414">
        <f>E1414/L1414</f>
        <v>24.615384615384617</v>
      </c>
      <c r="Q1414" t="str">
        <f>LEFT(N1414,(FIND("/",N1414)-1))</f>
        <v>publishing</v>
      </c>
      <c r="R1414" t="str">
        <f>MID(N1414,FIND("/",N1414)+1,4115)</f>
        <v>translations</v>
      </c>
      <c r="S1414" s="11">
        <f>(((J1414/60)/60)/24)+DATE(1970,1,1)</f>
        <v>41947.063645833332</v>
      </c>
      <c r="T1414" s="11">
        <f>(((I1414/60)/60)/24)+DATE(1970,1,1)</f>
        <v>41977.063645833332</v>
      </c>
    </row>
    <row r="1415" spans="1:20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>E1415/D1415</f>
        <v>0.05</v>
      </c>
      <c r="P1415">
        <f>E1415/L1415</f>
        <v>100</v>
      </c>
      <c r="Q1415" t="str">
        <f>LEFT(N1415,(FIND("/",N1415)-1))</f>
        <v>publishing</v>
      </c>
      <c r="R1415" t="str">
        <f>MID(N1415,FIND("/",N1415)+1,4115)</f>
        <v>translations</v>
      </c>
      <c r="S1415" s="11">
        <f>(((J1415/60)/60)/24)+DATE(1970,1,1)</f>
        <v>42360.437152777777</v>
      </c>
      <c r="T1415" s="11">
        <f>(((I1415/60)/60)/24)+DATE(1970,1,1)</f>
        <v>42420.437152777777</v>
      </c>
    </row>
    <row r="1416" spans="1:20" ht="43.2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>E1416/D1416</f>
        <v>2E-3</v>
      </c>
      <c r="P1416">
        <f>E1416/L1416</f>
        <v>1</v>
      </c>
      <c r="Q1416" t="str">
        <f>LEFT(N1416,(FIND("/",N1416)-1))</f>
        <v>publishing</v>
      </c>
      <c r="R1416" t="str">
        <f>MID(N1416,FIND("/",N1416)+1,4115)</f>
        <v>translations</v>
      </c>
      <c r="S1416" s="11">
        <f>(((J1416/60)/60)/24)+DATE(1970,1,1)</f>
        <v>42708.25309027778</v>
      </c>
      <c r="T1416" s="11">
        <f>(((I1416/60)/60)/24)+DATE(1970,1,1)</f>
        <v>42738.25309027778</v>
      </c>
    </row>
    <row r="1417" spans="1:20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>E1417/D1417</f>
        <v>0.18181818181818182</v>
      </c>
      <c r="P1417">
        <f>E1417/L1417</f>
        <v>88.888888888888886</v>
      </c>
      <c r="Q1417" t="str">
        <f>LEFT(N1417,(FIND("/",N1417)-1))</f>
        <v>publishing</v>
      </c>
      <c r="R1417" t="str">
        <f>MID(N1417,FIND("/",N1417)+1,4115)</f>
        <v>translations</v>
      </c>
      <c r="S1417" s="11">
        <f>(((J1417/60)/60)/24)+DATE(1970,1,1)</f>
        <v>42192.675821759258</v>
      </c>
      <c r="T1417" s="11">
        <f>(((I1417/60)/60)/24)+DATE(1970,1,1)</f>
        <v>42232.675821759258</v>
      </c>
    </row>
    <row r="1418" spans="1:20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>E1418/D1418</f>
        <v>0</v>
      </c>
      <c r="P1418" t="e">
        <f>E1418/L1418</f>
        <v>#DIV/0!</v>
      </c>
      <c r="Q1418" t="str">
        <f>LEFT(N1418,(FIND("/",N1418)-1))</f>
        <v>publishing</v>
      </c>
      <c r="R1418" t="str">
        <f>MID(N1418,FIND("/",N1418)+1,4115)</f>
        <v>translations</v>
      </c>
      <c r="S1418" s="11">
        <f>(((J1418/60)/60)/24)+DATE(1970,1,1)</f>
        <v>42299.926145833335</v>
      </c>
      <c r="T1418" s="11">
        <f>(((I1418/60)/60)/24)+DATE(1970,1,1)</f>
        <v>42329.967812499999</v>
      </c>
    </row>
    <row r="1419" spans="1:20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>E1419/D1419</f>
        <v>1.2222222222222223E-2</v>
      </c>
      <c r="P1419">
        <f>E1419/L1419</f>
        <v>27.5</v>
      </c>
      <c r="Q1419" t="str">
        <f>LEFT(N1419,(FIND("/",N1419)-1))</f>
        <v>publishing</v>
      </c>
      <c r="R1419" t="str">
        <f>MID(N1419,FIND("/",N1419)+1,4115)</f>
        <v>translations</v>
      </c>
      <c r="S1419" s="11">
        <f>(((J1419/60)/60)/24)+DATE(1970,1,1)</f>
        <v>42232.15016203704</v>
      </c>
      <c r="T1419" s="11">
        <f>(((I1419/60)/60)/24)+DATE(1970,1,1)</f>
        <v>42262.465972222228</v>
      </c>
    </row>
    <row r="1420" spans="1:20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>E1420/D1420</f>
        <v>2E-3</v>
      </c>
      <c r="P1420">
        <f>E1420/L1420</f>
        <v>6</v>
      </c>
      <c r="Q1420" t="str">
        <f>LEFT(N1420,(FIND("/",N1420)-1))</f>
        <v>publishing</v>
      </c>
      <c r="R1420" t="str">
        <f>MID(N1420,FIND("/",N1420)+1,4115)</f>
        <v>translations</v>
      </c>
      <c r="S1420" s="11">
        <f>(((J1420/60)/60)/24)+DATE(1970,1,1)</f>
        <v>42395.456412037034</v>
      </c>
      <c r="T1420" s="11">
        <f>(((I1420/60)/60)/24)+DATE(1970,1,1)</f>
        <v>42425.456412037034</v>
      </c>
    </row>
    <row r="1421" spans="1:20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>E1421/D1421</f>
        <v>7.0634920634920634E-2</v>
      </c>
      <c r="P1421">
        <f>E1421/L1421</f>
        <v>44.5</v>
      </c>
      <c r="Q1421" t="str">
        <f>LEFT(N1421,(FIND("/",N1421)-1))</f>
        <v>publishing</v>
      </c>
      <c r="R1421" t="str">
        <f>MID(N1421,FIND("/",N1421)+1,4115)</f>
        <v>translations</v>
      </c>
      <c r="S1421" s="11">
        <f>(((J1421/60)/60)/24)+DATE(1970,1,1)</f>
        <v>42622.456238425926</v>
      </c>
      <c r="T1421" s="11">
        <f>(((I1421/60)/60)/24)+DATE(1970,1,1)</f>
        <v>42652.456238425926</v>
      </c>
    </row>
    <row r="1422" spans="1:20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>E1422/D1422</f>
        <v>2.7272727272727271E-2</v>
      </c>
      <c r="P1422">
        <f>E1422/L1422</f>
        <v>1</v>
      </c>
      <c r="Q1422" t="str">
        <f>LEFT(N1422,(FIND("/",N1422)-1))</f>
        <v>publishing</v>
      </c>
      <c r="R1422" t="str">
        <f>MID(N1422,FIND("/",N1422)+1,4115)</f>
        <v>translations</v>
      </c>
      <c r="S1422" s="11">
        <f>(((J1422/60)/60)/24)+DATE(1970,1,1)</f>
        <v>42524.667662037042</v>
      </c>
      <c r="T1422" s="11">
        <f>(((I1422/60)/60)/24)+DATE(1970,1,1)</f>
        <v>42549.667662037042</v>
      </c>
    </row>
    <row r="1423" spans="1:20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>E1423/D1423</f>
        <v>1E-3</v>
      </c>
      <c r="P1423">
        <f>E1423/L1423</f>
        <v>100</v>
      </c>
      <c r="Q1423" t="str">
        <f>LEFT(N1423,(FIND("/",N1423)-1))</f>
        <v>publishing</v>
      </c>
      <c r="R1423" t="str">
        <f>MID(N1423,FIND("/",N1423)+1,4115)</f>
        <v>translations</v>
      </c>
      <c r="S1423" s="11">
        <f>(((J1423/60)/60)/24)+DATE(1970,1,1)</f>
        <v>42013.915613425925</v>
      </c>
      <c r="T1423" s="11">
        <f>(((I1423/60)/60)/24)+DATE(1970,1,1)</f>
        <v>42043.915613425925</v>
      </c>
    </row>
    <row r="1424" spans="1:20" ht="43.2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>E1424/D1424</f>
        <v>1.0399999999999999E-3</v>
      </c>
      <c r="P1424">
        <f>E1424/L1424</f>
        <v>13</v>
      </c>
      <c r="Q1424" t="str">
        <f>LEFT(N1424,(FIND("/",N1424)-1))</f>
        <v>publishing</v>
      </c>
      <c r="R1424" t="str">
        <f>MID(N1424,FIND("/",N1424)+1,4115)</f>
        <v>translations</v>
      </c>
      <c r="S1424" s="11">
        <f>(((J1424/60)/60)/24)+DATE(1970,1,1)</f>
        <v>42604.239629629628</v>
      </c>
      <c r="T1424" s="11">
        <f>(((I1424/60)/60)/24)+DATE(1970,1,1)</f>
        <v>42634.239629629628</v>
      </c>
    </row>
    <row r="1425" spans="1:20" ht="43.2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>E1425/D1425</f>
        <v>3.3333333333333335E-3</v>
      </c>
      <c r="P1425">
        <f>E1425/L1425</f>
        <v>100</v>
      </c>
      <c r="Q1425" t="str">
        <f>LEFT(N1425,(FIND("/",N1425)-1))</f>
        <v>publishing</v>
      </c>
      <c r="R1425" t="str">
        <f>MID(N1425,FIND("/",N1425)+1,4115)</f>
        <v>translations</v>
      </c>
      <c r="S1425" s="11">
        <f>(((J1425/60)/60)/24)+DATE(1970,1,1)</f>
        <v>42340.360312500001</v>
      </c>
      <c r="T1425" s="11">
        <f>(((I1425/60)/60)/24)+DATE(1970,1,1)</f>
        <v>42370.360312500001</v>
      </c>
    </row>
    <row r="1426" spans="1:20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>E1426/D1426</f>
        <v>0.2036</v>
      </c>
      <c r="P1426">
        <f>E1426/L1426</f>
        <v>109.07142857142857</v>
      </c>
      <c r="Q1426" t="str">
        <f>LEFT(N1426,(FIND("/",N1426)-1))</f>
        <v>publishing</v>
      </c>
      <c r="R1426" t="str">
        <f>MID(N1426,FIND("/",N1426)+1,4115)</f>
        <v>translations</v>
      </c>
      <c r="S1426" s="11">
        <f>(((J1426/60)/60)/24)+DATE(1970,1,1)</f>
        <v>42676.717615740738</v>
      </c>
      <c r="T1426" s="11">
        <f>(((I1426/60)/60)/24)+DATE(1970,1,1)</f>
        <v>42689.759282407409</v>
      </c>
    </row>
    <row r="1427" spans="1:20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>E1427/D1427</f>
        <v>0</v>
      </c>
      <c r="P1427" t="e">
        <f>E1427/L1427</f>
        <v>#DIV/0!</v>
      </c>
      <c r="Q1427" t="str">
        <f>LEFT(N1427,(FIND("/",N1427)-1))</f>
        <v>publishing</v>
      </c>
      <c r="R1427" t="str">
        <f>MID(N1427,FIND("/",N1427)+1,4115)</f>
        <v>translations</v>
      </c>
      <c r="S1427" s="11">
        <f>(((J1427/60)/60)/24)+DATE(1970,1,1)</f>
        <v>42093.131469907406</v>
      </c>
      <c r="T1427" s="11">
        <f>(((I1427/60)/60)/24)+DATE(1970,1,1)</f>
        <v>42123.131469907406</v>
      </c>
    </row>
    <row r="1428" spans="1:20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>E1428/D1428</f>
        <v>0</v>
      </c>
      <c r="P1428" t="e">
        <f>E1428/L1428</f>
        <v>#DIV/0!</v>
      </c>
      <c r="Q1428" t="str">
        <f>LEFT(N1428,(FIND("/",N1428)-1))</f>
        <v>publishing</v>
      </c>
      <c r="R1428" t="str">
        <f>MID(N1428,FIND("/",N1428)+1,4115)</f>
        <v>translations</v>
      </c>
      <c r="S1428" s="11">
        <f>(((J1428/60)/60)/24)+DATE(1970,1,1)</f>
        <v>42180.390277777777</v>
      </c>
      <c r="T1428" s="11">
        <f>(((I1428/60)/60)/24)+DATE(1970,1,1)</f>
        <v>42240.390277777777</v>
      </c>
    </row>
    <row r="1429" spans="1:20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>E1429/D1429</f>
        <v>8.3799999999999999E-2</v>
      </c>
      <c r="P1429">
        <f>E1429/L1429</f>
        <v>104.75</v>
      </c>
      <c r="Q1429" t="str">
        <f>LEFT(N1429,(FIND("/",N1429)-1))</f>
        <v>publishing</v>
      </c>
      <c r="R1429" t="str">
        <f>MID(N1429,FIND("/",N1429)+1,4115)</f>
        <v>translations</v>
      </c>
      <c r="S1429" s="11">
        <f>(((J1429/60)/60)/24)+DATE(1970,1,1)</f>
        <v>42601.851678240739</v>
      </c>
      <c r="T1429" s="11">
        <f>(((I1429/60)/60)/24)+DATE(1970,1,1)</f>
        <v>42631.851678240739</v>
      </c>
    </row>
    <row r="1430" spans="1:20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>E1430/D1430</f>
        <v>4.4999999999999998E-2</v>
      </c>
      <c r="P1430">
        <f>E1430/L1430</f>
        <v>15</v>
      </c>
      <c r="Q1430" t="str">
        <f>LEFT(N1430,(FIND("/",N1430)-1))</f>
        <v>publishing</v>
      </c>
      <c r="R1430" t="str">
        <f>MID(N1430,FIND("/",N1430)+1,4115)</f>
        <v>translations</v>
      </c>
      <c r="S1430" s="11">
        <f>(((J1430/60)/60)/24)+DATE(1970,1,1)</f>
        <v>42432.379826388889</v>
      </c>
      <c r="T1430" s="11">
        <f>(((I1430/60)/60)/24)+DATE(1970,1,1)</f>
        <v>42462.338159722218</v>
      </c>
    </row>
    <row r="1431" spans="1:20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>E1431/D1431</f>
        <v>0</v>
      </c>
      <c r="P1431" t="e">
        <f>E1431/L1431</f>
        <v>#DIV/0!</v>
      </c>
      <c r="Q1431" t="str">
        <f>LEFT(N1431,(FIND("/",N1431)-1))</f>
        <v>publishing</v>
      </c>
      <c r="R1431" t="str">
        <f>MID(N1431,FIND("/",N1431)+1,4115)</f>
        <v>translations</v>
      </c>
      <c r="S1431" s="11">
        <f>(((J1431/60)/60)/24)+DATE(1970,1,1)</f>
        <v>42074.060671296291</v>
      </c>
      <c r="T1431" s="11">
        <f>(((I1431/60)/60)/24)+DATE(1970,1,1)</f>
        <v>42104.060671296291</v>
      </c>
    </row>
    <row r="1432" spans="1:20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>E1432/D1432</f>
        <v>8.0600000000000005E-2</v>
      </c>
      <c r="P1432">
        <f>E1432/L1432</f>
        <v>80.599999999999994</v>
      </c>
      <c r="Q1432" t="str">
        <f>LEFT(N1432,(FIND("/",N1432)-1))</f>
        <v>publishing</v>
      </c>
      <c r="R1432" t="str">
        <f>MID(N1432,FIND("/",N1432)+1,4115)</f>
        <v>translations</v>
      </c>
      <c r="S1432" s="11">
        <f>(((J1432/60)/60)/24)+DATE(1970,1,1)</f>
        <v>41961.813518518517</v>
      </c>
      <c r="T1432" s="11">
        <f>(((I1432/60)/60)/24)+DATE(1970,1,1)</f>
        <v>41992.813518518517</v>
      </c>
    </row>
    <row r="1433" spans="1:20" ht="43.2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>E1433/D1433</f>
        <v>0.31947058823529412</v>
      </c>
      <c r="P1433">
        <f>E1433/L1433</f>
        <v>115.55319148936171</v>
      </c>
      <c r="Q1433" t="str">
        <f>LEFT(N1433,(FIND("/",N1433)-1))</f>
        <v>publishing</v>
      </c>
      <c r="R1433" t="str">
        <f>MID(N1433,FIND("/",N1433)+1,4115)</f>
        <v>translations</v>
      </c>
      <c r="S1433" s="11">
        <f>(((J1433/60)/60)/24)+DATE(1970,1,1)</f>
        <v>42304.210833333331</v>
      </c>
      <c r="T1433" s="11">
        <f>(((I1433/60)/60)/24)+DATE(1970,1,1)</f>
        <v>42334.252500000002</v>
      </c>
    </row>
    <row r="1434" spans="1:20" ht="43.2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>E1434/D1434</f>
        <v>0</v>
      </c>
      <c r="P1434" t="e">
        <f>E1434/L1434</f>
        <v>#DIV/0!</v>
      </c>
      <c r="Q1434" t="str">
        <f>LEFT(N1434,(FIND("/",N1434)-1))</f>
        <v>publishing</v>
      </c>
      <c r="R1434" t="str">
        <f>MID(N1434,FIND("/",N1434)+1,4115)</f>
        <v>translations</v>
      </c>
      <c r="S1434" s="11">
        <f>(((J1434/60)/60)/24)+DATE(1970,1,1)</f>
        <v>42175.780416666668</v>
      </c>
      <c r="T1434" s="11">
        <f>(((I1434/60)/60)/24)+DATE(1970,1,1)</f>
        <v>42205.780416666668</v>
      </c>
    </row>
    <row r="1435" spans="1:20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>E1435/D1435</f>
        <v>6.7083333333333328E-2</v>
      </c>
      <c r="P1435">
        <f>E1435/L1435</f>
        <v>80.5</v>
      </c>
      <c r="Q1435" t="str">
        <f>LEFT(N1435,(FIND("/",N1435)-1))</f>
        <v>publishing</v>
      </c>
      <c r="R1435" t="str">
        <f>MID(N1435,FIND("/",N1435)+1,4115)</f>
        <v>translations</v>
      </c>
      <c r="S1435" s="11">
        <f>(((J1435/60)/60)/24)+DATE(1970,1,1)</f>
        <v>42673.625868055555</v>
      </c>
      <c r="T1435" s="11">
        <f>(((I1435/60)/60)/24)+DATE(1970,1,1)</f>
        <v>42714.458333333328</v>
      </c>
    </row>
    <row r="1436" spans="1:20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>E1436/D1436</f>
        <v>9.987804878048781E-2</v>
      </c>
      <c r="P1436">
        <f>E1436/L1436</f>
        <v>744.5454545454545</v>
      </c>
      <c r="Q1436" t="str">
        <f>LEFT(N1436,(FIND("/",N1436)-1))</f>
        <v>publishing</v>
      </c>
      <c r="R1436" t="str">
        <f>MID(N1436,FIND("/",N1436)+1,4115)</f>
        <v>translations</v>
      </c>
      <c r="S1436" s="11">
        <f>(((J1436/60)/60)/24)+DATE(1970,1,1)</f>
        <v>42142.767106481479</v>
      </c>
      <c r="T1436" s="11">
        <f>(((I1436/60)/60)/24)+DATE(1970,1,1)</f>
        <v>42163.625</v>
      </c>
    </row>
    <row r="1437" spans="1:20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>E1437/D1437</f>
        <v>1E-3</v>
      </c>
      <c r="P1437">
        <f>E1437/L1437</f>
        <v>7.5</v>
      </c>
      <c r="Q1437" t="str">
        <f>LEFT(N1437,(FIND("/",N1437)-1))</f>
        <v>publishing</v>
      </c>
      <c r="R1437" t="str">
        <f>MID(N1437,FIND("/",N1437)+1,4115)</f>
        <v>translations</v>
      </c>
      <c r="S1437" s="11">
        <f>(((J1437/60)/60)/24)+DATE(1970,1,1)</f>
        <v>42258.780324074076</v>
      </c>
      <c r="T1437" s="11">
        <f>(((I1437/60)/60)/24)+DATE(1970,1,1)</f>
        <v>42288.780324074076</v>
      </c>
    </row>
    <row r="1438" spans="1:20" ht="43.2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>E1438/D1438</f>
        <v>7.7000000000000002E-3</v>
      </c>
      <c r="P1438">
        <f>E1438/L1438</f>
        <v>38.5</v>
      </c>
      <c r="Q1438" t="str">
        <f>LEFT(N1438,(FIND("/",N1438)-1))</f>
        <v>publishing</v>
      </c>
      <c r="R1438" t="str">
        <f>MID(N1438,FIND("/",N1438)+1,4115)</f>
        <v>translations</v>
      </c>
      <c r="S1438" s="11">
        <f>(((J1438/60)/60)/24)+DATE(1970,1,1)</f>
        <v>42391.35019675926</v>
      </c>
      <c r="T1438" s="11">
        <f>(((I1438/60)/60)/24)+DATE(1970,1,1)</f>
        <v>42421.35019675926</v>
      </c>
    </row>
    <row r="1439" spans="1:20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>E1439/D1439</f>
        <v>0.26900000000000002</v>
      </c>
      <c r="P1439">
        <f>E1439/L1439</f>
        <v>36.68181818181818</v>
      </c>
      <c r="Q1439" t="str">
        <f>LEFT(N1439,(FIND("/",N1439)-1))</f>
        <v>publishing</v>
      </c>
      <c r="R1439" t="str">
        <f>MID(N1439,FIND("/",N1439)+1,4115)</f>
        <v>translations</v>
      </c>
      <c r="S1439" s="11">
        <f>(((J1439/60)/60)/24)+DATE(1970,1,1)</f>
        <v>41796.531701388885</v>
      </c>
      <c r="T1439" s="11">
        <f>(((I1439/60)/60)/24)+DATE(1970,1,1)</f>
        <v>41833.207638888889</v>
      </c>
    </row>
    <row r="1440" spans="1:20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>E1440/D1440</f>
        <v>0.03</v>
      </c>
      <c r="P1440">
        <f>E1440/L1440</f>
        <v>75</v>
      </c>
      <c r="Q1440" t="str">
        <f>LEFT(N1440,(FIND("/",N1440)-1))</f>
        <v>publishing</v>
      </c>
      <c r="R1440" t="str">
        <f>MID(N1440,FIND("/",N1440)+1,4115)</f>
        <v>translations</v>
      </c>
      <c r="S1440" s="11">
        <f>(((J1440/60)/60)/24)+DATE(1970,1,1)</f>
        <v>42457.871516203704</v>
      </c>
      <c r="T1440" s="11">
        <f>(((I1440/60)/60)/24)+DATE(1970,1,1)</f>
        <v>42487.579861111109</v>
      </c>
    </row>
    <row r="1441" spans="1:20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>E1441/D1441</f>
        <v>6.6055045871559637E-2</v>
      </c>
      <c r="P1441">
        <f>E1441/L1441</f>
        <v>30</v>
      </c>
      <c r="Q1441" t="str">
        <f>LEFT(N1441,(FIND("/",N1441)-1))</f>
        <v>publishing</v>
      </c>
      <c r="R1441" t="str">
        <f>MID(N1441,FIND("/",N1441)+1,4115)</f>
        <v>translations</v>
      </c>
      <c r="S1441" s="11">
        <f>(((J1441/60)/60)/24)+DATE(1970,1,1)</f>
        <v>42040.829872685179</v>
      </c>
      <c r="T1441" s="11">
        <f>(((I1441/60)/60)/24)+DATE(1970,1,1)</f>
        <v>42070.829872685179</v>
      </c>
    </row>
    <row r="1442" spans="1:20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>E1442/D1442</f>
        <v>7.6923076923076926E-5</v>
      </c>
      <c r="P1442">
        <f>E1442/L1442</f>
        <v>1</v>
      </c>
      <c r="Q1442" t="str">
        <f>LEFT(N1442,(FIND("/",N1442)-1))</f>
        <v>publishing</v>
      </c>
      <c r="R1442" t="str">
        <f>MID(N1442,FIND("/",N1442)+1,4115)</f>
        <v>translations</v>
      </c>
      <c r="S1442" s="11">
        <f>(((J1442/60)/60)/24)+DATE(1970,1,1)</f>
        <v>42486.748414351852</v>
      </c>
      <c r="T1442" s="11">
        <f>(((I1442/60)/60)/24)+DATE(1970,1,1)</f>
        <v>42516.748414351852</v>
      </c>
    </row>
    <row r="1443" spans="1:20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>E1443/D1443</f>
        <v>1.1222222222222222E-2</v>
      </c>
      <c r="P1443">
        <f>E1443/L1443</f>
        <v>673.33333333333337</v>
      </c>
      <c r="Q1443" t="str">
        <f>LEFT(N1443,(FIND("/",N1443)-1))</f>
        <v>publishing</v>
      </c>
      <c r="R1443" t="str">
        <f>MID(N1443,FIND("/",N1443)+1,4115)</f>
        <v>translations</v>
      </c>
      <c r="S1443" s="11">
        <f>(((J1443/60)/60)/24)+DATE(1970,1,1)</f>
        <v>42198.765844907408</v>
      </c>
      <c r="T1443" s="11">
        <f>(((I1443/60)/60)/24)+DATE(1970,1,1)</f>
        <v>42258.765844907408</v>
      </c>
    </row>
    <row r="1444" spans="1:20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>E1444/D1444</f>
        <v>0</v>
      </c>
      <c r="P1444" t="e">
        <f>E1444/L1444</f>
        <v>#DIV/0!</v>
      </c>
      <c r="Q1444" t="str">
        <f>LEFT(N1444,(FIND("/",N1444)-1))</f>
        <v>publishing</v>
      </c>
      <c r="R1444" t="str">
        <f>MID(N1444,FIND("/",N1444)+1,4115)</f>
        <v>translations</v>
      </c>
      <c r="S1444" s="11">
        <f>(((J1444/60)/60)/24)+DATE(1970,1,1)</f>
        <v>42485.64534722222</v>
      </c>
      <c r="T1444" s="11">
        <f>(((I1444/60)/60)/24)+DATE(1970,1,1)</f>
        <v>42515.64534722222</v>
      </c>
    </row>
    <row r="1445" spans="1:20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>E1445/D1445</f>
        <v>0</v>
      </c>
      <c r="P1445" t="e">
        <f>E1445/L1445</f>
        <v>#DIV/0!</v>
      </c>
      <c r="Q1445" t="str">
        <f>LEFT(N1445,(FIND("/",N1445)-1))</f>
        <v>publishing</v>
      </c>
      <c r="R1445" t="str">
        <f>MID(N1445,FIND("/",N1445)+1,4115)</f>
        <v>translations</v>
      </c>
      <c r="S1445" s="11">
        <f>(((J1445/60)/60)/24)+DATE(1970,1,1)</f>
        <v>42707.926030092596</v>
      </c>
      <c r="T1445" s="11">
        <f>(((I1445/60)/60)/24)+DATE(1970,1,1)</f>
        <v>42737.926030092596</v>
      </c>
    </row>
    <row r="1446" spans="1:20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>E1446/D1446</f>
        <v>0</v>
      </c>
      <c r="P1446" t="e">
        <f>E1446/L1446</f>
        <v>#DIV/0!</v>
      </c>
      <c r="Q1446" t="str">
        <f>LEFT(N1446,(FIND("/",N1446)-1))</f>
        <v>publishing</v>
      </c>
      <c r="R1446" t="str">
        <f>MID(N1446,FIND("/",N1446)+1,4115)</f>
        <v>translations</v>
      </c>
      <c r="S1446" s="11">
        <f>(((J1446/60)/60)/24)+DATE(1970,1,1)</f>
        <v>42199.873402777783</v>
      </c>
      <c r="T1446" s="11">
        <f>(((I1446/60)/60)/24)+DATE(1970,1,1)</f>
        <v>42259.873402777783</v>
      </c>
    </row>
    <row r="1447" spans="1:20" ht="43.2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>E1447/D1447</f>
        <v>0</v>
      </c>
      <c r="P1447" t="e">
        <f>E1447/L1447</f>
        <v>#DIV/0!</v>
      </c>
      <c r="Q1447" t="str">
        <f>LEFT(N1447,(FIND("/",N1447)-1))</f>
        <v>publishing</v>
      </c>
      <c r="R1447" t="str">
        <f>MID(N1447,FIND("/",N1447)+1,4115)</f>
        <v>translations</v>
      </c>
      <c r="S1447" s="11">
        <f>(((J1447/60)/60)/24)+DATE(1970,1,1)</f>
        <v>42139.542303240742</v>
      </c>
      <c r="T1447" s="11">
        <f>(((I1447/60)/60)/24)+DATE(1970,1,1)</f>
        <v>42169.542303240742</v>
      </c>
    </row>
    <row r="1448" spans="1:20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>E1448/D1448</f>
        <v>0</v>
      </c>
      <c r="P1448" t="e">
        <f>E1448/L1448</f>
        <v>#DIV/0!</v>
      </c>
      <c r="Q1448" t="str">
        <f>LEFT(N1448,(FIND("/",N1448)-1))</f>
        <v>publishing</v>
      </c>
      <c r="R1448" t="str">
        <f>MID(N1448,FIND("/",N1448)+1,4115)</f>
        <v>translations</v>
      </c>
      <c r="S1448" s="11">
        <f>(((J1448/60)/60)/24)+DATE(1970,1,1)</f>
        <v>42461.447662037041</v>
      </c>
      <c r="T1448" s="11">
        <f>(((I1448/60)/60)/24)+DATE(1970,1,1)</f>
        <v>42481.447662037041</v>
      </c>
    </row>
    <row r="1449" spans="1:20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>E1449/D1449</f>
        <v>1.4999999999999999E-4</v>
      </c>
      <c r="P1449">
        <f>E1449/L1449</f>
        <v>25</v>
      </c>
      <c r="Q1449" t="str">
        <f>LEFT(N1449,(FIND("/",N1449)-1))</f>
        <v>publishing</v>
      </c>
      <c r="R1449" t="str">
        <f>MID(N1449,FIND("/",N1449)+1,4115)</f>
        <v>translations</v>
      </c>
      <c r="S1449" s="11">
        <f>(((J1449/60)/60)/24)+DATE(1970,1,1)</f>
        <v>42529.730717592596</v>
      </c>
      <c r="T1449" s="11">
        <f>(((I1449/60)/60)/24)+DATE(1970,1,1)</f>
        <v>42559.730717592596</v>
      </c>
    </row>
    <row r="1450" spans="1:20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>E1450/D1450</f>
        <v>0</v>
      </c>
      <c r="P1450" t="e">
        <f>E1450/L1450</f>
        <v>#DIV/0!</v>
      </c>
      <c r="Q1450" t="str">
        <f>LEFT(N1450,(FIND("/",N1450)-1))</f>
        <v>publishing</v>
      </c>
      <c r="R1450" t="str">
        <f>MID(N1450,FIND("/",N1450)+1,4115)</f>
        <v>translations</v>
      </c>
      <c r="S1450" s="11">
        <f>(((J1450/60)/60)/24)+DATE(1970,1,1)</f>
        <v>42115.936550925922</v>
      </c>
      <c r="T1450" s="11">
        <f>(((I1450/60)/60)/24)+DATE(1970,1,1)</f>
        <v>42146.225694444445</v>
      </c>
    </row>
    <row r="1451" spans="1:20" ht="43.2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>E1451/D1451</f>
        <v>0</v>
      </c>
      <c r="P1451" t="e">
        <f>E1451/L1451</f>
        <v>#DIV/0!</v>
      </c>
      <c r="Q1451" t="str">
        <f>LEFT(N1451,(FIND("/",N1451)-1))</f>
        <v>publishing</v>
      </c>
      <c r="R1451" t="str">
        <f>MID(N1451,FIND("/",N1451)+1,4115)</f>
        <v>translations</v>
      </c>
      <c r="S1451" s="11">
        <f>(((J1451/60)/60)/24)+DATE(1970,1,1)</f>
        <v>42086.811400462961</v>
      </c>
      <c r="T1451" s="11">
        <f>(((I1451/60)/60)/24)+DATE(1970,1,1)</f>
        <v>42134.811400462961</v>
      </c>
    </row>
    <row r="1452" spans="1:20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>E1452/D1452</f>
        <v>1.0000000000000001E-5</v>
      </c>
      <c r="P1452">
        <f>E1452/L1452</f>
        <v>1</v>
      </c>
      <c r="Q1452" t="str">
        <f>LEFT(N1452,(FIND("/",N1452)-1))</f>
        <v>publishing</v>
      </c>
      <c r="R1452" t="str">
        <f>MID(N1452,FIND("/",N1452)+1,4115)</f>
        <v>translations</v>
      </c>
      <c r="S1452" s="11">
        <f>(((J1452/60)/60)/24)+DATE(1970,1,1)</f>
        <v>42390.171261574069</v>
      </c>
      <c r="T1452" s="11">
        <f>(((I1452/60)/60)/24)+DATE(1970,1,1)</f>
        <v>42420.171261574069</v>
      </c>
    </row>
    <row r="1453" spans="1:20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>E1453/D1453</f>
        <v>1.0554089709762533E-4</v>
      </c>
      <c r="P1453">
        <f>E1453/L1453</f>
        <v>1</v>
      </c>
      <c r="Q1453" t="str">
        <f>LEFT(N1453,(FIND("/",N1453)-1))</f>
        <v>publishing</v>
      </c>
      <c r="R1453" t="str">
        <f>MID(N1453,FIND("/",N1453)+1,4115)</f>
        <v>translations</v>
      </c>
      <c r="S1453" s="11">
        <f>(((J1453/60)/60)/24)+DATE(1970,1,1)</f>
        <v>41931.959016203706</v>
      </c>
      <c r="T1453" s="11">
        <f>(((I1453/60)/60)/24)+DATE(1970,1,1)</f>
        <v>41962.00068287037</v>
      </c>
    </row>
    <row r="1454" spans="1:20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>E1454/D1454</f>
        <v>0</v>
      </c>
      <c r="P1454" t="e">
        <f>E1454/L1454</f>
        <v>#DIV/0!</v>
      </c>
      <c r="Q1454" t="str">
        <f>LEFT(N1454,(FIND("/",N1454)-1))</f>
        <v>publishing</v>
      </c>
      <c r="R1454" t="str">
        <f>MID(N1454,FIND("/",N1454)+1,4115)</f>
        <v>translations</v>
      </c>
      <c r="S1454" s="11">
        <f>(((J1454/60)/60)/24)+DATE(1970,1,1)</f>
        <v>41818.703275462962</v>
      </c>
      <c r="T1454" s="11">
        <f>(((I1454/60)/60)/24)+DATE(1970,1,1)</f>
        <v>41848.703275462962</v>
      </c>
    </row>
    <row r="1455" spans="1:20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>E1455/D1455</f>
        <v>0</v>
      </c>
      <c r="P1455" t="e">
        <f>E1455/L1455</f>
        <v>#DIV/0!</v>
      </c>
      <c r="Q1455" t="str">
        <f>LEFT(N1455,(FIND("/",N1455)-1))</f>
        <v>publishing</v>
      </c>
      <c r="R1455" t="str">
        <f>MID(N1455,FIND("/",N1455)+1,4115)</f>
        <v>translations</v>
      </c>
      <c r="S1455" s="11">
        <f>(((J1455/60)/60)/24)+DATE(1970,1,1)</f>
        <v>42795.696145833332</v>
      </c>
      <c r="T1455" s="11">
        <f>(((I1455/60)/60)/24)+DATE(1970,1,1)</f>
        <v>42840.654479166667</v>
      </c>
    </row>
    <row r="1456" spans="1:20" ht="43.2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>E1456/D1456</f>
        <v>8.5714285714285719E-3</v>
      </c>
      <c r="P1456">
        <f>E1456/L1456</f>
        <v>15</v>
      </c>
      <c r="Q1456" t="str">
        <f>LEFT(N1456,(FIND("/",N1456)-1))</f>
        <v>publishing</v>
      </c>
      <c r="R1456" t="str">
        <f>MID(N1456,FIND("/",N1456)+1,4115)</f>
        <v>translations</v>
      </c>
      <c r="S1456" s="11">
        <f>(((J1456/60)/60)/24)+DATE(1970,1,1)</f>
        <v>42463.866666666669</v>
      </c>
      <c r="T1456" s="11">
        <f>(((I1456/60)/60)/24)+DATE(1970,1,1)</f>
        <v>42484.915972222225</v>
      </c>
    </row>
    <row r="1457" spans="1:20" ht="43.2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>E1457/D1457</f>
        <v>0.105</v>
      </c>
      <c r="P1457">
        <f>E1457/L1457</f>
        <v>225</v>
      </c>
      <c r="Q1457" t="str">
        <f>LEFT(N1457,(FIND("/",N1457)-1))</f>
        <v>publishing</v>
      </c>
      <c r="R1457" t="str">
        <f>MID(N1457,FIND("/",N1457)+1,4115)</f>
        <v>translations</v>
      </c>
      <c r="S1457" s="11">
        <f>(((J1457/60)/60)/24)+DATE(1970,1,1)</f>
        <v>41832.672685185185</v>
      </c>
      <c r="T1457" s="11">
        <f>(((I1457/60)/60)/24)+DATE(1970,1,1)</f>
        <v>41887.568749999999</v>
      </c>
    </row>
    <row r="1458" spans="1:20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>E1458/D1458</f>
        <v>2.9000000000000001E-2</v>
      </c>
      <c r="P1458">
        <f>E1458/L1458</f>
        <v>48.333333333333336</v>
      </c>
      <c r="Q1458" t="str">
        <f>LEFT(N1458,(FIND("/",N1458)-1))</f>
        <v>publishing</v>
      </c>
      <c r="R1458" t="str">
        <f>MID(N1458,FIND("/",N1458)+1,4115)</f>
        <v>translations</v>
      </c>
      <c r="S1458" s="11">
        <f>(((J1458/60)/60)/24)+DATE(1970,1,1)</f>
        <v>42708.668576388889</v>
      </c>
      <c r="T1458" s="11">
        <f>(((I1458/60)/60)/24)+DATE(1970,1,1)</f>
        <v>42738.668576388889</v>
      </c>
    </row>
    <row r="1459" spans="1:20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>E1459/D1459</f>
        <v>0</v>
      </c>
      <c r="P1459" t="e">
        <f>E1459/L1459</f>
        <v>#DIV/0!</v>
      </c>
      <c r="Q1459" t="str">
        <f>LEFT(N1459,(FIND("/",N1459)-1))</f>
        <v>publishing</v>
      </c>
      <c r="R1459" t="str">
        <f>MID(N1459,FIND("/",N1459)+1,4115)</f>
        <v>translations</v>
      </c>
      <c r="S1459" s="11">
        <f>(((J1459/60)/60)/24)+DATE(1970,1,1)</f>
        <v>42289.89634259259</v>
      </c>
      <c r="T1459" s="11">
        <f>(((I1459/60)/60)/24)+DATE(1970,1,1)</f>
        <v>42319.938009259262</v>
      </c>
    </row>
    <row r="1460" spans="1:20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>E1460/D1460</f>
        <v>0</v>
      </c>
      <c r="P1460" t="e">
        <f>E1460/L1460</f>
        <v>#DIV/0!</v>
      </c>
      <c r="Q1460" t="str">
        <f>LEFT(N1460,(FIND("/",N1460)-1))</f>
        <v>publishing</v>
      </c>
      <c r="R1460" t="str">
        <f>MID(N1460,FIND("/",N1460)+1,4115)</f>
        <v>translations</v>
      </c>
      <c r="S1460" s="11">
        <f>(((J1460/60)/60)/24)+DATE(1970,1,1)</f>
        <v>41831.705555555556</v>
      </c>
      <c r="T1460" s="11">
        <f>(((I1460/60)/60)/24)+DATE(1970,1,1)</f>
        <v>41862.166666666664</v>
      </c>
    </row>
    <row r="1461" spans="1:20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>E1461/D1461</f>
        <v>0</v>
      </c>
      <c r="P1461" t="e">
        <f>E1461/L1461</f>
        <v>#DIV/0!</v>
      </c>
      <c r="Q1461" t="str">
        <f>LEFT(N1461,(FIND("/",N1461)-1))</f>
        <v>publishing</v>
      </c>
      <c r="R1461" t="str">
        <f>MID(N1461,FIND("/",N1461)+1,4115)</f>
        <v>translations</v>
      </c>
      <c r="S1461" s="11">
        <f>(((J1461/60)/60)/24)+DATE(1970,1,1)</f>
        <v>42312.204814814817</v>
      </c>
      <c r="T1461" s="11">
        <f>(((I1461/60)/60)/24)+DATE(1970,1,1)</f>
        <v>42340.725694444445</v>
      </c>
    </row>
    <row r="1462" spans="1:20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>E1462/D1462</f>
        <v>0</v>
      </c>
      <c r="P1462" t="e">
        <f>E1462/L1462</f>
        <v>#DIV/0!</v>
      </c>
      <c r="Q1462" t="str">
        <f>LEFT(N1462,(FIND("/",N1462)-1))</f>
        <v>publishing</v>
      </c>
      <c r="R1462" t="str">
        <f>MID(N1462,FIND("/",N1462)+1,4115)</f>
        <v>translations</v>
      </c>
      <c r="S1462" s="11">
        <f>(((J1462/60)/60)/24)+DATE(1970,1,1)</f>
        <v>41915.896967592591</v>
      </c>
      <c r="T1462" s="11">
        <f>(((I1462/60)/60)/24)+DATE(1970,1,1)</f>
        <v>41973.989583333328</v>
      </c>
    </row>
    <row r="1463" spans="1:20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>E1463/D1463</f>
        <v>1.012446</v>
      </c>
      <c r="P1463">
        <f>E1463/L1463</f>
        <v>44.66673529411765</v>
      </c>
      <c r="Q1463" t="str">
        <f>LEFT(N1463,(FIND("/",N1463)-1))</f>
        <v>publishing</v>
      </c>
      <c r="R1463" t="str">
        <f>MID(N1463,FIND("/",N1463)+1,4115)</f>
        <v>radio &amp; podcasts</v>
      </c>
      <c r="S1463" s="11">
        <f>(((J1463/60)/60)/24)+DATE(1970,1,1)</f>
        <v>41899.645300925928</v>
      </c>
      <c r="T1463" s="11">
        <f>(((I1463/60)/60)/24)+DATE(1970,1,1)</f>
        <v>41933</v>
      </c>
    </row>
    <row r="1464" spans="1:20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>E1464/D1464</f>
        <v>1.085175</v>
      </c>
      <c r="P1464">
        <f>E1464/L1464</f>
        <v>28.937999999999999</v>
      </c>
      <c r="Q1464" t="str">
        <f>LEFT(N1464,(FIND("/",N1464)-1))</f>
        <v>publishing</v>
      </c>
      <c r="R1464" t="str">
        <f>MID(N1464,FIND("/",N1464)+1,4115)</f>
        <v>radio &amp; podcasts</v>
      </c>
      <c r="S1464" s="11">
        <f>(((J1464/60)/60)/24)+DATE(1970,1,1)</f>
        <v>41344.662858796299</v>
      </c>
      <c r="T1464" s="11">
        <f>(((I1464/60)/60)/24)+DATE(1970,1,1)</f>
        <v>41374.662858796299</v>
      </c>
    </row>
    <row r="1465" spans="1:20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>E1465/D1465</f>
        <v>1.4766666666666666</v>
      </c>
      <c r="P1465">
        <f>E1465/L1465</f>
        <v>35.44</v>
      </c>
      <c r="Q1465" t="str">
        <f>LEFT(N1465,(FIND("/",N1465)-1))</f>
        <v>publishing</v>
      </c>
      <c r="R1465" t="str">
        <f>MID(N1465,FIND("/",N1465)+1,4115)</f>
        <v>radio &amp; podcasts</v>
      </c>
      <c r="S1465" s="11">
        <f>(((J1465/60)/60)/24)+DATE(1970,1,1)</f>
        <v>41326.911319444444</v>
      </c>
      <c r="T1465" s="11">
        <f>(((I1465/60)/60)/24)+DATE(1970,1,1)</f>
        <v>41371.869652777779</v>
      </c>
    </row>
    <row r="1466" spans="1:20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>E1466/D1466</f>
        <v>1.6319999999999999</v>
      </c>
      <c r="P1466">
        <f>E1466/L1466</f>
        <v>34.871794871794869</v>
      </c>
      <c r="Q1466" t="str">
        <f>LEFT(N1466,(FIND("/",N1466)-1))</f>
        <v>publishing</v>
      </c>
      <c r="R1466" t="str">
        <f>MID(N1466,FIND("/",N1466)+1,4115)</f>
        <v>radio &amp; podcasts</v>
      </c>
      <c r="S1466" s="11">
        <f>(((J1466/60)/60)/24)+DATE(1970,1,1)</f>
        <v>41291.661550925928</v>
      </c>
      <c r="T1466" s="11">
        <f>(((I1466/60)/60)/24)+DATE(1970,1,1)</f>
        <v>41321.661550925928</v>
      </c>
    </row>
    <row r="1467" spans="1:20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>E1467/D1467</f>
        <v>4.5641449999999999</v>
      </c>
      <c r="P1467">
        <f>E1467/L1467</f>
        <v>52.622732513451197</v>
      </c>
      <c r="Q1467" t="str">
        <f>LEFT(N1467,(FIND("/",N1467)-1))</f>
        <v>publishing</v>
      </c>
      <c r="R1467" t="str">
        <f>MID(N1467,FIND("/",N1467)+1,4115)</f>
        <v>radio &amp; podcasts</v>
      </c>
      <c r="S1467" s="11">
        <f>(((J1467/60)/60)/24)+DATE(1970,1,1)</f>
        <v>40959.734398148146</v>
      </c>
      <c r="T1467" s="11">
        <f>(((I1467/60)/60)/24)+DATE(1970,1,1)</f>
        <v>40990.125</v>
      </c>
    </row>
    <row r="1468" spans="1:20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>E1468/D1468</f>
        <v>1.0787731249999999</v>
      </c>
      <c r="P1468">
        <f>E1468/L1468</f>
        <v>69.598266129032254</v>
      </c>
      <c r="Q1468" t="str">
        <f>LEFT(N1468,(FIND("/",N1468)-1))</f>
        <v>publishing</v>
      </c>
      <c r="R1468" t="str">
        <f>MID(N1468,FIND("/",N1468)+1,4115)</f>
        <v>radio &amp; podcasts</v>
      </c>
      <c r="S1468" s="11">
        <f>(((J1468/60)/60)/24)+DATE(1970,1,1)</f>
        <v>42340.172060185185</v>
      </c>
      <c r="T1468" s="11">
        <f>(((I1468/60)/60)/24)+DATE(1970,1,1)</f>
        <v>42381.208333333328</v>
      </c>
    </row>
    <row r="1469" spans="1:20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>E1469/D1469</f>
        <v>1.1508</v>
      </c>
      <c r="P1469">
        <f>E1469/L1469</f>
        <v>76.72</v>
      </c>
      <c r="Q1469" t="str">
        <f>LEFT(N1469,(FIND("/",N1469)-1))</f>
        <v>publishing</v>
      </c>
      <c r="R1469" t="str">
        <f>MID(N1469,FIND("/",N1469)+1,4115)</f>
        <v>radio &amp; podcasts</v>
      </c>
      <c r="S1469" s="11">
        <f>(((J1469/60)/60)/24)+DATE(1970,1,1)</f>
        <v>40933.80190972222</v>
      </c>
      <c r="T1469" s="11">
        <f>(((I1469/60)/60)/24)+DATE(1970,1,1)</f>
        <v>40993.760243055556</v>
      </c>
    </row>
    <row r="1470" spans="1:20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>E1470/D1470</f>
        <v>1.0236842105263158</v>
      </c>
      <c r="P1470">
        <f>E1470/L1470</f>
        <v>33.191126279863482</v>
      </c>
      <c r="Q1470" t="str">
        <f>LEFT(N1470,(FIND("/",N1470)-1))</f>
        <v>publishing</v>
      </c>
      <c r="R1470" t="str">
        <f>MID(N1470,FIND("/",N1470)+1,4115)</f>
        <v>radio &amp; podcasts</v>
      </c>
      <c r="S1470" s="11">
        <f>(((J1470/60)/60)/24)+DATE(1970,1,1)</f>
        <v>40646.014456018522</v>
      </c>
      <c r="T1470" s="11">
        <f>(((I1470/60)/60)/24)+DATE(1970,1,1)</f>
        <v>40706.014456018522</v>
      </c>
    </row>
    <row r="1471" spans="1:20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>E1471/D1471</f>
        <v>1.0842485875706214</v>
      </c>
      <c r="P1471">
        <f>E1471/L1471</f>
        <v>149.46417445482865</v>
      </c>
      <c r="Q1471" t="str">
        <f>LEFT(N1471,(FIND("/",N1471)-1))</f>
        <v>publishing</v>
      </c>
      <c r="R1471" t="str">
        <f>MID(N1471,FIND("/",N1471)+1,4115)</f>
        <v>radio &amp; podcasts</v>
      </c>
      <c r="S1471" s="11">
        <f>(((J1471/60)/60)/24)+DATE(1970,1,1)</f>
        <v>41290.598483796297</v>
      </c>
      <c r="T1471" s="11">
        <f>(((I1471/60)/60)/24)+DATE(1970,1,1)</f>
        <v>41320.598483796297</v>
      </c>
    </row>
    <row r="1472" spans="1:20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>E1472/D1472</f>
        <v>1.2513333333333334</v>
      </c>
      <c r="P1472">
        <f>E1472/L1472</f>
        <v>23.172839506172838</v>
      </c>
      <c r="Q1472" t="str">
        <f>LEFT(N1472,(FIND("/",N1472)-1))</f>
        <v>publishing</v>
      </c>
      <c r="R1472" t="str">
        <f>MID(N1472,FIND("/",N1472)+1,4115)</f>
        <v>radio &amp; podcasts</v>
      </c>
      <c r="S1472" s="11">
        <f>(((J1472/60)/60)/24)+DATE(1970,1,1)</f>
        <v>41250.827118055553</v>
      </c>
      <c r="T1472" s="11">
        <f>(((I1472/60)/60)/24)+DATE(1970,1,1)</f>
        <v>41271.827118055553</v>
      </c>
    </row>
    <row r="1473" spans="1:20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>E1473/D1473</f>
        <v>1.03840625</v>
      </c>
      <c r="P1473">
        <f>E1473/L1473</f>
        <v>96.877551020408163</v>
      </c>
      <c r="Q1473" t="str">
        <f>LEFT(N1473,(FIND("/",N1473)-1))</f>
        <v>publishing</v>
      </c>
      <c r="R1473" t="str">
        <f>MID(N1473,FIND("/",N1473)+1,4115)</f>
        <v>radio &amp; podcasts</v>
      </c>
      <c r="S1473" s="11">
        <f>(((J1473/60)/60)/24)+DATE(1970,1,1)</f>
        <v>42073.957569444443</v>
      </c>
      <c r="T1473" s="11">
        <f>(((I1473/60)/60)/24)+DATE(1970,1,1)</f>
        <v>42103.957569444443</v>
      </c>
    </row>
    <row r="1474" spans="1:20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>E1474/D1474</f>
        <v>1.3870400000000001</v>
      </c>
      <c r="P1474">
        <f>E1474/L1474</f>
        <v>103.20238095238095</v>
      </c>
      <c r="Q1474" t="str">
        <f>LEFT(N1474,(FIND("/",N1474)-1))</f>
        <v>publishing</v>
      </c>
      <c r="R1474" t="str">
        <f>MID(N1474,FIND("/",N1474)+1,4115)</f>
        <v>radio &amp; podcasts</v>
      </c>
      <c r="S1474" s="11">
        <f>(((J1474/60)/60)/24)+DATE(1970,1,1)</f>
        <v>41533.542858796296</v>
      </c>
      <c r="T1474" s="11">
        <f>(((I1474/60)/60)/24)+DATE(1970,1,1)</f>
        <v>41563.542858796296</v>
      </c>
    </row>
    <row r="1475" spans="1:20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>E1475/D1475</f>
        <v>1.20516</v>
      </c>
      <c r="P1475">
        <f>E1475/L1475</f>
        <v>38.462553191489363</v>
      </c>
      <c r="Q1475" t="str">
        <f>LEFT(N1475,(FIND("/",N1475)-1))</f>
        <v>publishing</v>
      </c>
      <c r="R1475" t="str">
        <f>MID(N1475,FIND("/",N1475)+1,4115)</f>
        <v>radio &amp; podcasts</v>
      </c>
      <c r="S1475" s="11">
        <f>(((J1475/60)/60)/24)+DATE(1970,1,1)</f>
        <v>40939.979618055557</v>
      </c>
      <c r="T1475" s="11">
        <f>(((I1475/60)/60)/24)+DATE(1970,1,1)</f>
        <v>40969.979618055557</v>
      </c>
    </row>
    <row r="1476" spans="1:20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>E1476/D1476</f>
        <v>1.1226666666666667</v>
      </c>
      <c r="P1476">
        <f>E1476/L1476</f>
        <v>44.315789473684212</v>
      </c>
      <c r="Q1476" t="str">
        <f>LEFT(N1476,(FIND("/",N1476)-1))</f>
        <v>publishing</v>
      </c>
      <c r="R1476" t="str">
        <f>MID(N1476,FIND("/",N1476)+1,4115)</f>
        <v>radio &amp; podcasts</v>
      </c>
      <c r="S1476" s="11">
        <f>(((J1476/60)/60)/24)+DATE(1970,1,1)</f>
        <v>41500.727916666663</v>
      </c>
      <c r="T1476" s="11">
        <f>(((I1476/60)/60)/24)+DATE(1970,1,1)</f>
        <v>41530.727916666663</v>
      </c>
    </row>
    <row r="1477" spans="1:20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>E1477/D1477</f>
        <v>1.8866966666666667</v>
      </c>
      <c r="P1477">
        <f>E1477/L1477</f>
        <v>64.173356009070289</v>
      </c>
      <c r="Q1477" t="str">
        <f>LEFT(N1477,(FIND("/",N1477)-1))</f>
        <v>publishing</v>
      </c>
      <c r="R1477" t="str">
        <f>MID(N1477,FIND("/",N1477)+1,4115)</f>
        <v>radio &amp; podcasts</v>
      </c>
      <c r="S1477" s="11">
        <f>(((J1477/60)/60)/24)+DATE(1970,1,1)</f>
        <v>41960.722951388889</v>
      </c>
      <c r="T1477" s="11">
        <f>(((I1477/60)/60)/24)+DATE(1970,1,1)</f>
        <v>41993.207638888889</v>
      </c>
    </row>
    <row r="1478" spans="1:20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>E1478/D1478</f>
        <v>6.6155466666666669</v>
      </c>
      <c r="P1478">
        <f>E1478/L1478</f>
        <v>43.333275109170302</v>
      </c>
      <c r="Q1478" t="str">
        <f>LEFT(N1478,(FIND("/",N1478)-1))</f>
        <v>publishing</v>
      </c>
      <c r="R1478" t="str">
        <f>MID(N1478,FIND("/",N1478)+1,4115)</f>
        <v>radio &amp; podcasts</v>
      </c>
      <c r="S1478" s="11">
        <f>(((J1478/60)/60)/24)+DATE(1970,1,1)</f>
        <v>40766.041921296295</v>
      </c>
      <c r="T1478" s="11">
        <f>(((I1478/60)/60)/24)+DATE(1970,1,1)</f>
        <v>40796.041921296295</v>
      </c>
    </row>
    <row r="1479" spans="1:20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>E1479/D1479</f>
        <v>1.1131</v>
      </c>
      <c r="P1479">
        <f>E1479/L1479</f>
        <v>90.495934959349597</v>
      </c>
      <c r="Q1479" t="str">
        <f>LEFT(N1479,(FIND("/",N1479)-1))</f>
        <v>publishing</v>
      </c>
      <c r="R1479" t="str">
        <f>MID(N1479,FIND("/",N1479)+1,4115)</f>
        <v>radio &amp; podcasts</v>
      </c>
      <c r="S1479" s="11">
        <f>(((J1479/60)/60)/24)+DATE(1970,1,1)</f>
        <v>40840.615787037037</v>
      </c>
      <c r="T1479" s="11">
        <f>(((I1479/60)/60)/24)+DATE(1970,1,1)</f>
        <v>40900.125</v>
      </c>
    </row>
    <row r="1480" spans="1:20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>E1480/D1480</f>
        <v>11.8161422</v>
      </c>
      <c r="P1480">
        <f>E1480/L1480</f>
        <v>29.187190495010373</v>
      </c>
      <c r="Q1480" t="str">
        <f>LEFT(N1480,(FIND("/",N1480)-1))</f>
        <v>publishing</v>
      </c>
      <c r="R1480" t="str">
        <f>MID(N1480,FIND("/",N1480)+1,4115)</f>
        <v>radio &amp; podcasts</v>
      </c>
      <c r="S1480" s="11">
        <f>(((J1480/60)/60)/24)+DATE(1970,1,1)</f>
        <v>41394.871678240743</v>
      </c>
      <c r="T1480" s="11">
        <f>(((I1480/60)/60)/24)+DATE(1970,1,1)</f>
        <v>41408.871678240743</v>
      </c>
    </row>
    <row r="1481" spans="1:20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>E1481/D1481</f>
        <v>1.37375</v>
      </c>
      <c r="P1481">
        <f>E1481/L1481</f>
        <v>30.95774647887324</v>
      </c>
      <c r="Q1481" t="str">
        <f>LEFT(N1481,(FIND("/",N1481)-1))</f>
        <v>publishing</v>
      </c>
      <c r="R1481" t="str">
        <f>MID(N1481,FIND("/",N1481)+1,4115)</f>
        <v>radio &amp; podcasts</v>
      </c>
      <c r="S1481" s="11">
        <f>(((J1481/60)/60)/24)+DATE(1970,1,1)</f>
        <v>41754.745243055557</v>
      </c>
      <c r="T1481" s="11">
        <f>(((I1481/60)/60)/24)+DATE(1970,1,1)</f>
        <v>41769.165972222225</v>
      </c>
    </row>
    <row r="1482" spans="1:20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>E1482/D1482</f>
        <v>1.170404</v>
      </c>
      <c r="P1482">
        <f>E1482/L1482</f>
        <v>92.157795275590544</v>
      </c>
      <c r="Q1482" t="str">
        <f>LEFT(N1482,(FIND("/",N1482)-1))</f>
        <v>publishing</v>
      </c>
      <c r="R1482" t="str">
        <f>MID(N1482,FIND("/",N1482)+1,4115)</f>
        <v>radio &amp; podcasts</v>
      </c>
      <c r="S1482" s="11">
        <f>(((J1482/60)/60)/24)+DATE(1970,1,1)</f>
        <v>41464.934016203704</v>
      </c>
      <c r="T1482" s="11">
        <f>(((I1482/60)/60)/24)+DATE(1970,1,1)</f>
        <v>41481.708333333336</v>
      </c>
    </row>
    <row r="1483" spans="1:20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>E1483/D1483</f>
        <v>2.1000000000000001E-2</v>
      </c>
      <c r="P1483">
        <f>E1483/L1483</f>
        <v>17.5</v>
      </c>
      <c r="Q1483" t="str">
        <f>LEFT(N1483,(FIND("/",N1483)-1))</f>
        <v>publishing</v>
      </c>
      <c r="R1483" t="str">
        <f>MID(N1483,FIND("/",N1483)+1,4115)</f>
        <v>fiction</v>
      </c>
      <c r="S1483" s="11">
        <f>(((J1483/60)/60)/24)+DATE(1970,1,1)</f>
        <v>41550.922974537039</v>
      </c>
      <c r="T1483" s="11">
        <f>(((I1483/60)/60)/24)+DATE(1970,1,1)</f>
        <v>41580.922974537039</v>
      </c>
    </row>
    <row r="1484" spans="1:20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>E1484/D1484</f>
        <v>1E-3</v>
      </c>
      <c r="P1484">
        <f>E1484/L1484</f>
        <v>5</v>
      </c>
      <c r="Q1484" t="str">
        <f>LEFT(N1484,(FIND("/",N1484)-1))</f>
        <v>publishing</v>
      </c>
      <c r="R1484" t="str">
        <f>MID(N1484,FIND("/",N1484)+1,4115)</f>
        <v>fiction</v>
      </c>
      <c r="S1484" s="11">
        <f>(((J1484/60)/60)/24)+DATE(1970,1,1)</f>
        <v>41136.85805555556</v>
      </c>
      <c r="T1484" s="11">
        <f>(((I1484/60)/60)/24)+DATE(1970,1,1)</f>
        <v>41159.32708333333</v>
      </c>
    </row>
    <row r="1485" spans="1:20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>E1485/D1485</f>
        <v>7.1428571428571426E-3</v>
      </c>
      <c r="P1485">
        <f>E1485/L1485</f>
        <v>25</v>
      </c>
      <c r="Q1485" t="str">
        <f>LEFT(N1485,(FIND("/",N1485)-1))</f>
        <v>publishing</v>
      </c>
      <c r="R1485" t="str">
        <f>MID(N1485,FIND("/",N1485)+1,4115)</f>
        <v>fiction</v>
      </c>
      <c r="S1485" s="11">
        <f>(((J1485/60)/60)/24)+DATE(1970,1,1)</f>
        <v>42548.192997685182</v>
      </c>
      <c r="T1485" s="11">
        <f>(((I1485/60)/60)/24)+DATE(1970,1,1)</f>
        <v>42573.192997685182</v>
      </c>
    </row>
    <row r="1486" spans="1:20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>E1486/D1486</f>
        <v>0</v>
      </c>
      <c r="P1486" t="e">
        <f>E1486/L1486</f>
        <v>#DIV/0!</v>
      </c>
      <c r="Q1486" t="str">
        <f>LEFT(N1486,(FIND("/",N1486)-1))</f>
        <v>publishing</v>
      </c>
      <c r="R1486" t="str">
        <f>MID(N1486,FIND("/",N1486)+1,4115)</f>
        <v>fiction</v>
      </c>
      <c r="S1486" s="11">
        <f>(((J1486/60)/60)/24)+DATE(1970,1,1)</f>
        <v>41053.200960648144</v>
      </c>
      <c r="T1486" s="11">
        <f>(((I1486/60)/60)/24)+DATE(1970,1,1)</f>
        <v>41111.618750000001</v>
      </c>
    </row>
    <row r="1487" spans="1:20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>E1487/D1487</f>
        <v>2.2388059701492536E-2</v>
      </c>
      <c r="P1487">
        <f>E1487/L1487</f>
        <v>50</v>
      </c>
      <c r="Q1487" t="str">
        <f>LEFT(N1487,(FIND("/",N1487)-1))</f>
        <v>publishing</v>
      </c>
      <c r="R1487" t="str">
        <f>MID(N1487,FIND("/",N1487)+1,4115)</f>
        <v>fiction</v>
      </c>
      <c r="S1487" s="11">
        <f>(((J1487/60)/60)/24)+DATE(1970,1,1)</f>
        <v>42130.795983796299</v>
      </c>
      <c r="T1487" s="11">
        <f>(((I1487/60)/60)/24)+DATE(1970,1,1)</f>
        <v>42175.795983796299</v>
      </c>
    </row>
    <row r="1488" spans="1:20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>E1488/D1488</f>
        <v>2.3999999999999998E-3</v>
      </c>
      <c r="P1488">
        <f>E1488/L1488</f>
        <v>16</v>
      </c>
      <c r="Q1488" t="str">
        <f>LEFT(N1488,(FIND("/",N1488)-1))</f>
        <v>publishing</v>
      </c>
      <c r="R1488" t="str">
        <f>MID(N1488,FIND("/",N1488)+1,4115)</f>
        <v>fiction</v>
      </c>
      <c r="S1488" s="11">
        <f>(((J1488/60)/60)/24)+DATE(1970,1,1)</f>
        <v>42032.168530092589</v>
      </c>
      <c r="T1488" s="11">
        <f>(((I1488/60)/60)/24)+DATE(1970,1,1)</f>
        <v>42062.168530092589</v>
      </c>
    </row>
    <row r="1489" spans="1:20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>E1489/D1489</f>
        <v>0</v>
      </c>
      <c r="P1489" t="e">
        <f>E1489/L1489</f>
        <v>#DIV/0!</v>
      </c>
      <c r="Q1489" t="str">
        <f>LEFT(N1489,(FIND("/",N1489)-1))</f>
        <v>publishing</v>
      </c>
      <c r="R1489" t="str">
        <f>MID(N1489,FIND("/",N1489)+1,4115)</f>
        <v>fiction</v>
      </c>
      <c r="S1489" s="11">
        <f>(((J1489/60)/60)/24)+DATE(1970,1,1)</f>
        <v>42554.917488425926</v>
      </c>
      <c r="T1489" s="11">
        <f>(((I1489/60)/60)/24)+DATE(1970,1,1)</f>
        <v>42584.917488425926</v>
      </c>
    </row>
    <row r="1490" spans="1:20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>E1490/D1490</f>
        <v>2.4E-2</v>
      </c>
      <c r="P1490">
        <f>E1490/L1490</f>
        <v>60</v>
      </c>
      <c r="Q1490" t="str">
        <f>LEFT(N1490,(FIND("/",N1490)-1))</f>
        <v>publishing</v>
      </c>
      <c r="R1490" t="str">
        <f>MID(N1490,FIND("/",N1490)+1,4115)</f>
        <v>fiction</v>
      </c>
      <c r="S1490" s="11">
        <f>(((J1490/60)/60)/24)+DATE(1970,1,1)</f>
        <v>41614.563194444447</v>
      </c>
      <c r="T1490" s="11">
        <f>(((I1490/60)/60)/24)+DATE(1970,1,1)</f>
        <v>41644.563194444447</v>
      </c>
    </row>
    <row r="1491" spans="1:20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>E1491/D1491</f>
        <v>0</v>
      </c>
      <c r="P1491" t="e">
        <f>E1491/L1491</f>
        <v>#DIV/0!</v>
      </c>
      <c r="Q1491" t="str">
        <f>LEFT(N1491,(FIND("/",N1491)-1))</f>
        <v>publishing</v>
      </c>
      <c r="R1491" t="str">
        <f>MID(N1491,FIND("/",N1491)+1,4115)</f>
        <v>fiction</v>
      </c>
      <c r="S1491" s="11">
        <f>(((J1491/60)/60)/24)+DATE(1970,1,1)</f>
        <v>41198.611712962964</v>
      </c>
      <c r="T1491" s="11">
        <f>(((I1491/60)/60)/24)+DATE(1970,1,1)</f>
        <v>41228.653379629628</v>
      </c>
    </row>
    <row r="1492" spans="1:20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>E1492/D1492</f>
        <v>0.30862068965517242</v>
      </c>
      <c r="P1492">
        <f>E1492/L1492</f>
        <v>47.10526315789474</v>
      </c>
      <c r="Q1492" t="str">
        <f>LEFT(N1492,(FIND("/",N1492)-1))</f>
        <v>publishing</v>
      </c>
      <c r="R1492" t="str">
        <f>MID(N1492,FIND("/",N1492)+1,4115)</f>
        <v>fiction</v>
      </c>
      <c r="S1492" s="11">
        <f>(((J1492/60)/60)/24)+DATE(1970,1,1)</f>
        <v>41520.561041666668</v>
      </c>
      <c r="T1492" s="11">
        <f>(((I1492/60)/60)/24)+DATE(1970,1,1)</f>
        <v>41549.561041666668</v>
      </c>
    </row>
    <row r="1493" spans="1:20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>E1493/D1493</f>
        <v>8.3333333333333329E-2</v>
      </c>
      <c r="P1493">
        <f>E1493/L1493</f>
        <v>100</v>
      </c>
      <c r="Q1493" t="str">
        <f>LEFT(N1493,(FIND("/",N1493)-1))</f>
        <v>publishing</v>
      </c>
      <c r="R1493" t="str">
        <f>MID(N1493,FIND("/",N1493)+1,4115)</f>
        <v>fiction</v>
      </c>
      <c r="S1493" s="11">
        <f>(((J1493/60)/60)/24)+DATE(1970,1,1)</f>
        <v>41991.713460648149</v>
      </c>
      <c r="T1493" s="11">
        <f>(((I1493/60)/60)/24)+DATE(1970,1,1)</f>
        <v>42050.651388888888</v>
      </c>
    </row>
    <row r="1494" spans="1:20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>E1494/D1494</f>
        <v>7.4999999999999997E-3</v>
      </c>
      <c r="P1494">
        <f>E1494/L1494</f>
        <v>15</v>
      </c>
      <c r="Q1494" t="str">
        <f>LEFT(N1494,(FIND("/",N1494)-1))</f>
        <v>publishing</v>
      </c>
      <c r="R1494" t="str">
        <f>MID(N1494,FIND("/",N1494)+1,4115)</f>
        <v>fiction</v>
      </c>
      <c r="S1494" s="11">
        <f>(((J1494/60)/60)/24)+DATE(1970,1,1)</f>
        <v>40682.884791666671</v>
      </c>
      <c r="T1494" s="11">
        <f>(((I1494/60)/60)/24)+DATE(1970,1,1)</f>
        <v>40712.884791666671</v>
      </c>
    </row>
    <row r="1495" spans="1:20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>E1495/D1495</f>
        <v>0</v>
      </c>
      <c r="P1495" t="e">
        <f>E1495/L1495</f>
        <v>#DIV/0!</v>
      </c>
      <c r="Q1495" t="str">
        <f>LEFT(N1495,(FIND("/",N1495)-1))</f>
        <v>publishing</v>
      </c>
      <c r="R1495" t="str">
        <f>MID(N1495,FIND("/",N1495)+1,4115)</f>
        <v>fiction</v>
      </c>
      <c r="S1495" s="11">
        <f>(((J1495/60)/60)/24)+DATE(1970,1,1)</f>
        <v>41411.866608796299</v>
      </c>
      <c r="T1495" s="11">
        <f>(((I1495/60)/60)/24)+DATE(1970,1,1)</f>
        <v>41441.866608796299</v>
      </c>
    </row>
    <row r="1496" spans="1:20" ht="43.2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>E1496/D1496</f>
        <v>8.8999999999999996E-2</v>
      </c>
      <c r="P1496">
        <f>E1496/L1496</f>
        <v>40.454545454545453</v>
      </c>
      <c r="Q1496" t="str">
        <f>LEFT(N1496,(FIND("/",N1496)-1))</f>
        <v>publishing</v>
      </c>
      <c r="R1496" t="str">
        <f>MID(N1496,FIND("/",N1496)+1,4115)</f>
        <v>fiction</v>
      </c>
      <c r="S1496" s="11">
        <f>(((J1496/60)/60)/24)+DATE(1970,1,1)</f>
        <v>42067.722372685181</v>
      </c>
      <c r="T1496" s="11">
        <f>(((I1496/60)/60)/24)+DATE(1970,1,1)</f>
        <v>42097.651388888888</v>
      </c>
    </row>
    <row r="1497" spans="1:20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>E1497/D1497</f>
        <v>0</v>
      </c>
      <c r="P1497" t="e">
        <f>E1497/L1497</f>
        <v>#DIV/0!</v>
      </c>
      <c r="Q1497" t="str">
        <f>LEFT(N1497,(FIND("/",N1497)-1))</f>
        <v>publishing</v>
      </c>
      <c r="R1497" t="str">
        <f>MID(N1497,FIND("/",N1497)+1,4115)</f>
        <v>fiction</v>
      </c>
      <c r="S1497" s="11">
        <f>(((J1497/60)/60)/24)+DATE(1970,1,1)</f>
        <v>40752.789710648147</v>
      </c>
      <c r="T1497" s="11">
        <f>(((I1497/60)/60)/24)+DATE(1970,1,1)</f>
        <v>40782.789710648147</v>
      </c>
    </row>
    <row r="1498" spans="1:20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>E1498/D1498</f>
        <v>0</v>
      </c>
      <c r="P1498" t="e">
        <f>E1498/L1498</f>
        <v>#DIV/0!</v>
      </c>
      <c r="Q1498" t="str">
        <f>LEFT(N1498,(FIND("/",N1498)-1))</f>
        <v>publishing</v>
      </c>
      <c r="R1498" t="str">
        <f>MID(N1498,FIND("/",N1498)+1,4115)</f>
        <v>fiction</v>
      </c>
      <c r="S1498" s="11">
        <f>(((J1498/60)/60)/24)+DATE(1970,1,1)</f>
        <v>41838.475219907406</v>
      </c>
      <c r="T1498" s="11">
        <f>(((I1498/60)/60)/24)+DATE(1970,1,1)</f>
        <v>41898.475219907406</v>
      </c>
    </row>
    <row r="1499" spans="1:20" ht="43.2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>E1499/D1499</f>
        <v>6.666666666666667E-5</v>
      </c>
      <c r="P1499">
        <f>E1499/L1499</f>
        <v>1</v>
      </c>
      <c r="Q1499" t="str">
        <f>LEFT(N1499,(FIND("/",N1499)-1))</f>
        <v>publishing</v>
      </c>
      <c r="R1499" t="str">
        <f>MID(N1499,FIND("/",N1499)+1,4115)</f>
        <v>fiction</v>
      </c>
      <c r="S1499" s="11">
        <f>(((J1499/60)/60)/24)+DATE(1970,1,1)</f>
        <v>41444.64261574074</v>
      </c>
      <c r="T1499" s="11">
        <f>(((I1499/60)/60)/24)+DATE(1970,1,1)</f>
        <v>41486.821527777778</v>
      </c>
    </row>
    <row r="1500" spans="1:20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>E1500/D1500</f>
        <v>1.9E-2</v>
      </c>
      <c r="P1500">
        <f>E1500/L1500</f>
        <v>19</v>
      </c>
      <c r="Q1500" t="str">
        <f>LEFT(N1500,(FIND("/",N1500)-1))</f>
        <v>publishing</v>
      </c>
      <c r="R1500" t="str">
        <f>MID(N1500,FIND("/",N1500)+1,4115)</f>
        <v>fiction</v>
      </c>
      <c r="S1500" s="11">
        <f>(((J1500/60)/60)/24)+DATE(1970,1,1)</f>
        <v>41840.983541666668</v>
      </c>
      <c r="T1500" s="11">
        <f>(((I1500/60)/60)/24)+DATE(1970,1,1)</f>
        <v>41885.983541666668</v>
      </c>
    </row>
    <row r="1501" spans="1:20" ht="43.2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>E1501/D1501</f>
        <v>2.5000000000000001E-3</v>
      </c>
      <c r="P1501">
        <f>E1501/L1501</f>
        <v>5</v>
      </c>
      <c r="Q1501" t="str">
        <f>LEFT(N1501,(FIND("/",N1501)-1))</f>
        <v>publishing</v>
      </c>
      <c r="R1501" t="str">
        <f>MID(N1501,FIND("/",N1501)+1,4115)</f>
        <v>fiction</v>
      </c>
      <c r="S1501" s="11">
        <f>(((J1501/60)/60)/24)+DATE(1970,1,1)</f>
        <v>42527.007326388892</v>
      </c>
      <c r="T1501" s="11">
        <f>(((I1501/60)/60)/24)+DATE(1970,1,1)</f>
        <v>42587.007326388892</v>
      </c>
    </row>
    <row r="1502" spans="1:20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>E1502/D1502</f>
        <v>0.25035714285714283</v>
      </c>
      <c r="P1502">
        <f>E1502/L1502</f>
        <v>46.733333333333334</v>
      </c>
      <c r="Q1502" t="str">
        <f>LEFT(N1502,(FIND("/",N1502)-1))</f>
        <v>publishing</v>
      </c>
      <c r="R1502" t="str">
        <f>MID(N1502,FIND("/",N1502)+1,4115)</f>
        <v>fiction</v>
      </c>
      <c r="S1502" s="11">
        <f>(((J1502/60)/60)/24)+DATE(1970,1,1)</f>
        <v>41365.904594907406</v>
      </c>
      <c r="T1502" s="11">
        <f>(((I1502/60)/60)/24)+DATE(1970,1,1)</f>
        <v>41395.904594907406</v>
      </c>
    </row>
    <row r="1503" spans="1:20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>E1503/D1503</f>
        <v>1.6633076923076924</v>
      </c>
      <c r="P1503">
        <f>E1503/L1503</f>
        <v>97.731073446327684</v>
      </c>
      <c r="Q1503" t="str">
        <f>LEFT(N1503,(FIND("/",N1503)-1))</f>
        <v>photography</v>
      </c>
      <c r="R1503" t="str">
        <f>MID(N1503,FIND("/",N1503)+1,4115)</f>
        <v>photobooks</v>
      </c>
      <c r="S1503" s="11">
        <f>(((J1503/60)/60)/24)+DATE(1970,1,1)</f>
        <v>42163.583599537036</v>
      </c>
      <c r="T1503" s="11">
        <f>(((I1503/60)/60)/24)+DATE(1970,1,1)</f>
        <v>42193.583599537036</v>
      </c>
    </row>
    <row r="1504" spans="1:20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>E1504/D1504</f>
        <v>1.0144545454545455</v>
      </c>
      <c r="P1504">
        <f>E1504/L1504</f>
        <v>67.835866261398181</v>
      </c>
      <c r="Q1504" t="str">
        <f>LEFT(N1504,(FIND("/",N1504)-1))</f>
        <v>photography</v>
      </c>
      <c r="R1504" t="str">
        <f>MID(N1504,FIND("/",N1504)+1,4115)</f>
        <v>photobooks</v>
      </c>
      <c r="S1504" s="11">
        <f>(((J1504/60)/60)/24)+DATE(1970,1,1)</f>
        <v>42426.542592592596</v>
      </c>
      <c r="T1504" s="11">
        <f>(((I1504/60)/60)/24)+DATE(1970,1,1)</f>
        <v>42454.916666666672</v>
      </c>
    </row>
    <row r="1505" spans="1:20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>E1505/D1505</f>
        <v>1.0789146666666667</v>
      </c>
      <c r="P1505">
        <f>E1505/L1505</f>
        <v>56.98492957746479</v>
      </c>
      <c r="Q1505" t="str">
        <f>LEFT(N1505,(FIND("/",N1505)-1))</f>
        <v>photography</v>
      </c>
      <c r="R1505" t="str">
        <f>MID(N1505,FIND("/",N1505)+1,4115)</f>
        <v>photobooks</v>
      </c>
      <c r="S1505" s="11">
        <f>(((J1505/60)/60)/24)+DATE(1970,1,1)</f>
        <v>42606.347233796296</v>
      </c>
      <c r="T1505" s="11">
        <f>(((I1505/60)/60)/24)+DATE(1970,1,1)</f>
        <v>42666.347233796296</v>
      </c>
    </row>
    <row r="1506" spans="1:20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>E1506/D1506</f>
        <v>2.7793846153846156</v>
      </c>
      <c r="P1506">
        <f>E1506/L1506</f>
        <v>67.159851301115239</v>
      </c>
      <c r="Q1506" t="str">
        <f>LEFT(N1506,(FIND("/",N1506)-1))</f>
        <v>photography</v>
      </c>
      <c r="R1506" t="str">
        <f>MID(N1506,FIND("/",N1506)+1,4115)</f>
        <v>photobooks</v>
      </c>
      <c r="S1506" s="11">
        <f>(((J1506/60)/60)/24)+DATE(1970,1,1)</f>
        <v>41772.657685185186</v>
      </c>
      <c r="T1506" s="11">
        <f>(((I1506/60)/60)/24)+DATE(1970,1,1)</f>
        <v>41800.356249999997</v>
      </c>
    </row>
    <row r="1507" spans="1:20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>E1507/D1507</f>
        <v>1.0358125</v>
      </c>
      <c r="P1507">
        <f>E1507/L1507</f>
        <v>48.037681159420288</v>
      </c>
      <c r="Q1507" t="str">
        <f>LEFT(N1507,(FIND("/",N1507)-1))</f>
        <v>photography</v>
      </c>
      <c r="R1507" t="str">
        <f>MID(N1507,FIND("/",N1507)+1,4115)</f>
        <v>photobooks</v>
      </c>
      <c r="S1507" s="11">
        <f>(((J1507/60)/60)/24)+DATE(1970,1,1)</f>
        <v>42414.44332175926</v>
      </c>
      <c r="T1507" s="11">
        <f>(((I1507/60)/60)/24)+DATE(1970,1,1)</f>
        <v>42451.834027777775</v>
      </c>
    </row>
    <row r="1508" spans="1:20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>E1508/D1508</f>
        <v>1.1140000000000001</v>
      </c>
      <c r="P1508">
        <f>E1508/L1508</f>
        <v>38.860465116279073</v>
      </c>
      <c r="Q1508" t="str">
        <f>LEFT(N1508,(FIND("/",N1508)-1))</f>
        <v>photography</v>
      </c>
      <c r="R1508" t="str">
        <f>MID(N1508,FIND("/",N1508)+1,4115)</f>
        <v>photobooks</v>
      </c>
      <c r="S1508" s="11">
        <f>(((J1508/60)/60)/24)+DATE(1970,1,1)</f>
        <v>41814.785925925928</v>
      </c>
      <c r="T1508" s="11">
        <f>(((I1508/60)/60)/24)+DATE(1970,1,1)</f>
        <v>41844.785925925928</v>
      </c>
    </row>
    <row r="1509" spans="1:20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>E1509/D1509</f>
        <v>2.15</v>
      </c>
      <c r="P1509">
        <f>E1509/L1509</f>
        <v>78.181818181818187</v>
      </c>
      <c r="Q1509" t="str">
        <f>LEFT(N1509,(FIND("/",N1509)-1))</f>
        <v>photography</v>
      </c>
      <c r="R1509" t="str">
        <f>MID(N1509,FIND("/",N1509)+1,4115)</f>
        <v>photobooks</v>
      </c>
      <c r="S1509" s="11">
        <f>(((J1509/60)/60)/24)+DATE(1970,1,1)</f>
        <v>40254.450335648151</v>
      </c>
      <c r="T1509" s="11">
        <f>(((I1509/60)/60)/24)+DATE(1970,1,1)</f>
        <v>40313.340277777781</v>
      </c>
    </row>
    <row r="1510" spans="1:20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>E1510/D1510</f>
        <v>1.1076216216216217</v>
      </c>
      <c r="P1510">
        <f>E1510/L1510</f>
        <v>97.113744075829388</v>
      </c>
      <c r="Q1510" t="str">
        <f>LEFT(N1510,(FIND("/",N1510)-1))</f>
        <v>photography</v>
      </c>
      <c r="R1510" t="str">
        <f>MID(N1510,FIND("/",N1510)+1,4115)</f>
        <v>photobooks</v>
      </c>
      <c r="S1510" s="11">
        <f>(((J1510/60)/60)/24)+DATE(1970,1,1)</f>
        <v>41786.614363425928</v>
      </c>
      <c r="T1510" s="11">
        <f>(((I1510/60)/60)/24)+DATE(1970,1,1)</f>
        <v>41817.614363425928</v>
      </c>
    </row>
    <row r="1511" spans="1:20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>E1511/D1511</f>
        <v>1.2364125714285714</v>
      </c>
      <c r="P1511">
        <f>E1511/L1511</f>
        <v>110.39397959183674</v>
      </c>
      <c r="Q1511" t="str">
        <f>LEFT(N1511,(FIND("/",N1511)-1))</f>
        <v>photography</v>
      </c>
      <c r="R1511" t="str">
        <f>MID(N1511,FIND("/",N1511)+1,4115)</f>
        <v>photobooks</v>
      </c>
      <c r="S1511" s="11">
        <f>(((J1511/60)/60)/24)+DATE(1970,1,1)</f>
        <v>42751.533391203702</v>
      </c>
      <c r="T1511" s="11">
        <f>(((I1511/60)/60)/24)+DATE(1970,1,1)</f>
        <v>42780.957638888889</v>
      </c>
    </row>
    <row r="1512" spans="1:20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>E1512/D1512</f>
        <v>1.0103500000000001</v>
      </c>
      <c r="P1512">
        <f>E1512/L1512</f>
        <v>39.91506172839506</v>
      </c>
      <c r="Q1512" t="str">
        <f>LEFT(N1512,(FIND("/",N1512)-1))</f>
        <v>photography</v>
      </c>
      <c r="R1512" t="str">
        <f>MID(N1512,FIND("/",N1512)+1,4115)</f>
        <v>photobooks</v>
      </c>
      <c r="S1512" s="11">
        <f>(((J1512/60)/60)/24)+DATE(1970,1,1)</f>
        <v>41809.385162037033</v>
      </c>
      <c r="T1512" s="11">
        <f>(((I1512/60)/60)/24)+DATE(1970,1,1)</f>
        <v>41839.385162037033</v>
      </c>
    </row>
    <row r="1513" spans="1:20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>E1513/D1513</f>
        <v>1.1179285714285714</v>
      </c>
      <c r="P1513">
        <f>E1513/L1513</f>
        <v>75.975728155339809</v>
      </c>
      <c r="Q1513" t="str">
        <f>LEFT(N1513,(FIND("/",N1513)-1))</f>
        <v>photography</v>
      </c>
      <c r="R1513" t="str">
        <f>MID(N1513,FIND("/",N1513)+1,4115)</f>
        <v>photobooks</v>
      </c>
      <c r="S1513" s="11">
        <f>(((J1513/60)/60)/24)+DATE(1970,1,1)</f>
        <v>42296.583379629628</v>
      </c>
      <c r="T1513" s="11">
        <f>(((I1513/60)/60)/24)+DATE(1970,1,1)</f>
        <v>42326.625046296293</v>
      </c>
    </row>
    <row r="1514" spans="1:20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>E1514/D1514</f>
        <v>5.5877142857142861</v>
      </c>
      <c r="P1514">
        <f>E1514/L1514</f>
        <v>58.379104477611939</v>
      </c>
      <c r="Q1514" t="str">
        <f>LEFT(N1514,(FIND("/",N1514)-1))</f>
        <v>photography</v>
      </c>
      <c r="R1514" t="str">
        <f>MID(N1514,FIND("/",N1514)+1,4115)</f>
        <v>photobooks</v>
      </c>
      <c r="S1514" s="11">
        <f>(((J1514/60)/60)/24)+DATE(1970,1,1)</f>
        <v>42741.684479166666</v>
      </c>
      <c r="T1514" s="11">
        <f>(((I1514/60)/60)/24)+DATE(1970,1,1)</f>
        <v>42771.684479166666</v>
      </c>
    </row>
    <row r="1515" spans="1:20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>E1515/D1515</f>
        <v>1.5001875</v>
      </c>
      <c r="P1515">
        <f>E1515/L1515</f>
        <v>55.82093023255814</v>
      </c>
      <c r="Q1515" t="str">
        <f>LEFT(N1515,(FIND("/",N1515)-1))</f>
        <v>photography</v>
      </c>
      <c r="R1515" t="str">
        <f>MID(N1515,FIND("/",N1515)+1,4115)</f>
        <v>photobooks</v>
      </c>
      <c r="S1515" s="11">
        <f>(((J1515/60)/60)/24)+DATE(1970,1,1)</f>
        <v>41806.637337962966</v>
      </c>
      <c r="T1515" s="11">
        <f>(((I1515/60)/60)/24)+DATE(1970,1,1)</f>
        <v>41836.637337962966</v>
      </c>
    </row>
    <row r="1516" spans="1:20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>E1516/D1516</f>
        <v>1.0647599999999999</v>
      </c>
      <c r="P1516">
        <f>E1516/L1516</f>
        <v>151.24431818181819</v>
      </c>
      <c r="Q1516" t="str">
        <f>LEFT(N1516,(FIND("/",N1516)-1))</f>
        <v>photography</v>
      </c>
      <c r="R1516" t="str">
        <f>MID(N1516,FIND("/",N1516)+1,4115)</f>
        <v>photobooks</v>
      </c>
      <c r="S1516" s="11">
        <f>(((J1516/60)/60)/24)+DATE(1970,1,1)</f>
        <v>42234.597685185188</v>
      </c>
      <c r="T1516" s="11">
        <f>(((I1516/60)/60)/24)+DATE(1970,1,1)</f>
        <v>42274.597685185188</v>
      </c>
    </row>
    <row r="1517" spans="1:20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>E1517/D1517</f>
        <v>1.57189</v>
      </c>
      <c r="P1517">
        <f>E1517/L1517</f>
        <v>849.67027027027029</v>
      </c>
      <c r="Q1517" t="str">
        <f>LEFT(N1517,(FIND("/",N1517)-1))</f>
        <v>photography</v>
      </c>
      <c r="R1517" t="str">
        <f>MID(N1517,FIND("/",N1517)+1,4115)</f>
        <v>photobooks</v>
      </c>
      <c r="S1517" s="11">
        <f>(((J1517/60)/60)/24)+DATE(1970,1,1)</f>
        <v>42415.253437499996</v>
      </c>
      <c r="T1517" s="11">
        <f>(((I1517/60)/60)/24)+DATE(1970,1,1)</f>
        <v>42445.211770833332</v>
      </c>
    </row>
    <row r="1518" spans="1:20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>E1518/D1518</f>
        <v>1.0865882352941176</v>
      </c>
      <c r="P1518">
        <f>E1518/L1518</f>
        <v>159.24137931034483</v>
      </c>
      <c r="Q1518" t="str">
        <f>LEFT(N1518,(FIND("/",N1518)-1))</f>
        <v>photography</v>
      </c>
      <c r="R1518" t="str">
        <f>MID(N1518,FIND("/",N1518)+1,4115)</f>
        <v>photobooks</v>
      </c>
      <c r="S1518" s="11">
        <f>(((J1518/60)/60)/24)+DATE(1970,1,1)</f>
        <v>42619.466342592597</v>
      </c>
      <c r="T1518" s="11">
        <f>(((I1518/60)/60)/24)+DATE(1970,1,1)</f>
        <v>42649.583333333328</v>
      </c>
    </row>
    <row r="1519" spans="1:20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>E1519/D1519</f>
        <v>1.6197999999999999</v>
      </c>
      <c r="P1519">
        <f>E1519/L1519</f>
        <v>39.507317073170732</v>
      </c>
      <c r="Q1519" t="str">
        <f>LEFT(N1519,(FIND("/",N1519)-1))</f>
        <v>photography</v>
      </c>
      <c r="R1519" t="str">
        <f>MID(N1519,FIND("/",N1519)+1,4115)</f>
        <v>photobooks</v>
      </c>
      <c r="S1519" s="11">
        <f>(((J1519/60)/60)/24)+DATE(1970,1,1)</f>
        <v>41948.56658564815</v>
      </c>
      <c r="T1519" s="11">
        <f>(((I1519/60)/60)/24)+DATE(1970,1,1)</f>
        <v>41979.25</v>
      </c>
    </row>
    <row r="1520" spans="1:20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>E1520/D1520</f>
        <v>2.0536666666666665</v>
      </c>
      <c r="P1520">
        <f>E1520/L1520</f>
        <v>130.52966101694915</v>
      </c>
      <c r="Q1520" t="str">
        <f>LEFT(N1520,(FIND("/",N1520)-1))</f>
        <v>photography</v>
      </c>
      <c r="R1520" t="str">
        <f>MID(N1520,FIND("/",N1520)+1,4115)</f>
        <v>photobooks</v>
      </c>
      <c r="S1520" s="11">
        <f>(((J1520/60)/60)/24)+DATE(1970,1,1)</f>
        <v>41760.8200462963</v>
      </c>
      <c r="T1520" s="11">
        <f>(((I1520/60)/60)/24)+DATE(1970,1,1)</f>
        <v>41790.8200462963</v>
      </c>
    </row>
    <row r="1521" spans="1:20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>E1521/D1521</f>
        <v>1.033638888888889</v>
      </c>
      <c r="P1521">
        <f>E1521/L1521</f>
        <v>64.156896551724131</v>
      </c>
      <c r="Q1521" t="str">
        <f>LEFT(N1521,(FIND("/",N1521)-1))</f>
        <v>photography</v>
      </c>
      <c r="R1521" t="str">
        <f>MID(N1521,FIND("/",N1521)+1,4115)</f>
        <v>photobooks</v>
      </c>
      <c r="S1521" s="11">
        <f>(((J1521/60)/60)/24)+DATE(1970,1,1)</f>
        <v>41782.741701388892</v>
      </c>
      <c r="T1521" s="11">
        <f>(((I1521/60)/60)/24)+DATE(1970,1,1)</f>
        <v>41810.915972222225</v>
      </c>
    </row>
    <row r="1522" spans="1:20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>E1522/D1522</f>
        <v>1.0347222222222223</v>
      </c>
      <c r="P1522">
        <f>E1522/L1522</f>
        <v>111.52694610778443</v>
      </c>
      <c r="Q1522" t="str">
        <f>LEFT(N1522,(FIND("/",N1522)-1))</f>
        <v>photography</v>
      </c>
      <c r="R1522" t="str">
        <f>MID(N1522,FIND("/",N1522)+1,4115)</f>
        <v>photobooks</v>
      </c>
      <c r="S1522" s="11">
        <f>(((J1522/60)/60)/24)+DATE(1970,1,1)</f>
        <v>41955.857789351852</v>
      </c>
      <c r="T1522" s="11">
        <f>(((I1522/60)/60)/24)+DATE(1970,1,1)</f>
        <v>41992.166666666672</v>
      </c>
    </row>
    <row r="1523" spans="1:20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>E1523/D1523</f>
        <v>1.0681333333333334</v>
      </c>
      <c r="P1523">
        <f>E1523/L1523</f>
        <v>170.44680851063831</v>
      </c>
      <c r="Q1523" t="str">
        <f>LEFT(N1523,(FIND("/",N1523)-1))</f>
        <v>photography</v>
      </c>
      <c r="R1523" t="str">
        <f>MID(N1523,FIND("/",N1523)+1,4115)</f>
        <v>photobooks</v>
      </c>
      <c r="S1523" s="11">
        <f>(((J1523/60)/60)/24)+DATE(1970,1,1)</f>
        <v>42493.167719907404</v>
      </c>
      <c r="T1523" s="11">
        <f>(((I1523/60)/60)/24)+DATE(1970,1,1)</f>
        <v>42528.167719907404</v>
      </c>
    </row>
    <row r="1524" spans="1:20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>E1524/D1524</f>
        <v>1.3896574712643677</v>
      </c>
      <c r="P1524">
        <f>E1524/L1524</f>
        <v>133.7391592920354</v>
      </c>
      <c r="Q1524" t="str">
        <f>LEFT(N1524,(FIND("/",N1524)-1))</f>
        <v>photography</v>
      </c>
      <c r="R1524" t="str">
        <f>MID(N1524,FIND("/",N1524)+1,4115)</f>
        <v>photobooks</v>
      </c>
      <c r="S1524" s="11">
        <f>(((J1524/60)/60)/24)+DATE(1970,1,1)</f>
        <v>41899.830312500002</v>
      </c>
      <c r="T1524" s="11">
        <f>(((I1524/60)/60)/24)+DATE(1970,1,1)</f>
        <v>41929.830312500002</v>
      </c>
    </row>
    <row r="1525" spans="1:20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>E1525/D1525</f>
        <v>1.2484324324324325</v>
      </c>
      <c r="P1525">
        <f>E1525/L1525</f>
        <v>95.834024896265561</v>
      </c>
      <c r="Q1525" t="str">
        <f>LEFT(N1525,(FIND("/",N1525)-1))</f>
        <v>photography</v>
      </c>
      <c r="R1525" t="str">
        <f>MID(N1525,FIND("/",N1525)+1,4115)</f>
        <v>photobooks</v>
      </c>
      <c r="S1525" s="11">
        <f>(((J1525/60)/60)/24)+DATE(1970,1,1)</f>
        <v>41964.751342592594</v>
      </c>
      <c r="T1525" s="11">
        <f>(((I1525/60)/60)/24)+DATE(1970,1,1)</f>
        <v>41996</v>
      </c>
    </row>
    <row r="1526" spans="1:20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>E1526/D1526</f>
        <v>2.0699999999999998</v>
      </c>
      <c r="P1526">
        <f>E1526/L1526</f>
        <v>221.78571428571428</v>
      </c>
      <c r="Q1526" t="str">
        <f>LEFT(N1526,(FIND("/",N1526)-1))</f>
        <v>photography</v>
      </c>
      <c r="R1526" t="str">
        <f>MID(N1526,FIND("/",N1526)+1,4115)</f>
        <v>photobooks</v>
      </c>
      <c r="S1526" s="11">
        <f>(((J1526/60)/60)/24)+DATE(1970,1,1)</f>
        <v>42756.501041666663</v>
      </c>
      <c r="T1526" s="11">
        <f>(((I1526/60)/60)/24)+DATE(1970,1,1)</f>
        <v>42786.501041666663</v>
      </c>
    </row>
    <row r="1527" spans="1:20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>E1527/D1527</f>
        <v>1.7400576923076922</v>
      </c>
      <c r="P1527">
        <f>E1527/L1527</f>
        <v>32.315357142857138</v>
      </c>
      <c r="Q1527" t="str">
        <f>LEFT(N1527,(FIND("/",N1527)-1))</f>
        <v>photography</v>
      </c>
      <c r="R1527" t="str">
        <f>MID(N1527,FIND("/",N1527)+1,4115)</f>
        <v>photobooks</v>
      </c>
      <c r="S1527" s="11">
        <f>(((J1527/60)/60)/24)+DATE(1970,1,1)</f>
        <v>42570.702986111108</v>
      </c>
      <c r="T1527" s="11">
        <f>(((I1527/60)/60)/24)+DATE(1970,1,1)</f>
        <v>42600.702986111108</v>
      </c>
    </row>
    <row r="1528" spans="1:20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>E1528/D1528</f>
        <v>1.2032608695652174</v>
      </c>
      <c r="P1528">
        <f>E1528/L1528</f>
        <v>98.839285714285708</v>
      </c>
      <c r="Q1528" t="str">
        <f>LEFT(N1528,(FIND("/",N1528)-1))</f>
        <v>photography</v>
      </c>
      <c r="R1528" t="str">
        <f>MID(N1528,FIND("/",N1528)+1,4115)</f>
        <v>photobooks</v>
      </c>
      <c r="S1528" s="11">
        <f>(((J1528/60)/60)/24)+DATE(1970,1,1)</f>
        <v>42339.276006944448</v>
      </c>
      <c r="T1528" s="11">
        <f>(((I1528/60)/60)/24)+DATE(1970,1,1)</f>
        <v>42388.276006944448</v>
      </c>
    </row>
    <row r="1529" spans="1:20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>E1529/D1529</f>
        <v>1.1044428571428573</v>
      </c>
      <c r="P1529">
        <f>E1529/L1529</f>
        <v>55.222142857142863</v>
      </c>
      <c r="Q1529" t="str">
        <f>LEFT(N1529,(FIND("/",N1529)-1))</f>
        <v>photography</v>
      </c>
      <c r="R1529" t="str">
        <f>MID(N1529,FIND("/",N1529)+1,4115)</f>
        <v>photobooks</v>
      </c>
      <c r="S1529" s="11">
        <f>(((J1529/60)/60)/24)+DATE(1970,1,1)</f>
        <v>42780.600532407407</v>
      </c>
      <c r="T1529" s="11">
        <f>(((I1529/60)/60)/24)+DATE(1970,1,1)</f>
        <v>42808.558865740735</v>
      </c>
    </row>
    <row r="1530" spans="1:20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>E1530/D1530</f>
        <v>2.8156666666666665</v>
      </c>
      <c r="P1530">
        <f>E1530/L1530</f>
        <v>52.793750000000003</v>
      </c>
      <c r="Q1530" t="str">
        <f>LEFT(N1530,(FIND("/",N1530)-1))</f>
        <v>photography</v>
      </c>
      <c r="R1530" t="str">
        <f>MID(N1530,FIND("/",N1530)+1,4115)</f>
        <v>photobooks</v>
      </c>
      <c r="S1530" s="11">
        <f>(((J1530/60)/60)/24)+DATE(1970,1,1)</f>
        <v>42736.732893518521</v>
      </c>
      <c r="T1530" s="11">
        <f>(((I1530/60)/60)/24)+DATE(1970,1,1)</f>
        <v>42767</v>
      </c>
    </row>
    <row r="1531" spans="1:20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>E1531/D1531</f>
        <v>1.0067894736842105</v>
      </c>
      <c r="P1531">
        <f>E1531/L1531</f>
        <v>135.66666666666666</v>
      </c>
      <c r="Q1531" t="str">
        <f>LEFT(N1531,(FIND("/",N1531)-1))</f>
        <v>photography</v>
      </c>
      <c r="R1531" t="str">
        <f>MID(N1531,FIND("/",N1531)+1,4115)</f>
        <v>photobooks</v>
      </c>
      <c r="S1531" s="11">
        <f>(((J1531/60)/60)/24)+DATE(1970,1,1)</f>
        <v>42052.628703703704</v>
      </c>
      <c r="T1531" s="11">
        <f>(((I1531/60)/60)/24)+DATE(1970,1,1)</f>
        <v>42082.587037037039</v>
      </c>
    </row>
    <row r="1532" spans="1:20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>E1532/D1532</f>
        <v>1.3482571428571428</v>
      </c>
      <c r="P1532">
        <f>E1532/L1532</f>
        <v>53.991990846681922</v>
      </c>
      <c r="Q1532" t="str">
        <f>LEFT(N1532,(FIND("/",N1532)-1))</f>
        <v>photography</v>
      </c>
      <c r="R1532" t="str">
        <f>MID(N1532,FIND("/",N1532)+1,4115)</f>
        <v>photobooks</v>
      </c>
      <c r="S1532" s="11">
        <f>(((J1532/60)/60)/24)+DATE(1970,1,1)</f>
        <v>42275.767303240747</v>
      </c>
      <c r="T1532" s="11">
        <f>(((I1532/60)/60)/24)+DATE(1970,1,1)</f>
        <v>42300.767303240747</v>
      </c>
    </row>
    <row r="1533" spans="1:20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>E1533/D1533</f>
        <v>1.7595744680851064</v>
      </c>
      <c r="P1533">
        <f>E1533/L1533</f>
        <v>56.643835616438359</v>
      </c>
      <c r="Q1533" t="str">
        <f>LEFT(N1533,(FIND("/",N1533)-1))</f>
        <v>photography</v>
      </c>
      <c r="R1533" t="str">
        <f>MID(N1533,FIND("/",N1533)+1,4115)</f>
        <v>photobooks</v>
      </c>
      <c r="S1533" s="11">
        <f>(((J1533/60)/60)/24)+DATE(1970,1,1)</f>
        <v>41941.802384259259</v>
      </c>
      <c r="T1533" s="11">
        <f>(((I1533/60)/60)/24)+DATE(1970,1,1)</f>
        <v>41974.125</v>
      </c>
    </row>
    <row r="1534" spans="1:20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>E1534/D1534</f>
        <v>4.8402000000000003</v>
      </c>
      <c r="P1534">
        <f>E1534/L1534</f>
        <v>82.316326530612244</v>
      </c>
      <c r="Q1534" t="str">
        <f>LEFT(N1534,(FIND("/",N1534)-1))</f>
        <v>photography</v>
      </c>
      <c r="R1534" t="str">
        <f>MID(N1534,FIND("/",N1534)+1,4115)</f>
        <v>photobooks</v>
      </c>
      <c r="S1534" s="11">
        <f>(((J1534/60)/60)/24)+DATE(1970,1,1)</f>
        <v>42391.475289351853</v>
      </c>
      <c r="T1534" s="11">
        <f>(((I1534/60)/60)/24)+DATE(1970,1,1)</f>
        <v>42415.625</v>
      </c>
    </row>
    <row r="1535" spans="1:20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>E1535/D1535</f>
        <v>1.4514</v>
      </c>
      <c r="P1535">
        <f>E1535/L1535</f>
        <v>88.26081081081081</v>
      </c>
      <c r="Q1535" t="str">
        <f>LEFT(N1535,(FIND("/",N1535)-1))</f>
        <v>photography</v>
      </c>
      <c r="R1535" t="str">
        <f>MID(N1535,FIND("/",N1535)+1,4115)</f>
        <v>photobooks</v>
      </c>
      <c r="S1535" s="11">
        <f>(((J1535/60)/60)/24)+DATE(1970,1,1)</f>
        <v>42443.00204861111</v>
      </c>
      <c r="T1535" s="11">
        <f>(((I1535/60)/60)/24)+DATE(1970,1,1)</f>
        <v>42492.165972222225</v>
      </c>
    </row>
    <row r="1536" spans="1:20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>E1536/D1536</f>
        <v>4.1773333333333333</v>
      </c>
      <c r="P1536">
        <f>E1536/L1536</f>
        <v>84.905149051490511</v>
      </c>
      <c r="Q1536" t="str">
        <f>LEFT(N1536,(FIND("/",N1536)-1))</f>
        <v>photography</v>
      </c>
      <c r="R1536" t="str">
        <f>MID(N1536,FIND("/",N1536)+1,4115)</f>
        <v>photobooks</v>
      </c>
      <c r="S1536" s="11">
        <f>(((J1536/60)/60)/24)+DATE(1970,1,1)</f>
        <v>42221.67432870371</v>
      </c>
      <c r="T1536" s="11">
        <f>(((I1536/60)/60)/24)+DATE(1970,1,1)</f>
        <v>42251.67432870371</v>
      </c>
    </row>
    <row r="1537" spans="1:20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>E1537/D1537</f>
        <v>1.3242499999999999</v>
      </c>
      <c r="P1537">
        <f>E1537/L1537</f>
        <v>48.154545454545456</v>
      </c>
      <c r="Q1537" t="str">
        <f>LEFT(N1537,(FIND("/",N1537)-1))</f>
        <v>photography</v>
      </c>
      <c r="R1537" t="str">
        <f>MID(N1537,FIND("/",N1537)+1,4115)</f>
        <v>photobooks</v>
      </c>
      <c r="S1537" s="11">
        <f>(((J1537/60)/60)/24)+DATE(1970,1,1)</f>
        <v>42484.829062500001</v>
      </c>
      <c r="T1537" s="11">
        <f>(((I1537/60)/60)/24)+DATE(1970,1,1)</f>
        <v>42513.916666666672</v>
      </c>
    </row>
    <row r="1538" spans="1:20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>E1538/D1538</f>
        <v>2.5030841666666666</v>
      </c>
      <c r="P1538">
        <f>E1538/L1538</f>
        <v>66.015406593406595</v>
      </c>
      <c r="Q1538" t="str">
        <f>LEFT(N1538,(FIND("/",N1538)-1))</f>
        <v>photography</v>
      </c>
      <c r="R1538" t="str">
        <f>MID(N1538,FIND("/",N1538)+1,4115)</f>
        <v>photobooks</v>
      </c>
      <c r="S1538" s="11">
        <f>(((J1538/60)/60)/24)+DATE(1970,1,1)</f>
        <v>42213.802199074074</v>
      </c>
      <c r="T1538" s="11">
        <f>(((I1538/60)/60)/24)+DATE(1970,1,1)</f>
        <v>42243.802199074074</v>
      </c>
    </row>
    <row r="1539" spans="1:20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>E1539/D1539</f>
        <v>1.7989999999999999</v>
      </c>
      <c r="P1539">
        <f>E1539/L1539</f>
        <v>96.375</v>
      </c>
      <c r="Q1539" t="str">
        <f>LEFT(N1539,(FIND("/",N1539)-1))</f>
        <v>photography</v>
      </c>
      <c r="R1539" t="str">
        <f>MID(N1539,FIND("/",N1539)+1,4115)</f>
        <v>photobooks</v>
      </c>
      <c r="S1539" s="11">
        <f>(((J1539/60)/60)/24)+DATE(1970,1,1)</f>
        <v>42552.315127314811</v>
      </c>
      <c r="T1539" s="11">
        <f>(((I1539/60)/60)/24)+DATE(1970,1,1)</f>
        <v>42588.75</v>
      </c>
    </row>
    <row r="1540" spans="1:20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>E1540/D1540</f>
        <v>1.0262857142857142</v>
      </c>
      <c r="P1540">
        <f>E1540/L1540</f>
        <v>156.17391304347825</v>
      </c>
      <c r="Q1540" t="str">
        <f>LEFT(N1540,(FIND("/",N1540)-1))</f>
        <v>photography</v>
      </c>
      <c r="R1540" t="str">
        <f>MID(N1540,FIND("/",N1540)+1,4115)</f>
        <v>photobooks</v>
      </c>
      <c r="S1540" s="11">
        <f>(((J1540/60)/60)/24)+DATE(1970,1,1)</f>
        <v>41981.782060185185</v>
      </c>
      <c r="T1540" s="11">
        <f>(((I1540/60)/60)/24)+DATE(1970,1,1)</f>
        <v>42026.782060185185</v>
      </c>
    </row>
    <row r="1541" spans="1:20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>E1541/D1541</f>
        <v>1.359861</v>
      </c>
      <c r="P1541">
        <f>E1541/L1541</f>
        <v>95.764859154929582</v>
      </c>
      <c r="Q1541" t="str">
        <f>LEFT(N1541,(FIND("/",N1541)-1))</f>
        <v>photography</v>
      </c>
      <c r="R1541" t="str">
        <f>MID(N1541,FIND("/",N1541)+1,4115)</f>
        <v>photobooks</v>
      </c>
      <c r="S1541" s="11">
        <f>(((J1541/60)/60)/24)+DATE(1970,1,1)</f>
        <v>42705.919201388882</v>
      </c>
      <c r="T1541" s="11">
        <f>(((I1541/60)/60)/24)+DATE(1970,1,1)</f>
        <v>42738.919201388882</v>
      </c>
    </row>
    <row r="1542" spans="1:20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>E1542/D1542</f>
        <v>1.1786666666666668</v>
      </c>
      <c r="P1542">
        <f>E1542/L1542</f>
        <v>180.40816326530611</v>
      </c>
      <c r="Q1542" t="str">
        <f>LEFT(N1542,(FIND("/",N1542)-1))</f>
        <v>photography</v>
      </c>
      <c r="R1542" t="str">
        <f>MID(N1542,FIND("/",N1542)+1,4115)</f>
        <v>photobooks</v>
      </c>
      <c r="S1542" s="11">
        <f>(((J1542/60)/60)/24)+DATE(1970,1,1)</f>
        <v>41939.00712962963</v>
      </c>
      <c r="T1542" s="11">
        <f>(((I1542/60)/60)/24)+DATE(1970,1,1)</f>
        <v>41969.052083333328</v>
      </c>
    </row>
    <row r="1543" spans="1:20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>E1543/D1543</f>
        <v>3.3333333333333332E-4</v>
      </c>
      <c r="P1543">
        <f>E1543/L1543</f>
        <v>3</v>
      </c>
      <c r="Q1543" t="str">
        <f>LEFT(N1543,(FIND("/",N1543)-1))</f>
        <v>photography</v>
      </c>
      <c r="R1543" t="str">
        <f>MID(N1543,FIND("/",N1543)+1,4115)</f>
        <v>nature</v>
      </c>
      <c r="S1543" s="11">
        <f>(((J1543/60)/60)/24)+DATE(1970,1,1)</f>
        <v>41974.712245370371</v>
      </c>
      <c r="T1543" s="11">
        <f>(((I1543/60)/60)/24)+DATE(1970,1,1)</f>
        <v>42004.712245370371</v>
      </c>
    </row>
    <row r="1544" spans="1:20" ht="43.2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>E1544/D1544</f>
        <v>0.04</v>
      </c>
      <c r="P1544">
        <f>E1544/L1544</f>
        <v>20</v>
      </c>
      <c r="Q1544" t="str">
        <f>LEFT(N1544,(FIND("/",N1544)-1))</f>
        <v>photography</v>
      </c>
      <c r="R1544" t="str">
        <f>MID(N1544,FIND("/",N1544)+1,4115)</f>
        <v>nature</v>
      </c>
      <c r="S1544" s="11">
        <f>(((J1544/60)/60)/24)+DATE(1970,1,1)</f>
        <v>42170.996527777781</v>
      </c>
      <c r="T1544" s="11">
        <f>(((I1544/60)/60)/24)+DATE(1970,1,1)</f>
        <v>42185.996527777781</v>
      </c>
    </row>
    <row r="1545" spans="1:20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>E1545/D1545</f>
        <v>4.4444444444444444E-3</v>
      </c>
      <c r="P1545">
        <f>E1545/L1545</f>
        <v>10</v>
      </c>
      <c r="Q1545" t="str">
        <f>LEFT(N1545,(FIND("/",N1545)-1))</f>
        <v>photography</v>
      </c>
      <c r="R1545" t="str">
        <f>MID(N1545,FIND("/",N1545)+1,4115)</f>
        <v>nature</v>
      </c>
      <c r="S1545" s="11">
        <f>(((J1545/60)/60)/24)+DATE(1970,1,1)</f>
        <v>41935.509652777779</v>
      </c>
      <c r="T1545" s="11">
        <f>(((I1545/60)/60)/24)+DATE(1970,1,1)</f>
        <v>41965.551319444443</v>
      </c>
    </row>
    <row r="1546" spans="1:20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>E1546/D1546</f>
        <v>0</v>
      </c>
      <c r="P1546" t="e">
        <f>E1546/L1546</f>
        <v>#DIV/0!</v>
      </c>
      <c r="Q1546" t="str">
        <f>LEFT(N1546,(FIND("/",N1546)-1))</f>
        <v>photography</v>
      </c>
      <c r="R1546" t="str">
        <f>MID(N1546,FIND("/",N1546)+1,4115)</f>
        <v>nature</v>
      </c>
      <c r="S1546" s="11">
        <f>(((J1546/60)/60)/24)+DATE(1970,1,1)</f>
        <v>42053.051203703704</v>
      </c>
      <c r="T1546" s="11">
        <f>(((I1546/60)/60)/24)+DATE(1970,1,1)</f>
        <v>42095.012499999997</v>
      </c>
    </row>
    <row r="1547" spans="1:20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>E1547/D1547</f>
        <v>3.3333333333333332E-4</v>
      </c>
      <c r="P1547">
        <f>E1547/L1547</f>
        <v>1</v>
      </c>
      <c r="Q1547" t="str">
        <f>LEFT(N1547,(FIND("/",N1547)-1))</f>
        <v>photography</v>
      </c>
      <c r="R1547" t="str">
        <f>MID(N1547,FIND("/",N1547)+1,4115)</f>
        <v>nature</v>
      </c>
      <c r="S1547" s="11">
        <f>(((J1547/60)/60)/24)+DATE(1970,1,1)</f>
        <v>42031.884652777779</v>
      </c>
      <c r="T1547" s="11">
        <f>(((I1547/60)/60)/24)+DATE(1970,1,1)</f>
        <v>42065.886111111111</v>
      </c>
    </row>
    <row r="1548" spans="1:20" ht="43.2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>E1548/D1548</f>
        <v>0.28899999999999998</v>
      </c>
      <c r="P1548">
        <f>E1548/L1548</f>
        <v>26.272727272727273</v>
      </c>
      <c r="Q1548" t="str">
        <f>LEFT(N1548,(FIND("/",N1548)-1))</f>
        <v>photography</v>
      </c>
      <c r="R1548" t="str">
        <f>MID(N1548,FIND("/",N1548)+1,4115)</f>
        <v>nature</v>
      </c>
      <c r="S1548" s="11">
        <f>(((J1548/60)/60)/24)+DATE(1970,1,1)</f>
        <v>41839.212951388887</v>
      </c>
      <c r="T1548" s="11">
        <f>(((I1548/60)/60)/24)+DATE(1970,1,1)</f>
        <v>41899.212951388887</v>
      </c>
    </row>
    <row r="1549" spans="1:20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>E1549/D1549</f>
        <v>0</v>
      </c>
      <c r="P1549" t="e">
        <f>E1549/L1549</f>
        <v>#DIV/0!</v>
      </c>
      <c r="Q1549" t="str">
        <f>LEFT(N1549,(FIND("/",N1549)-1))</f>
        <v>photography</v>
      </c>
      <c r="R1549" t="str">
        <f>MID(N1549,FIND("/",N1549)+1,4115)</f>
        <v>nature</v>
      </c>
      <c r="S1549" s="11">
        <f>(((J1549/60)/60)/24)+DATE(1970,1,1)</f>
        <v>42782.426875000005</v>
      </c>
      <c r="T1549" s="11">
        <f>(((I1549/60)/60)/24)+DATE(1970,1,1)</f>
        <v>42789.426875000005</v>
      </c>
    </row>
    <row r="1550" spans="1:20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>E1550/D1550</f>
        <v>8.5714285714285715E-2</v>
      </c>
      <c r="P1550">
        <f>E1550/L1550</f>
        <v>60</v>
      </c>
      <c r="Q1550" t="str">
        <f>LEFT(N1550,(FIND("/",N1550)-1))</f>
        <v>photography</v>
      </c>
      <c r="R1550" t="str">
        <f>MID(N1550,FIND("/",N1550)+1,4115)</f>
        <v>nature</v>
      </c>
      <c r="S1550" s="11">
        <f>(((J1550/60)/60)/24)+DATE(1970,1,1)</f>
        <v>42286.88217592593</v>
      </c>
      <c r="T1550" s="11">
        <f>(((I1550/60)/60)/24)+DATE(1970,1,1)</f>
        <v>42316.923842592587</v>
      </c>
    </row>
    <row r="1551" spans="1:20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>E1551/D1551</f>
        <v>0.34</v>
      </c>
      <c r="P1551">
        <f>E1551/L1551</f>
        <v>28.333333333333332</v>
      </c>
      <c r="Q1551" t="str">
        <f>LEFT(N1551,(FIND("/",N1551)-1))</f>
        <v>photography</v>
      </c>
      <c r="R1551" t="str">
        <f>MID(N1551,FIND("/",N1551)+1,4115)</f>
        <v>nature</v>
      </c>
      <c r="S1551" s="11">
        <f>(((J1551/60)/60)/24)+DATE(1970,1,1)</f>
        <v>42281.136099537034</v>
      </c>
      <c r="T1551" s="11">
        <f>(((I1551/60)/60)/24)+DATE(1970,1,1)</f>
        <v>42311.177766203706</v>
      </c>
    </row>
    <row r="1552" spans="1:20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>E1552/D1552</f>
        <v>0.13466666666666666</v>
      </c>
      <c r="P1552">
        <f>E1552/L1552</f>
        <v>14.428571428571429</v>
      </c>
      <c r="Q1552" t="str">
        <f>LEFT(N1552,(FIND("/",N1552)-1))</f>
        <v>photography</v>
      </c>
      <c r="R1552" t="str">
        <f>MID(N1552,FIND("/",N1552)+1,4115)</f>
        <v>nature</v>
      </c>
      <c r="S1552" s="11">
        <f>(((J1552/60)/60)/24)+DATE(1970,1,1)</f>
        <v>42472.449467592596</v>
      </c>
      <c r="T1552" s="11">
        <f>(((I1552/60)/60)/24)+DATE(1970,1,1)</f>
        <v>42502.449467592596</v>
      </c>
    </row>
    <row r="1553" spans="1:20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>E1553/D1553</f>
        <v>0</v>
      </c>
      <c r="P1553" t="e">
        <f>E1553/L1553</f>
        <v>#DIV/0!</v>
      </c>
      <c r="Q1553" t="str">
        <f>LEFT(N1553,(FIND("/",N1553)-1))</f>
        <v>photography</v>
      </c>
      <c r="R1553" t="str">
        <f>MID(N1553,FIND("/",N1553)+1,4115)</f>
        <v>nature</v>
      </c>
      <c r="S1553" s="11">
        <f>(((J1553/60)/60)/24)+DATE(1970,1,1)</f>
        <v>42121.824525462958</v>
      </c>
      <c r="T1553" s="11">
        <f>(((I1553/60)/60)/24)+DATE(1970,1,1)</f>
        <v>42151.824525462958</v>
      </c>
    </row>
    <row r="1554" spans="1:20" ht="43.2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>E1554/D1554</f>
        <v>0.49186046511627907</v>
      </c>
      <c r="P1554">
        <f>E1554/L1554</f>
        <v>132.1875</v>
      </c>
      <c r="Q1554" t="str">
        <f>LEFT(N1554,(FIND("/",N1554)-1))</f>
        <v>photography</v>
      </c>
      <c r="R1554" t="str">
        <f>MID(N1554,FIND("/",N1554)+1,4115)</f>
        <v>nature</v>
      </c>
      <c r="S1554" s="11">
        <f>(((J1554/60)/60)/24)+DATE(1970,1,1)</f>
        <v>41892.688750000001</v>
      </c>
      <c r="T1554" s="11">
        <f>(((I1554/60)/60)/24)+DATE(1970,1,1)</f>
        <v>41913.165972222225</v>
      </c>
    </row>
    <row r="1555" spans="1:20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>E1555/D1555</f>
        <v>0</v>
      </c>
      <c r="P1555" t="e">
        <f>E1555/L1555</f>
        <v>#DIV/0!</v>
      </c>
      <c r="Q1555" t="str">
        <f>LEFT(N1555,(FIND("/",N1555)-1))</f>
        <v>photography</v>
      </c>
      <c r="R1555" t="str">
        <f>MID(N1555,FIND("/",N1555)+1,4115)</f>
        <v>nature</v>
      </c>
      <c r="S1555" s="11">
        <f>(((J1555/60)/60)/24)+DATE(1970,1,1)</f>
        <v>42219.282951388886</v>
      </c>
      <c r="T1555" s="11">
        <f>(((I1555/60)/60)/24)+DATE(1970,1,1)</f>
        <v>42249.282951388886</v>
      </c>
    </row>
    <row r="1556" spans="1:20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>E1556/D1556</f>
        <v>0</v>
      </c>
      <c r="P1556" t="e">
        <f>E1556/L1556</f>
        <v>#DIV/0!</v>
      </c>
      <c r="Q1556" t="str">
        <f>LEFT(N1556,(FIND("/",N1556)-1))</f>
        <v>photography</v>
      </c>
      <c r="R1556" t="str">
        <f>MID(N1556,FIND("/",N1556)+1,4115)</f>
        <v>nature</v>
      </c>
      <c r="S1556" s="11">
        <f>(((J1556/60)/60)/24)+DATE(1970,1,1)</f>
        <v>42188.252199074079</v>
      </c>
      <c r="T1556" s="11">
        <f>(((I1556/60)/60)/24)+DATE(1970,1,1)</f>
        <v>42218.252199074079</v>
      </c>
    </row>
    <row r="1557" spans="1:20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>E1557/D1557</f>
        <v>0</v>
      </c>
      <c r="P1557" t="e">
        <f>E1557/L1557</f>
        <v>#DIV/0!</v>
      </c>
      <c r="Q1557" t="str">
        <f>LEFT(N1557,(FIND("/",N1557)-1))</f>
        <v>photography</v>
      </c>
      <c r="R1557" t="str">
        <f>MID(N1557,FIND("/",N1557)+1,4115)</f>
        <v>nature</v>
      </c>
      <c r="S1557" s="11">
        <f>(((J1557/60)/60)/24)+DATE(1970,1,1)</f>
        <v>42241.613796296297</v>
      </c>
      <c r="T1557" s="11">
        <f>(((I1557/60)/60)/24)+DATE(1970,1,1)</f>
        <v>42264.708333333328</v>
      </c>
    </row>
    <row r="1558" spans="1:20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>E1558/D1558</f>
        <v>0.45133333333333331</v>
      </c>
      <c r="P1558">
        <f>E1558/L1558</f>
        <v>56.416666666666664</v>
      </c>
      <c r="Q1558" t="str">
        <f>LEFT(N1558,(FIND("/",N1558)-1))</f>
        <v>photography</v>
      </c>
      <c r="R1558" t="str">
        <f>MID(N1558,FIND("/",N1558)+1,4115)</f>
        <v>nature</v>
      </c>
      <c r="S1558" s="11">
        <f>(((J1558/60)/60)/24)+DATE(1970,1,1)</f>
        <v>42525.153055555551</v>
      </c>
      <c r="T1558" s="11">
        <f>(((I1558/60)/60)/24)+DATE(1970,1,1)</f>
        <v>42555.153055555551</v>
      </c>
    </row>
    <row r="1559" spans="1:20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>E1559/D1559</f>
        <v>0.04</v>
      </c>
      <c r="P1559">
        <f>E1559/L1559</f>
        <v>100</v>
      </c>
      <c r="Q1559" t="str">
        <f>LEFT(N1559,(FIND("/",N1559)-1))</f>
        <v>photography</v>
      </c>
      <c r="R1559" t="str">
        <f>MID(N1559,FIND("/",N1559)+1,4115)</f>
        <v>nature</v>
      </c>
      <c r="S1559" s="11">
        <f>(((J1559/60)/60)/24)+DATE(1970,1,1)</f>
        <v>41871.65315972222</v>
      </c>
      <c r="T1559" s="11">
        <f>(((I1559/60)/60)/24)+DATE(1970,1,1)</f>
        <v>41902.65315972222</v>
      </c>
    </row>
    <row r="1560" spans="1:20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>E1560/D1560</f>
        <v>4.6666666666666669E-2</v>
      </c>
      <c r="P1560">
        <f>E1560/L1560</f>
        <v>11.666666666666666</v>
      </c>
      <c r="Q1560" t="str">
        <f>LEFT(N1560,(FIND("/",N1560)-1))</f>
        <v>photography</v>
      </c>
      <c r="R1560" t="str">
        <f>MID(N1560,FIND("/",N1560)+1,4115)</f>
        <v>nature</v>
      </c>
      <c r="S1560" s="11">
        <f>(((J1560/60)/60)/24)+DATE(1970,1,1)</f>
        <v>42185.397673611107</v>
      </c>
      <c r="T1560" s="11">
        <f>(((I1560/60)/60)/24)+DATE(1970,1,1)</f>
        <v>42244.508333333331</v>
      </c>
    </row>
    <row r="1561" spans="1:20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>E1561/D1561</f>
        <v>3.3333333333333335E-3</v>
      </c>
      <c r="P1561">
        <f>E1561/L1561</f>
        <v>50</v>
      </c>
      <c r="Q1561" t="str">
        <f>LEFT(N1561,(FIND("/",N1561)-1))</f>
        <v>photography</v>
      </c>
      <c r="R1561" t="str">
        <f>MID(N1561,FIND("/",N1561)+1,4115)</f>
        <v>nature</v>
      </c>
      <c r="S1561" s="11">
        <f>(((J1561/60)/60)/24)+DATE(1970,1,1)</f>
        <v>42108.05322916666</v>
      </c>
      <c r="T1561" s="11">
        <f>(((I1561/60)/60)/24)+DATE(1970,1,1)</f>
        <v>42123.05322916666</v>
      </c>
    </row>
    <row r="1562" spans="1:20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>E1562/D1562</f>
        <v>3.7600000000000001E-2</v>
      </c>
      <c r="P1562">
        <f>E1562/L1562</f>
        <v>23.5</v>
      </c>
      <c r="Q1562" t="str">
        <f>LEFT(N1562,(FIND("/",N1562)-1))</f>
        <v>photography</v>
      </c>
      <c r="R1562" t="str">
        <f>MID(N1562,FIND("/",N1562)+1,4115)</f>
        <v>nature</v>
      </c>
      <c r="S1562" s="11">
        <f>(((J1562/60)/60)/24)+DATE(1970,1,1)</f>
        <v>41936.020752314813</v>
      </c>
      <c r="T1562" s="11">
        <f>(((I1562/60)/60)/24)+DATE(1970,1,1)</f>
        <v>41956.062418981484</v>
      </c>
    </row>
    <row r="1563" spans="1:20" ht="43.2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>E1563/D1563</f>
        <v>6.7000000000000002E-3</v>
      </c>
      <c r="P1563">
        <f>E1563/L1563</f>
        <v>67</v>
      </c>
      <c r="Q1563" t="str">
        <f>LEFT(N1563,(FIND("/",N1563)-1))</f>
        <v>publishing</v>
      </c>
      <c r="R1563" t="str">
        <f>MID(N1563,FIND("/",N1563)+1,4115)</f>
        <v>art books</v>
      </c>
      <c r="S1563" s="11">
        <f>(((J1563/60)/60)/24)+DATE(1970,1,1)</f>
        <v>41555.041701388887</v>
      </c>
      <c r="T1563" s="11">
        <f>(((I1563/60)/60)/24)+DATE(1970,1,1)</f>
        <v>41585.083368055559</v>
      </c>
    </row>
    <row r="1564" spans="1:20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>E1564/D1564</f>
        <v>0</v>
      </c>
      <c r="P1564" t="e">
        <f>E1564/L1564</f>
        <v>#DIV/0!</v>
      </c>
      <c r="Q1564" t="str">
        <f>LEFT(N1564,(FIND("/",N1564)-1))</f>
        <v>publishing</v>
      </c>
      <c r="R1564" t="str">
        <f>MID(N1564,FIND("/",N1564)+1,4115)</f>
        <v>art books</v>
      </c>
      <c r="S1564" s="11">
        <f>(((J1564/60)/60)/24)+DATE(1970,1,1)</f>
        <v>40079.566157407404</v>
      </c>
      <c r="T1564" s="11">
        <f>(((I1564/60)/60)/24)+DATE(1970,1,1)</f>
        <v>40149.034722222219</v>
      </c>
    </row>
    <row r="1565" spans="1:20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>E1565/D1565</f>
        <v>1.4166666666666666E-2</v>
      </c>
      <c r="P1565">
        <f>E1565/L1565</f>
        <v>42.5</v>
      </c>
      <c r="Q1565" t="str">
        <f>LEFT(N1565,(FIND("/",N1565)-1))</f>
        <v>publishing</v>
      </c>
      <c r="R1565" t="str">
        <f>MID(N1565,FIND("/",N1565)+1,4115)</f>
        <v>art books</v>
      </c>
      <c r="S1565" s="11">
        <f>(((J1565/60)/60)/24)+DATE(1970,1,1)</f>
        <v>41652.742488425924</v>
      </c>
      <c r="T1565" s="11">
        <f>(((I1565/60)/60)/24)+DATE(1970,1,1)</f>
        <v>41712.700821759259</v>
      </c>
    </row>
    <row r="1566" spans="1:20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>E1566/D1566</f>
        <v>1E-3</v>
      </c>
      <c r="P1566">
        <f>E1566/L1566</f>
        <v>10</v>
      </c>
      <c r="Q1566" t="str">
        <f>LEFT(N1566,(FIND("/",N1566)-1))</f>
        <v>publishing</v>
      </c>
      <c r="R1566" t="str">
        <f>MID(N1566,FIND("/",N1566)+1,4115)</f>
        <v>art books</v>
      </c>
      <c r="S1566" s="11">
        <f>(((J1566/60)/60)/24)+DATE(1970,1,1)</f>
        <v>42121.367002314815</v>
      </c>
      <c r="T1566" s="11">
        <f>(((I1566/60)/60)/24)+DATE(1970,1,1)</f>
        <v>42152.836805555555</v>
      </c>
    </row>
    <row r="1567" spans="1:20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>E1567/D1567</f>
        <v>2.5000000000000001E-2</v>
      </c>
      <c r="P1567">
        <f>E1567/L1567</f>
        <v>100</v>
      </c>
      <c r="Q1567" t="str">
        <f>LEFT(N1567,(FIND("/",N1567)-1))</f>
        <v>publishing</v>
      </c>
      <c r="R1567" t="str">
        <f>MID(N1567,FIND("/",N1567)+1,4115)</f>
        <v>art books</v>
      </c>
      <c r="S1567" s="11">
        <f>(((J1567/60)/60)/24)+DATE(1970,1,1)</f>
        <v>40672.729872685188</v>
      </c>
      <c r="T1567" s="11">
        <f>(((I1567/60)/60)/24)+DATE(1970,1,1)</f>
        <v>40702.729872685188</v>
      </c>
    </row>
    <row r="1568" spans="1:20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>E1568/D1568</f>
        <v>0.21249999999999999</v>
      </c>
      <c r="P1568">
        <f>E1568/L1568</f>
        <v>108.05084745762711</v>
      </c>
      <c r="Q1568" t="str">
        <f>LEFT(N1568,(FIND("/",N1568)-1))</f>
        <v>publishing</v>
      </c>
      <c r="R1568" t="str">
        <f>MID(N1568,FIND("/",N1568)+1,4115)</f>
        <v>art books</v>
      </c>
      <c r="S1568" s="11">
        <f>(((J1568/60)/60)/24)+DATE(1970,1,1)</f>
        <v>42549.916712962964</v>
      </c>
      <c r="T1568" s="11">
        <f>(((I1568/60)/60)/24)+DATE(1970,1,1)</f>
        <v>42578.916666666672</v>
      </c>
    </row>
    <row r="1569" spans="1:20" ht="43.2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>E1569/D1569</f>
        <v>4.1176470588235294E-2</v>
      </c>
      <c r="P1569">
        <f>E1569/L1569</f>
        <v>26.923076923076923</v>
      </c>
      <c r="Q1569" t="str">
        <f>LEFT(N1569,(FIND("/",N1569)-1))</f>
        <v>publishing</v>
      </c>
      <c r="R1569" t="str">
        <f>MID(N1569,FIND("/",N1569)+1,4115)</f>
        <v>art books</v>
      </c>
      <c r="S1569" s="11">
        <f>(((J1569/60)/60)/24)+DATE(1970,1,1)</f>
        <v>41671.936863425923</v>
      </c>
      <c r="T1569" s="11">
        <f>(((I1569/60)/60)/24)+DATE(1970,1,1)</f>
        <v>41687</v>
      </c>
    </row>
    <row r="1570" spans="1:20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>E1570/D1570</f>
        <v>0.13639999999999999</v>
      </c>
      <c r="P1570">
        <f>E1570/L1570</f>
        <v>155</v>
      </c>
      <c r="Q1570" t="str">
        <f>LEFT(N1570,(FIND("/",N1570)-1))</f>
        <v>publishing</v>
      </c>
      <c r="R1570" t="str">
        <f>MID(N1570,FIND("/",N1570)+1,4115)</f>
        <v>art books</v>
      </c>
      <c r="S1570" s="11">
        <f>(((J1570/60)/60)/24)+DATE(1970,1,1)</f>
        <v>41962.062326388885</v>
      </c>
      <c r="T1570" s="11">
        <f>(((I1570/60)/60)/24)+DATE(1970,1,1)</f>
        <v>41997.062326388885</v>
      </c>
    </row>
    <row r="1571" spans="1:20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>E1571/D1571</f>
        <v>0</v>
      </c>
      <c r="P1571" t="e">
        <f>E1571/L1571</f>
        <v>#DIV/0!</v>
      </c>
      <c r="Q1571" t="str">
        <f>LEFT(N1571,(FIND("/",N1571)-1))</f>
        <v>publishing</v>
      </c>
      <c r="R1571" t="str">
        <f>MID(N1571,FIND("/",N1571)+1,4115)</f>
        <v>art books</v>
      </c>
      <c r="S1571" s="11">
        <f>(((J1571/60)/60)/24)+DATE(1970,1,1)</f>
        <v>41389.679560185185</v>
      </c>
      <c r="T1571" s="11">
        <f>(((I1571/60)/60)/24)+DATE(1970,1,1)</f>
        <v>41419.679560185185</v>
      </c>
    </row>
    <row r="1572" spans="1:20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>E1572/D1572</f>
        <v>0.41399999999999998</v>
      </c>
      <c r="P1572">
        <f>E1572/L1572</f>
        <v>47.769230769230766</v>
      </c>
      <c r="Q1572" t="str">
        <f>LEFT(N1572,(FIND("/",N1572)-1))</f>
        <v>publishing</v>
      </c>
      <c r="R1572" t="str">
        <f>MID(N1572,FIND("/",N1572)+1,4115)</f>
        <v>art books</v>
      </c>
      <c r="S1572" s="11">
        <f>(((J1572/60)/60)/24)+DATE(1970,1,1)</f>
        <v>42438.813449074078</v>
      </c>
      <c r="T1572" s="11">
        <f>(((I1572/60)/60)/24)+DATE(1970,1,1)</f>
        <v>42468.771782407406</v>
      </c>
    </row>
    <row r="1573" spans="1:20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>E1573/D1573</f>
        <v>6.6115702479338841E-3</v>
      </c>
      <c r="P1573">
        <f>E1573/L1573</f>
        <v>20</v>
      </c>
      <c r="Q1573" t="str">
        <f>LEFT(N1573,(FIND("/",N1573)-1))</f>
        <v>publishing</v>
      </c>
      <c r="R1573" t="str">
        <f>MID(N1573,FIND("/",N1573)+1,4115)</f>
        <v>art books</v>
      </c>
      <c r="S1573" s="11">
        <f>(((J1573/60)/60)/24)+DATE(1970,1,1)</f>
        <v>42144.769479166673</v>
      </c>
      <c r="T1573" s="11">
        <f>(((I1573/60)/60)/24)+DATE(1970,1,1)</f>
        <v>42174.769479166673</v>
      </c>
    </row>
    <row r="1574" spans="1:20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>E1574/D1574</f>
        <v>0.05</v>
      </c>
      <c r="P1574">
        <f>E1574/L1574</f>
        <v>41.666666666666664</v>
      </c>
      <c r="Q1574" t="str">
        <f>LEFT(N1574,(FIND("/",N1574)-1))</f>
        <v>publishing</v>
      </c>
      <c r="R1574" t="str">
        <f>MID(N1574,FIND("/",N1574)+1,4115)</f>
        <v>art books</v>
      </c>
      <c r="S1574" s="11">
        <f>(((J1574/60)/60)/24)+DATE(1970,1,1)</f>
        <v>42404.033090277779</v>
      </c>
      <c r="T1574" s="11">
        <f>(((I1574/60)/60)/24)+DATE(1970,1,1)</f>
        <v>42428.999305555553</v>
      </c>
    </row>
    <row r="1575" spans="1:20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>E1575/D1575</f>
        <v>2.4777777777777777E-2</v>
      </c>
      <c r="P1575">
        <f>E1575/L1575</f>
        <v>74.333333333333329</v>
      </c>
      <c r="Q1575" t="str">
        <f>LEFT(N1575,(FIND("/",N1575)-1))</f>
        <v>publishing</v>
      </c>
      <c r="R1575" t="str">
        <f>MID(N1575,FIND("/",N1575)+1,4115)</f>
        <v>art books</v>
      </c>
      <c r="S1575" s="11">
        <f>(((J1575/60)/60)/24)+DATE(1970,1,1)</f>
        <v>42786.000023148154</v>
      </c>
      <c r="T1575" s="11">
        <f>(((I1575/60)/60)/24)+DATE(1970,1,1)</f>
        <v>42826.165972222225</v>
      </c>
    </row>
    <row r="1576" spans="1:20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>E1576/D1576</f>
        <v>5.0599999999999999E-2</v>
      </c>
      <c r="P1576">
        <f>E1576/L1576</f>
        <v>84.333333333333329</v>
      </c>
      <c r="Q1576" t="str">
        <f>LEFT(N1576,(FIND("/",N1576)-1))</f>
        <v>publishing</v>
      </c>
      <c r="R1576" t="str">
        <f>MID(N1576,FIND("/",N1576)+1,4115)</f>
        <v>art books</v>
      </c>
      <c r="S1576" s="11">
        <f>(((J1576/60)/60)/24)+DATE(1970,1,1)</f>
        <v>42017.927418981482</v>
      </c>
      <c r="T1576" s="11">
        <f>(((I1576/60)/60)/24)+DATE(1970,1,1)</f>
        <v>42052.927418981482</v>
      </c>
    </row>
    <row r="1577" spans="1:20" ht="43.2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>E1577/D1577</f>
        <v>0.2291</v>
      </c>
      <c r="P1577">
        <f>E1577/L1577</f>
        <v>65.457142857142856</v>
      </c>
      <c r="Q1577" t="str">
        <f>LEFT(N1577,(FIND("/",N1577)-1))</f>
        <v>publishing</v>
      </c>
      <c r="R1577" t="str">
        <f>MID(N1577,FIND("/",N1577)+1,4115)</f>
        <v>art books</v>
      </c>
      <c r="S1577" s="11">
        <f>(((J1577/60)/60)/24)+DATE(1970,1,1)</f>
        <v>41799.524259259262</v>
      </c>
      <c r="T1577" s="11">
        <f>(((I1577/60)/60)/24)+DATE(1970,1,1)</f>
        <v>41829.524259259262</v>
      </c>
    </row>
    <row r="1578" spans="1:20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>E1578/D1578</f>
        <v>0.13</v>
      </c>
      <c r="P1578">
        <f>E1578/L1578</f>
        <v>65</v>
      </c>
      <c r="Q1578" t="str">
        <f>LEFT(N1578,(FIND("/",N1578)-1))</f>
        <v>publishing</v>
      </c>
      <c r="R1578" t="str">
        <f>MID(N1578,FIND("/",N1578)+1,4115)</f>
        <v>art books</v>
      </c>
      <c r="S1578" s="11">
        <f>(((J1578/60)/60)/24)+DATE(1970,1,1)</f>
        <v>42140.879259259258</v>
      </c>
      <c r="T1578" s="11">
        <f>(((I1578/60)/60)/24)+DATE(1970,1,1)</f>
        <v>42185.879259259258</v>
      </c>
    </row>
    <row r="1579" spans="1:20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>E1579/D1579</f>
        <v>5.4999999999999997E-3</v>
      </c>
      <c r="P1579">
        <f>E1579/L1579</f>
        <v>27.5</v>
      </c>
      <c r="Q1579" t="str">
        <f>LEFT(N1579,(FIND("/",N1579)-1))</f>
        <v>publishing</v>
      </c>
      <c r="R1579" t="str">
        <f>MID(N1579,FIND("/",N1579)+1,4115)</f>
        <v>art books</v>
      </c>
      <c r="S1579" s="11">
        <f>(((J1579/60)/60)/24)+DATE(1970,1,1)</f>
        <v>41054.847777777781</v>
      </c>
      <c r="T1579" s="11">
        <f>(((I1579/60)/60)/24)+DATE(1970,1,1)</f>
        <v>41114.847777777781</v>
      </c>
    </row>
    <row r="1580" spans="1:20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>E1580/D1580</f>
        <v>0.10806536636794939</v>
      </c>
      <c r="P1580">
        <f>E1580/L1580</f>
        <v>51.25</v>
      </c>
      <c r="Q1580" t="str">
        <f>LEFT(N1580,(FIND("/",N1580)-1))</f>
        <v>publishing</v>
      </c>
      <c r="R1580" t="str">
        <f>MID(N1580,FIND("/",N1580)+1,4115)</f>
        <v>art books</v>
      </c>
      <c r="S1580" s="11">
        <f>(((J1580/60)/60)/24)+DATE(1970,1,1)</f>
        <v>40399.065868055557</v>
      </c>
      <c r="T1580" s="11">
        <f>(((I1580/60)/60)/24)+DATE(1970,1,1)</f>
        <v>40423.083333333336</v>
      </c>
    </row>
    <row r="1581" spans="1:20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>E1581/D1581</f>
        <v>8.4008400840084006E-3</v>
      </c>
      <c r="P1581">
        <f>E1581/L1581</f>
        <v>14</v>
      </c>
      <c r="Q1581" t="str">
        <f>LEFT(N1581,(FIND("/",N1581)-1))</f>
        <v>publishing</v>
      </c>
      <c r="R1581" t="str">
        <f>MID(N1581,FIND("/",N1581)+1,4115)</f>
        <v>art books</v>
      </c>
      <c r="S1581" s="11">
        <f>(((J1581/60)/60)/24)+DATE(1970,1,1)</f>
        <v>41481.996423611112</v>
      </c>
      <c r="T1581" s="11">
        <f>(((I1581/60)/60)/24)+DATE(1970,1,1)</f>
        <v>41514.996423611112</v>
      </c>
    </row>
    <row r="1582" spans="1:20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>E1582/D1582</f>
        <v>0</v>
      </c>
      <c r="P1582" t="e">
        <f>E1582/L1582</f>
        <v>#DIV/0!</v>
      </c>
      <c r="Q1582" t="str">
        <f>LEFT(N1582,(FIND("/",N1582)-1))</f>
        <v>publishing</v>
      </c>
      <c r="R1582" t="str">
        <f>MID(N1582,FIND("/",N1582)+1,4115)</f>
        <v>art books</v>
      </c>
      <c r="S1582" s="11">
        <f>(((J1582/60)/60)/24)+DATE(1970,1,1)</f>
        <v>40990.050069444449</v>
      </c>
      <c r="T1582" s="11">
        <f>(((I1582/60)/60)/24)+DATE(1970,1,1)</f>
        <v>41050.050069444449</v>
      </c>
    </row>
    <row r="1583" spans="1:20" ht="43.2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>E1583/D1583</f>
        <v>5.0000000000000001E-3</v>
      </c>
      <c r="P1583">
        <f>E1583/L1583</f>
        <v>5</v>
      </c>
      <c r="Q1583" t="str">
        <f>LEFT(N1583,(FIND("/",N1583)-1))</f>
        <v>photography</v>
      </c>
      <c r="R1583" t="str">
        <f>MID(N1583,FIND("/",N1583)+1,4115)</f>
        <v>places</v>
      </c>
      <c r="S1583" s="11">
        <f>(((J1583/60)/60)/24)+DATE(1970,1,1)</f>
        <v>42325.448958333334</v>
      </c>
      <c r="T1583" s="11">
        <f>(((I1583/60)/60)/24)+DATE(1970,1,1)</f>
        <v>42357.448958333334</v>
      </c>
    </row>
    <row r="1584" spans="1:20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>E1584/D1584</f>
        <v>9.2999999999999999E-2</v>
      </c>
      <c r="P1584">
        <f>E1584/L1584</f>
        <v>31</v>
      </c>
      <c r="Q1584" t="str">
        <f>LEFT(N1584,(FIND("/",N1584)-1))</f>
        <v>photography</v>
      </c>
      <c r="R1584" t="str">
        <f>MID(N1584,FIND("/",N1584)+1,4115)</f>
        <v>places</v>
      </c>
      <c r="S1584" s="11">
        <f>(((J1584/60)/60)/24)+DATE(1970,1,1)</f>
        <v>42246.789965277778</v>
      </c>
      <c r="T1584" s="11">
        <f>(((I1584/60)/60)/24)+DATE(1970,1,1)</f>
        <v>42303.888888888891</v>
      </c>
    </row>
    <row r="1585" spans="1:20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>E1585/D1585</f>
        <v>7.5000000000000002E-4</v>
      </c>
      <c r="P1585">
        <f>E1585/L1585</f>
        <v>15</v>
      </c>
      <c r="Q1585" t="str">
        <f>LEFT(N1585,(FIND("/",N1585)-1))</f>
        <v>photography</v>
      </c>
      <c r="R1585" t="str">
        <f>MID(N1585,FIND("/",N1585)+1,4115)</f>
        <v>places</v>
      </c>
      <c r="S1585" s="11">
        <f>(((J1585/60)/60)/24)+DATE(1970,1,1)</f>
        <v>41877.904988425929</v>
      </c>
      <c r="T1585" s="11">
        <f>(((I1585/60)/60)/24)+DATE(1970,1,1)</f>
        <v>41907.904988425929</v>
      </c>
    </row>
    <row r="1586" spans="1:20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>E1586/D1586</f>
        <v>0</v>
      </c>
      <c r="P1586" t="e">
        <f>E1586/L1586</f>
        <v>#DIV/0!</v>
      </c>
      <c r="Q1586" t="str">
        <f>LEFT(N1586,(FIND("/",N1586)-1))</f>
        <v>photography</v>
      </c>
      <c r="R1586" t="str">
        <f>MID(N1586,FIND("/",N1586)+1,4115)</f>
        <v>places</v>
      </c>
      <c r="S1586" s="11">
        <f>(((J1586/60)/60)/24)+DATE(1970,1,1)</f>
        <v>41779.649317129632</v>
      </c>
      <c r="T1586" s="11">
        <f>(((I1586/60)/60)/24)+DATE(1970,1,1)</f>
        <v>41789.649317129632</v>
      </c>
    </row>
    <row r="1587" spans="1:20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>E1587/D1587</f>
        <v>0.79</v>
      </c>
      <c r="P1587">
        <f>E1587/L1587</f>
        <v>131.66666666666666</v>
      </c>
      <c r="Q1587" t="str">
        <f>LEFT(N1587,(FIND("/",N1587)-1))</f>
        <v>photography</v>
      </c>
      <c r="R1587" t="str">
        <f>MID(N1587,FIND("/",N1587)+1,4115)</f>
        <v>places</v>
      </c>
      <c r="S1587" s="11">
        <f>(((J1587/60)/60)/24)+DATE(1970,1,1)</f>
        <v>42707.895462962959</v>
      </c>
      <c r="T1587" s="11">
        <f>(((I1587/60)/60)/24)+DATE(1970,1,1)</f>
        <v>42729.458333333328</v>
      </c>
    </row>
    <row r="1588" spans="1:20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>E1588/D1588</f>
        <v>0</v>
      </c>
      <c r="P1588" t="e">
        <f>E1588/L1588</f>
        <v>#DIV/0!</v>
      </c>
      <c r="Q1588" t="str">
        <f>LEFT(N1588,(FIND("/",N1588)-1))</f>
        <v>photography</v>
      </c>
      <c r="R1588" t="str">
        <f>MID(N1588,FIND("/",N1588)+1,4115)</f>
        <v>places</v>
      </c>
      <c r="S1588" s="11">
        <f>(((J1588/60)/60)/24)+DATE(1970,1,1)</f>
        <v>42069.104421296302</v>
      </c>
      <c r="T1588" s="11">
        <f>(((I1588/60)/60)/24)+DATE(1970,1,1)</f>
        <v>42099.062754629631</v>
      </c>
    </row>
    <row r="1589" spans="1:20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>E1589/D1589</f>
        <v>1.3333333333333334E-4</v>
      </c>
      <c r="P1589">
        <f>E1589/L1589</f>
        <v>1</v>
      </c>
      <c r="Q1589" t="str">
        <f>LEFT(N1589,(FIND("/",N1589)-1))</f>
        <v>photography</v>
      </c>
      <c r="R1589" t="str">
        <f>MID(N1589,FIND("/",N1589)+1,4115)</f>
        <v>places</v>
      </c>
      <c r="S1589" s="11">
        <f>(((J1589/60)/60)/24)+DATE(1970,1,1)</f>
        <v>41956.950983796298</v>
      </c>
      <c r="T1589" s="11">
        <f>(((I1589/60)/60)/24)+DATE(1970,1,1)</f>
        <v>41986.950983796298</v>
      </c>
    </row>
    <row r="1590" spans="1:20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>E1590/D1590</f>
        <v>0</v>
      </c>
      <c r="P1590" t="e">
        <f>E1590/L1590</f>
        <v>#DIV/0!</v>
      </c>
      <c r="Q1590" t="str">
        <f>LEFT(N1590,(FIND("/",N1590)-1))</f>
        <v>photography</v>
      </c>
      <c r="R1590" t="str">
        <f>MID(N1590,FIND("/",N1590)+1,4115)</f>
        <v>places</v>
      </c>
      <c r="S1590" s="11">
        <f>(((J1590/60)/60)/24)+DATE(1970,1,1)</f>
        <v>42005.24998842593</v>
      </c>
      <c r="T1590" s="11">
        <f>(((I1590/60)/60)/24)+DATE(1970,1,1)</f>
        <v>42035.841666666667</v>
      </c>
    </row>
    <row r="1591" spans="1:20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>E1591/D1591</f>
        <v>0</v>
      </c>
      <c r="P1591" t="e">
        <f>E1591/L1591</f>
        <v>#DIV/0!</v>
      </c>
      <c r="Q1591" t="str">
        <f>LEFT(N1591,(FIND("/",N1591)-1))</f>
        <v>photography</v>
      </c>
      <c r="R1591" t="str">
        <f>MID(N1591,FIND("/",N1591)+1,4115)</f>
        <v>places</v>
      </c>
      <c r="S1591" s="11">
        <f>(((J1591/60)/60)/24)+DATE(1970,1,1)</f>
        <v>42256.984791666662</v>
      </c>
      <c r="T1591" s="11">
        <f>(((I1591/60)/60)/24)+DATE(1970,1,1)</f>
        <v>42286.984791666662</v>
      </c>
    </row>
    <row r="1592" spans="1:20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>E1592/D1592</f>
        <v>1.7000000000000001E-2</v>
      </c>
      <c r="P1592">
        <f>E1592/L1592</f>
        <v>510</v>
      </c>
      <c r="Q1592" t="str">
        <f>LEFT(N1592,(FIND("/",N1592)-1))</f>
        <v>photography</v>
      </c>
      <c r="R1592" t="str">
        <f>MID(N1592,FIND("/",N1592)+1,4115)</f>
        <v>places</v>
      </c>
      <c r="S1592" s="11">
        <f>(((J1592/60)/60)/24)+DATE(1970,1,1)</f>
        <v>42240.857222222221</v>
      </c>
      <c r="T1592" s="11">
        <f>(((I1592/60)/60)/24)+DATE(1970,1,1)</f>
        <v>42270.857222222221</v>
      </c>
    </row>
    <row r="1593" spans="1:20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>E1593/D1593</f>
        <v>0.29228571428571426</v>
      </c>
      <c r="P1593">
        <f>E1593/L1593</f>
        <v>44.478260869565219</v>
      </c>
      <c r="Q1593" t="str">
        <f>LEFT(N1593,(FIND("/",N1593)-1))</f>
        <v>photography</v>
      </c>
      <c r="R1593" t="str">
        <f>MID(N1593,FIND("/",N1593)+1,4115)</f>
        <v>places</v>
      </c>
      <c r="S1593" s="11">
        <f>(((J1593/60)/60)/24)+DATE(1970,1,1)</f>
        <v>42433.726168981477</v>
      </c>
      <c r="T1593" s="11">
        <f>(((I1593/60)/60)/24)+DATE(1970,1,1)</f>
        <v>42463.68450231482</v>
      </c>
    </row>
    <row r="1594" spans="1:20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>E1594/D1594</f>
        <v>0</v>
      </c>
      <c r="P1594" t="e">
        <f>E1594/L1594</f>
        <v>#DIV/0!</v>
      </c>
      <c r="Q1594" t="str">
        <f>LEFT(N1594,(FIND("/",N1594)-1))</f>
        <v>photography</v>
      </c>
      <c r="R1594" t="str">
        <f>MID(N1594,FIND("/",N1594)+1,4115)</f>
        <v>places</v>
      </c>
      <c r="S1594" s="11">
        <f>(((J1594/60)/60)/24)+DATE(1970,1,1)</f>
        <v>42046.072743055556</v>
      </c>
      <c r="T1594" s="11">
        <f>(((I1594/60)/60)/24)+DATE(1970,1,1)</f>
        <v>42091.031076388885</v>
      </c>
    </row>
    <row r="1595" spans="1:20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>E1595/D1595</f>
        <v>1.3636363636363637E-4</v>
      </c>
      <c r="P1595">
        <f>E1595/L1595</f>
        <v>1</v>
      </c>
      <c r="Q1595" t="str">
        <f>LEFT(N1595,(FIND("/",N1595)-1))</f>
        <v>photography</v>
      </c>
      <c r="R1595" t="str">
        <f>MID(N1595,FIND("/",N1595)+1,4115)</f>
        <v>places</v>
      </c>
      <c r="S1595" s="11">
        <f>(((J1595/60)/60)/24)+DATE(1970,1,1)</f>
        <v>42033.845543981486</v>
      </c>
      <c r="T1595" s="11">
        <f>(((I1595/60)/60)/24)+DATE(1970,1,1)</f>
        <v>42063.845543981486</v>
      </c>
    </row>
    <row r="1596" spans="1:20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>E1596/D1596</f>
        <v>0.20499999999999999</v>
      </c>
      <c r="P1596">
        <f>E1596/L1596</f>
        <v>20.5</v>
      </c>
      <c r="Q1596" t="str">
        <f>LEFT(N1596,(FIND("/",N1596)-1))</f>
        <v>photography</v>
      </c>
      <c r="R1596" t="str">
        <f>MID(N1596,FIND("/",N1596)+1,4115)</f>
        <v>places</v>
      </c>
      <c r="S1596" s="11">
        <f>(((J1596/60)/60)/24)+DATE(1970,1,1)</f>
        <v>42445.712754629625</v>
      </c>
      <c r="T1596" s="11">
        <f>(((I1596/60)/60)/24)+DATE(1970,1,1)</f>
        <v>42505.681249999994</v>
      </c>
    </row>
    <row r="1597" spans="1:20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>E1597/D1597</f>
        <v>2.8E-3</v>
      </c>
      <c r="P1597">
        <f>E1597/L1597</f>
        <v>40</v>
      </c>
      <c r="Q1597" t="str">
        <f>LEFT(N1597,(FIND("/",N1597)-1))</f>
        <v>photography</v>
      </c>
      <c r="R1597" t="str">
        <f>MID(N1597,FIND("/",N1597)+1,4115)</f>
        <v>places</v>
      </c>
      <c r="S1597" s="11">
        <f>(((J1597/60)/60)/24)+DATE(1970,1,1)</f>
        <v>41780.050092592595</v>
      </c>
      <c r="T1597" s="11">
        <f>(((I1597/60)/60)/24)+DATE(1970,1,1)</f>
        <v>41808.842361111114</v>
      </c>
    </row>
    <row r="1598" spans="1:20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>E1598/D1598</f>
        <v>2.3076923076923078E-2</v>
      </c>
      <c r="P1598">
        <f>E1598/L1598</f>
        <v>25</v>
      </c>
      <c r="Q1598" t="str">
        <f>LEFT(N1598,(FIND("/",N1598)-1))</f>
        <v>photography</v>
      </c>
      <c r="R1598" t="str">
        <f>MID(N1598,FIND("/",N1598)+1,4115)</f>
        <v>places</v>
      </c>
      <c r="S1598" s="11">
        <f>(((J1598/60)/60)/24)+DATE(1970,1,1)</f>
        <v>41941.430196759262</v>
      </c>
      <c r="T1598" s="11">
        <f>(((I1598/60)/60)/24)+DATE(1970,1,1)</f>
        <v>41986.471863425926</v>
      </c>
    </row>
    <row r="1599" spans="1:20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>E1599/D1599</f>
        <v>0</v>
      </c>
      <c r="P1599" t="e">
        <f>E1599/L1599</f>
        <v>#DIV/0!</v>
      </c>
      <c r="Q1599" t="str">
        <f>LEFT(N1599,(FIND("/",N1599)-1))</f>
        <v>photography</v>
      </c>
      <c r="R1599" t="str">
        <f>MID(N1599,FIND("/",N1599)+1,4115)</f>
        <v>places</v>
      </c>
      <c r="S1599" s="11">
        <f>(((J1599/60)/60)/24)+DATE(1970,1,1)</f>
        <v>42603.354131944448</v>
      </c>
      <c r="T1599" s="11">
        <f>(((I1599/60)/60)/24)+DATE(1970,1,1)</f>
        <v>42633.354131944448</v>
      </c>
    </row>
    <row r="1600" spans="1:20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>E1600/D1600</f>
        <v>1.25E-3</v>
      </c>
      <c r="P1600">
        <f>E1600/L1600</f>
        <v>1</v>
      </c>
      <c r="Q1600" t="str">
        <f>LEFT(N1600,(FIND("/",N1600)-1))</f>
        <v>photography</v>
      </c>
      <c r="R1600" t="str">
        <f>MID(N1600,FIND("/",N1600)+1,4115)</f>
        <v>places</v>
      </c>
      <c r="S1600" s="11">
        <f>(((J1600/60)/60)/24)+DATE(1970,1,1)</f>
        <v>42151.667337962965</v>
      </c>
      <c r="T1600" s="11">
        <f>(((I1600/60)/60)/24)+DATE(1970,1,1)</f>
        <v>42211.667337962965</v>
      </c>
    </row>
    <row r="1601" spans="1:20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>E1601/D1601</f>
        <v>0</v>
      </c>
      <c r="P1601" t="e">
        <f>E1601/L1601</f>
        <v>#DIV/0!</v>
      </c>
      <c r="Q1601" t="str">
        <f>LEFT(N1601,(FIND("/",N1601)-1))</f>
        <v>photography</v>
      </c>
      <c r="R1601" t="str">
        <f>MID(N1601,FIND("/",N1601)+1,4115)</f>
        <v>places</v>
      </c>
      <c r="S1601" s="11">
        <f>(((J1601/60)/60)/24)+DATE(1970,1,1)</f>
        <v>42438.53907407407</v>
      </c>
      <c r="T1601" s="11">
        <f>(((I1601/60)/60)/24)+DATE(1970,1,1)</f>
        <v>42468.497407407413</v>
      </c>
    </row>
    <row r="1602" spans="1:20" ht="43.2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>E1602/D1602</f>
        <v>7.3400000000000007E-2</v>
      </c>
      <c r="P1602">
        <f>E1602/L1602</f>
        <v>40.777777777777779</v>
      </c>
      <c r="Q1602" t="str">
        <f>LEFT(N1602,(FIND("/",N1602)-1))</f>
        <v>photography</v>
      </c>
      <c r="R1602" t="str">
        <f>MID(N1602,FIND("/",N1602)+1,4115)</f>
        <v>places</v>
      </c>
      <c r="S1602" s="11">
        <f>(((J1602/60)/60)/24)+DATE(1970,1,1)</f>
        <v>41791.057314814818</v>
      </c>
      <c r="T1602" s="11">
        <f>(((I1602/60)/60)/24)+DATE(1970,1,1)</f>
        <v>41835.21597222222</v>
      </c>
    </row>
    <row r="1603" spans="1:20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>E1603/D1603</f>
        <v>1.082492</v>
      </c>
      <c r="P1603">
        <f>E1603/L1603</f>
        <v>48.325535714285714</v>
      </c>
      <c r="Q1603" t="str">
        <f>LEFT(N1603,(FIND("/",N1603)-1))</f>
        <v>music</v>
      </c>
      <c r="R1603" t="str">
        <f>MID(N1603,FIND("/",N1603)+1,4115)</f>
        <v>rock</v>
      </c>
      <c r="S1603" s="11">
        <f>(((J1603/60)/60)/24)+DATE(1970,1,1)</f>
        <v>40638.092974537038</v>
      </c>
      <c r="T1603" s="11">
        <f>(((I1603/60)/60)/24)+DATE(1970,1,1)</f>
        <v>40668.092974537038</v>
      </c>
    </row>
    <row r="1604" spans="1:20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>E1604/D1604</f>
        <v>1.0016666666666667</v>
      </c>
      <c r="P1604">
        <f>E1604/L1604</f>
        <v>46.953125</v>
      </c>
      <c r="Q1604" t="str">
        <f>LEFT(N1604,(FIND("/",N1604)-1))</f>
        <v>music</v>
      </c>
      <c r="R1604" t="str">
        <f>MID(N1604,FIND("/",N1604)+1,4115)</f>
        <v>rock</v>
      </c>
      <c r="S1604" s="11">
        <f>(((J1604/60)/60)/24)+DATE(1970,1,1)</f>
        <v>40788.297650462962</v>
      </c>
      <c r="T1604" s="11">
        <f>(((I1604/60)/60)/24)+DATE(1970,1,1)</f>
        <v>40830.958333333336</v>
      </c>
    </row>
    <row r="1605" spans="1:20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>E1605/D1605</f>
        <v>1.0003299999999999</v>
      </c>
      <c r="P1605">
        <f>E1605/L1605</f>
        <v>66.688666666666663</v>
      </c>
      <c r="Q1605" t="str">
        <f>LEFT(N1605,(FIND("/",N1605)-1))</f>
        <v>music</v>
      </c>
      <c r="R1605" t="str">
        <f>MID(N1605,FIND("/",N1605)+1,4115)</f>
        <v>rock</v>
      </c>
      <c r="S1605" s="11">
        <f>(((J1605/60)/60)/24)+DATE(1970,1,1)</f>
        <v>40876.169664351852</v>
      </c>
      <c r="T1605" s="11">
        <f>(((I1605/60)/60)/24)+DATE(1970,1,1)</f>
        <v>40936.169664351852</v>
      </c>
    </row>
    <row r="1606" spans="1:20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>E1606/D1606</f>
        <v>1.2210714285714286</v>
      </c>
      <c r="P1606">
        <f>E1606/L1606</f>
        <v>48.842857142857142</v>
      </c>
      <c r="Q1606" t="str">
        <f>LEFT(N1606,(FIND("/",N1606)-1))</f>
        <v>music</v>
      </c>
      <c r="R1606" t="str">
        <f>MID(N1606,FIND("/",N1606)+1,4115)</f>
        <v>rock</v>
      </c>
      <c r="S1606" s="11">
        <f>(((J1606/60)/60)/24)+DATE(1970,1,1)</f>
        <v>40945.845312500001</v>
      </c>
      <c r="T1606" s="11">
        <f>(((I1606/60)/60)/24)+DATE(1970,1,1)</f>
        <v>40985.80364583333</v>
      </c>
    </row>
    <row r="1607" spans="1:20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>E1607/D1607</f>
        <v>1.0069333333333335</v>
      </c>
      <c r="P1607">
        <f>E1607/L1607</f>
        <v>137.30909090909091</v>
      </c>
      <c r="Q1607" t="str">
        <f>LEFT(N1607,(FIND("/",N1607)-1))</f>
        <v>music</v>
      </c>
      <c r="R1607" t="str">
        <f>MID(N1607,FIND("/",N1607)+1,4115)</f>
        <v>rock</v>
      </c>
      <c r="S1607" s="11">
        <f>(((J1607/60)/60)/24)+DATE(1970,1,1)</f>
        <v>40747.012881944444</v>
      </c>
      <c r="T1607" s="11">
        <f>(((I1607/60)/60)/24)+DATE(1970,1,1)</f>
        <v>40756.291666666664</v>
      </c>
    </row>
    <row r="1608" spans="1:20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>E1608/D1608</f>
        <v>1.01004125</v>
      </c>
      <c r="P1608">
        <f>E1608/L1608</f>
        <v>87.829673913043479</v>
      </c>
      <c r="Q1608" t="str">
        <f>LEFT(N1608,(FIND("/",N1608)-1))</f>
        <v>music</v>
      </c>
      <c r="R1608" t="str">
        <f>MID(N1608,FIND("/",N1608)+1,4115)</f>
        <v>rock</v>
      </c>
      <c r="S1608" s="11">
        <f>(((J1608/60)/60)/24)+DATE(1970,1,1)</f>
        <v>40536.111550925925</v>
      </c>
      <c r="T1608" s="11">
        <f>(((I1608/60)/60)/24)+DATE(1970,1,1)</f>
        <v>40626.069884259261</v>
      </c>
    </row>
    <row r="1609" spans="1:20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>E1609/D1609</f>
        <v>1.4511000000000001</v>
      </c>
      <c r="P1609">
        <f>E1609/L1609</f>
        <v>70.785365853658533</v>
      </c>
      <c r="Q1609" t="str">
        <f>LEFT(N1609,(FIND("/",N1609)-1))</f>
        <v>music</v>
      </c>
      <c r="R1609" t="str">
        <f>MID(N1609,FIND("/",N1609)+1,4115)</f>
        <v>rock</v>
      </c>
      <c r="S1609" s="11">
        <f>(((J1609/60)/60)/24)+DATE(1970,1,1)</f>
        <v>41053.80846064815</v>
      </c>
      <c r="T1609" s="11">
        <f>(((I1609/60)/60)/24)+DATE(1970,1,1)</f>
        <v>41074.80846064815</v>
      </c>
    </row>
    <row r="1610" spans="1:20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>E1610/D1610</f>
        <v>1.0125</v>
      </c>
      <c r="P1610">
        <f>E1610/L1610</f>
        <v>52.826086956521742</v>
      </c>
      <c r="Q1610" t="str">
        <f>LEFT(N1610,(FIND("/",N1610)-1))</f>
        <v>music</v>
      </c>
      <c r="R1610" t="str">
        <f>MID(N1610,FIND("/",N1610)+1,4115)</f>
        <v>rock</v>
      </c>
      <c r="S1610" s="11">
        <f>(((J1610/60)/60)/24)+DATE(1970,1,1)</f>
        <v>41607.83085648148</v>
      </c>
      <c r="T1610" s="11">
        <f>(((I1610/60)/60)/24)+DATE(1970,1,1)</f>
        <v>41640.226388888892</v>
      </c>
    </row>
    <row r="1611" spans="1:20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>E1611/D1611</f>
        <v>1.1833333333333333</v>
      </c>
      <c r="P1611">
        <f>E1611/L1611</f>
        <v>443.75</v>
      </c>
      <c r="Q1611" t="str">
        <f>LEFT(N1611,(FIND("/",N1611)-1))</f>
        <v>music</v>
      </c>
      <c r="R1611" t="str">
        <f>MID(N1611,FIND("/",N1611)+1,4115)</f>
        <v>rock</v>
      </c>
      <c r="S1611" s="11">
        <f>(((J1611/60)/60)/24)+DATE(1970,1,1)</f>
        <v>40796.001261574071</v>
      </c>
      <c r="T1611" s="11">
        <f>(((I1611/60)/60)/24)+DATE(1970,1,1)</f>
        <v>40849.333333333336</v>
      </c>
    </row>
    <row r="1612" spans="1:20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>E1612/D1612</f>
        <v>2.7185000000000001</v>
      </c>
      <c r="P1612">
        <f>E1612/L1612</f>
        <v>48.544642857142854</v>
      </c>
      <c r="Q1612" t="str">
        <f>LEFT(N1612,(FIND("/",N1612)-1))</f>
        <v>music</v>
      </c>
      <c r="R1612" t="str">
        <f>MID(N1612,FIND("/",N1612)+1,4115)</f>
        <v>rock</v>
      </c>
      <c r="S1612" s="11">
        <f>(((J1612/60)/60)/24)+DATE(1970,1,1)</f>
        <v>41228.924884259257</v>
      </c>
      <c r="T1612" s="11">
        <f>(((I1612/60)/60)/24)+DATE(1970,1,1)</f>
        <v>41258.924884259257</v>
      </c>
    </row>
    <row r="1613" spans="1:20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>E1613/D1613</f>
        <v>1.25125</v>
      </c>
      <c r="P1613">
        <f>E1613/L1613</f>
        <v>37.074074074074076</v>
      </c>
      <c r="Q1613" t="str">
        <f>LEFT(N1613,(FIND("/",N1613)-1))</f>
        <v>music</v>
      </c>
      <c r="R1613" t="str">
        <f>MID(N1613,FIND("/",N1613)+1,4115)</f>
        <v>rock</v>
      </c>
      <c r="S1613" s="11">
        <f>(((J1613/60)/60)/24)+DATE(1970,1,1)</f>
        <v>41409.00037037037</v>
      </c>
      <c r="T1613" s="11">
        <f>(((I1613/60)/60)/24)+DATE(1970,1,1)</f>
        <v>41430.00037037037</v>
      </c>
    </row>
    <row r="1614" spans="1:20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>E1614/D1614</f>
        <v>1.1000000000000001</v>
      </c>
      <c r="P1614">
        <f>E1614/L1614</f>
        <v>50</v>
      </c>
      <c r="Q1614" t="str">
        <f>LEFT(N1614,(FIND("/",N1614)-1))</f>
        <v>music</v>
      </c>
      <c r="R1614" t="str">
        <f>MID(N1614,FIND("/",N1614)+1,4115)</f>
        <v>rock</v>
      </c>
      <c r="S1614" s="11">
        <f>(((J1614/60)/60)/24)+DATE(1970,1,1)</f>
        <v>41246.874814814815</v>
      </c>
      <c r="T1614" s="11">
        <f>(((I1614/60)/60)/24)+DATE(1970,1,1)</f>
        <v>41276.874814814815</v>
      </c>
    </row>
    <row r="1615" spans="1:20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>E1615/D1615</f>
        <v>1.0149999999999999</v>
      </c>
      <c r="P1615">
        <f>E1615/L1615</f>
        <v>39.03846153846154</v>
      </c>
      <c r="Q1615" t="str">
        <f>LEFT(N1615,(FIND("/",N1615)-1))</f>
        <v>music</v>
      </c>
      <c r="R1615" t="str">
        <f>MID(N1615,FIND("/",N1615)+1,4115)</f>
        <v>rock</v>
      </c>
      <c r="S1615" s="11">
        <f>(((J1615/60)/60)/24)+DATE(1970,1,1)</f>
        <v>41082.069467592592</v>
      </c>
      <c r="T1615" s="11">
        <f>(((I1615/60)/60)/24)+DATE(1970,1,1)</f>
        <v>41112.069467592592</v>
      </c>
    </row>
    <row r="1616" spans="1:20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>E1616/D1616</f>
        <v>1.0269999999999999</v>
      </c>
      <c r="P1616">
        <f>E1616/L1616</f>
        <v>66.688311688311686</v>
      </c>
      <c r="Q1616" t="str">
        <f>LEFT(N1616,(FIND("/",N1616)-1))</f>
        <v>music</v>
      </c>
      <c r="R1616" t="str">
        <f>MID(N1616,FIND("/",N1616)+1,4115)</f>
        <v>rock</v>
      </c>
      <c r="S1616" s="11">
        <f>(((J1616/60)/60)/24)+DATE(1970,1,1)</f>
        <v>41794.981122685182</v>
      </c>
      <c r="T1616" s="11">
        <f>(((I1616/60)/60)/24)+DATE(1970,1,1)</f>
        <v>41854.708333333336</v>
      </c>
    </row>
    <row r="1617" spans="1:20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>E1617/D1617</f>
        <v>1.1412500000000001</v>
      </c>
      <c r="P1617">
        <f>E1617/L1617</f>
        <v>67.132352941176464</v>
      </c>
      <c r="Q1617" t="str">
        <f>LEFT(N1617,(FIND("/",N1617)-1))</f>
        <v>music</v>
      </c>
      <c r="R1617" t="str">
        <f>MID(N1617,FIND("/",N1617)+1,4115)</f>
        <v>rock</v>
      </c>
      <c r="S1617" s="11">
        <f>(((J1617/60)/60)/24)+DATE(1970,1,1)</f>
        <v>40845.050879629627</v>
      </c>
      <c r="T1617" s="11">
        <f>(((I1617/60)/60)/24)+DATE(1970,1,1)</f>
        <v>40890.092546296299</v>
      </c>
    </row>
    <row r="1618" spans="1:20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>E1618/D1618</f>
        <v>1.042</v>
      </c>
      <c r="P1618">
        <f>E1618/L1618</f>
        <v>66.369426751592357</v>
      </c>
      <c r="Q1618" t="str">
        <f>LEFT(N1618,(FIND("/",N1618)-1))</f>
        <v>music</v>
      </c>
      <c r="R1618" t="str">
        <f>MID(N1618,FIND("/",N1618)+1,4115)</f>
        <v>rock</v>
      </c>
      <c r="S1618" s="11">
        <f>(((J1618/60)/60)/24)+DATE(1970,1,1)</f>
        <v>41194.715520833335</v>
      </c>
      <c r="T1618" s="11">
        <f>(((I1618/60)/60)/24)+DATE(1970,1,1)</f>
        <v>41235.916666666664</v>
      </c>
    </row>
    <row r="1619" spans="1:20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>E1619/D1619</f>
        <v>1.4585714285714286</v>
      </c>
      <c r="P1619">
        <f>E1619/L1619</f>
        <v>64.620253164556956</v>
      </c>
      <c r="Q1619" t="str">
        <f>LEFT(N1619,(FIND("/",N1619)-1))</f>
        <v>music</v>
      </c>
      <c r="R1619" t="str">
        <f>MID(N1619,FIND("/",N1619)+1,4115)</f>
        <v>rock</v>
      </c>
      <c r="S1619" s="11">
        <f>(((J1619/60)/60)/24)+DATE(1970,1,1)</f>
        <v>41546.664212962962</v>
      </c>
      <c r="T1619" s="11">
        <f>(((I1619/60)/60)/24)+DATE(1970,1,1)</f>
        <v>41579.791666666664</v>
      </c>
    </row>
    <row r="1620" spans="1:20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>E1620/D1620</f>
        <v>1.0506666666666666</v>
      </c>
      <c r="P1620">
        <f>E1620/L1620</f>
        <v>58.370370370370374</v>
      </c>
      <c r="Q1620" t="str">
        <f>LEFT(N1620,(FIND("/",N1620)-1))</f>
        <v>music</v>
      </c>
      <c r="R1620" t="str">
        <f>MID(N1620,FIND("/",N1620)+1,4115)</f>
        <v>rock</v>
      </c>
      <c r="S1620" s="11">
        <f>(((J1620/60)/60)/24)+DATE(1970,1,1)</f>
        <v>41301.654340277775</v>
      </c>
      <c r="T1620" s="11">
        <f>(((I1620/60)/60)/24)+DATE(1970,1,1)</f>
        <v>41341.654340277775</v>
      </c>
    </row>
    <row r="1621" spans="1:20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>E1621/D1621</f>
        <v>1.3333333333333333</v>
      </c>
      <c r="P1621">
        <f>E1621/L1621</f>
        <v>86.956521739130437</v>
      </c>
      <c r="Q1621" t="str">
        <f>LEFT(N1621,(FIND("/",N1621)-1))</f>
        <v>music</v>
      </c>
      <c r="R1621" t="str">
        <f>MID(N1621,FIND("/",N1621)+1,4115)</f>
        <v>rock</v>
      </c>
      <c r="S1621" s="11">
        <f>(((J1621/60)/60)/24)+DATE(1970,1,1)</f>
        <v>41876.18618055556</v>
      </c>
      <c r="T1621" s="11">
        <f>(((I1621/60)/60)/24)+DATE(1970,1,1)</f>
        <v>41897.18618055556</v>
      </c>
    </row>
    <row r="1622" spans="1:20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>E1622/D1622</f>
        <v>1.1299999999999999</v>
      </c>
      <c r="P1622">
        <f>E1622/L1622</f>
        <v>66.470588235294116</v>
      </c>
      <c r="Q1622" t="str">
        <f>LEFT(N1622,(FIND("/",N1622)-1))</f>
        <v>music</v>
      </c>
      <c r="R1622" t="str">
        <f>MID(N1622,FIND("/",N1622)+1,4115)</f>
        <v>rock</v>
      </c>
      <c r="S1622" s="11">
        <f>(((J1622/60)/60)/24)+DATE(1970,1,1)</f>
        <v>41321.339583333334</v>
      </c>
      <c r="T1622" s="11">
        <f>(((I1622/60)/60)/24)+DATE(1970,1,1)</f>
        <v>41328.339583333334</v>
      </c>
    </row>
    <row r="1623" spans="1:20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>E1623/D1623</f>
        <v>1.212</v>
      </c>
      <c r="P1623">
        <f>E1623/L1623</f>
        <v>163.78378378378378</v>
      </c>
      <c r="Q1623" t="str">
        <f>LEFT(N1623,(FIND("/",N1623)-1))</f>
        <v>music</v>
      </c>
      <c r="R1623" t="str">
        <f>MID(N1623,FIND("/",N1623)+1,4115)</f>
        <v>rock</v>
      </c>
      <c r="S1623" s="11">
        <f>(((J1623/60)/60)/24)+DATE(1970,1,1)</f>
        <v>41003.60665509259</v>
      </c>
      <c r="T1623" s="11">
        <f>(((I1623/60)/60)/24)+DATE(1970,1,1)</f>
        <v>41057.165972222225</v>
      </c>
    </row>
    <row r="1624" spans="1:20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>E1624/D1624</f>
        <v>1.0172463768115942</v>
      </c>
      <c r="P1624">
        <f>E1624/L1624</f>
        <v>107.98461538461538</v>
      </c>
      <c r="Q1624" t="str">
        <f>LEFT(N1624,(FIND("/",N1624)-1))</f>
        <v>music</v>
      </c>
      <c r="R1624" t="str">
        <f>MID(N1624,FIND("/",N1624)+1,4115)</f>
        <v>rock</v>
      </c>
      <c r="S1624" s="11">
        <f>(((J1624/60)/60)/24)+DATE(1970,1,1)</f>
        <v>41950.29483796296</v>
      </c>
      <c r="T1624" s="11">
        <f>(((I1624/60)/60)/24)+DATE(1970,1,1)</f>
        <v>41990.332638888889</v>
      </c>
    </row>
    <row r="1625" spans="1:20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>E1625/D1625</f>
        <v>1.0106666666666666</v>
      </c>
      <c r="P1625">
        <f>E1625/L1625</f>
        <v>42.111111111111114</v>
      </c>
      <c r="Q1625" t="str">
        <f>LEFT(N1625,(FIND("/",N1625)-1))</f>
        <v>music</v>
      </c>
      <c r="R1625" t="str">
        <f>MID(N1625,FIND("/",N1625)+1,4115)</f>
        <v>rock</v>
      </c>
      <c r="S1625" s="11">
        <f>(((J1625/60)/60)/24)+DATE(1970,1,1)</f>
        <v>41453.688530092593</v>
      </c>
      <c r="T1625" s="11">
        <f>(((I1625/60)/60)/24)+DATE(1970,1,1)</f>
        <v>41513.688530092593</v>
      </c>
    </row>
    <row r="1626" spans="1:20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>E1626/D1626</f>
        <v>1.18</v>
      </c>
      <c r="P1626">
        <f>E1626/L1626</f>
        <v>47.2</v>
      </c>
      <c r="Q1626" t="str">
        <f>LEFT(N1626,(FIND("/",N1626)-1))</f>
        <v>music</v>
      </c>
      <c r="R1626" t="str">
        <f>MID(N1626,FIND("/",N1626)+1,4115)</f>
        <v>rock</v>
      </c>
      <c r="S1626" s="11">
        <f>(((J1626/60)/60)/24)+DATE(1970,1,1)</f>
        <v>41243.367303240739</v>
      </c>
      <c r="T1626" s="11">
        <f>(((I1626/60)/60)/24)+DATE(1970,1,1)</f>
        <v>41283.367303240739</v>
      </c>
    </row>
    <row r="1627" spans="1:20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>E1627/D1627</f>
        <v>1.5533333333333332</v>
      </c>
      <c r="P1627">
        <f>E1627/L1627</f>
        <v>112.01923076923077</v>
      </c>
      <c r="Q1627" t="str">
        <f>LEFT(N1627,(FIND("/",N1627)-1))</f>
        <v>music</v>
      </c>
      <c r="R1627" t="str">
        <f>MID(N1627,FIND("/",N1627)+1,4115)</f>
        <v>rock</v>
      </c>
      <c r="S1627" s="11">
        <f>(((J1627/60)/60)/24)+DATE(1970,1,1)</f>
        <v>41135.699687500004</v>
      </c>
      <c r="T1627" s="11">
        <f>(((I1627/60)/60)/24)+DATE(1970,1,1)</f>
        <v>41163.699687500004</v>
      </c>
    </row>
    <row r="1628" spans="1:20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>E1628/D1628</f>
        <v>1.0118750000000001</v>
      </c>
      <c r="P1628">
        <f>E1628/L1628</f>
        <v>74.953703703703709</v>
      </c>
      <c r="Q1628" t="str">
        <f>LEFT(N1628,(FIND("/",N1628)-1))</f>
        <v>music</v>
      </c>
      <c r="R1628" t="str">
        <f>MID(N1628,FIND("/",N1628)+1,4115)</f>
        <v>rock</v>
      </c>
      <c r="S1628" s="11">
        <f>(((J1628/60)/60)/24)+DATE(1970,1,1)</f>
        <v>41579.847997685189</v>
      </c>
      <c r="T1628" s="11">
        <f>(((I1628/60)/60)/24)+DATE(1970,1,1)</f>
        <v>41609.889664351853</v>
      </c>
    </row>
    <row r="1629" spans="1:20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>E1629/D1629</f>
        <v>1.17</v>
      </c>
      <c r="P1629">
        <f>E1629/L1629</f>
        <v>61.578947368421055</v>
      </c>
      <c r="Q1629" t="str">
        <f>LEFT(N1629,(FIND("/",N1629)-1))</f>
        <v>music</v>
      </c>
      <c r="R1629" t="str">
        <f>MID(N1629,FIND("/",N1629)+1,4115)</f>
        <v>rock</v>
      </c>
      <c r="S1629" s="11">
        <f>(((J1629/60)/60)/24)+DATE(1970,1,1)</f>
        <v>41205.707048611112</v>
      </c>
      <c r="T1629" s="11">
        <f>(((I1629/60)/60)/24)+DATE(1970,1,1)</f>
        <v>41239.207638888889</v>
      </c>
    </row>
    <row r="1630" spans="1:20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>E1630/D1630</f>
        <v>1.00925</v>
      </c>
      <c r="P1630">
        <f>E1630/L1630</f>
        <v>45.875</v>
      </c>
      <c r="Q1630" t="str">
        <f>LEFT(N1630,(FIND("/",N1630)-1))</f>
        <v>music</v>
      </c>
      <c r="R1630" t="str">
        <f>MID(N1630,FIND("/",N1630)+1,4115)</f>
        <v>rock</v>
      </c>
      <c r="S1630" s="11">
        <f>(((J1630/60)/60)/24)+DATE(1970,1,1)</f>
        <v>41774.737060185187</v>
      </c>
      <c r="T1630" s="11">
        <f>(((I1630/60)/60)/24)+DATE(1970,1,1)</f>
        <v>41807.737060185187</v>
      </c>
    </row>
    <row r="1631" spans="1:20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>E1631/D1631</f>
        <v>1.0366666666666666</v>
      </c>
      <c r="P1631">
        <f>E1631/L1631</f>
        <v>75.853658536585371</v>
      </c>
      <c r="Q1631" t="str">
        <f>LEFT(N1631,(FIND("/",N1631)-1))</f>
        <v>music</v>
      </c>
      <c r="R1631" t="str">
        <f>MID(N1631,FIND("/",N1631)+1,4115)</f>
        <v>rock</v>
      </c>
      <c r="S1631" s="11">
        <f>(((J1631/60)/60)/24)+DATE(1970,1,1)</f>
        <v>41645.867280092592</v>
      </c>
      <c r="T1631" s="11">
        <f>(((I1631/60)/60)/24)+DATE(1970,1,1)</f>
        <v>41690.867280092592</v>
      </c>
    </row>
    <row r="1632" spans="1:20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>E1632/D1632</f>
        <v>2.6524999999999999</v>
      </c>
      <c r="P1632">
        <f>E1632/L1632</f>
        <v>84.206349206349202</v>
      </c>
      <c r="Q1632" t="str">
        <f>LEFT(N1632,(FIND("/",N1632)-1))</f>
        <v>music</v>
      </c>
      <c r="R1632" t="str">
        <f>MID(N1632,FIND("/",N1632)+1,4115)</f>
        <v>rock</v>
      </c>
      <c r="S1632" s="11">
        <f>(((J1632/60)/60)/24)+DATE(1970,1,1)</f>
        <v>40939.837673611109</v>
      </c>
      <c r="T1632" s="11">
        <f>(((I1632/60)/60)/24)+DATE(1970,1,1)</f>
        <v>40970.290972222225</v>
      </c>
    </row>
    <row r="1633" spans="1:20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>E1633/D1633</f>
        <v>1.5590999999999999</v>
      </c>
      <c r="P1633">
        <f>E1633/L1633</f>
        <v>117.22556390977444</v>
      </c>
      <c r="Q1633" t="str">
        <f>LEFT(N1633,(FIND("/",N1633)-1))</f>
        <v>music</v>
      </c>
      <c r="R1633" t="str">
        <f>MID(N1633,FIND("/",N1633)+1,4115)</f>
        <v>rock</v>
      </c>
      <c r="S1633" s="11">
        <f>(((J1633/60)/60)/24)+DATE(1970,1,1)</f>
        <v>41164.859502314815</v>
      </c>
      <c r="T1633" s="11">
        <f>(((I1633/60)/60)/24)+DATE(1970,1,1)</f>
        <v>41194.859502314815</v>
      </c>
    </row>
    <row r="1634" spans="1:20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>E1634/D1634</f>
        <v>1.0162500000000001</v>
      </c>
      <c r="P1634">
        <f>E1634/L1634</f>
        <v>86.489361702127653</v>
      </c>
      <c r="Q1634" t="str">
        <f>LEFT(N1634,(FIND("/",N1634)-1))</f>
        <v>music</v>
      </c>
      <c r="R1634" t="str">
        <f>MID(N1634,FIND("/",N1634)+1,4115)</f>
        <v>rock</v>
      </c>
      <c r="S1634" s="11">
        <f>(((J1634/60)/60)/24)+DATE(1970,1,1)</f>
        <v>40750.340902777774</v>
      </c>
      <c r="T1634" s="11">
        <f>(((I1634/60)/60)/24)+DATE(1970,1,1)</f>
        <v>40810.340902777774</v>
      </c>
    </row>
    <row r="1635" spans="1:20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>E1635/D1635</f>
        <v>1</v>
      </c>
      <c r="P1635">
        <f>E1635/L1635</f>
        <v>172.41379310344828</v>
      </c>
      <c r="Q1635" t="str">
        <f>LEFT(N1635,(FIND("/",N1635)-1))</f>
        <v>music</v>
      </c>
      <c r="R1635" t="str">
        <f>MID(N1635,FIND("/",N1635)+1,4115)</f>
        <v>rock</v>
      </c>
      <c r="S1635" s="11">
        <f>(((J1635/60)/60)/24)+DATE(1970,1,1)</f>
        <v>40896.883750000001</v>
      </c>
      <c r="T1635" s="11">
        <f>(((I1635/60)/60)/24)+DATE(1970,1,1)</f>
        <v>40924.208333333336</v>
      </c>
    </row>
    <row r="1636" spans="1:20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>E1636/D1636</f>
        <v>1.0049999999999999</v>
      </c>
      <c r="P1636">
        <f>E1636/L1636</f>
        <v>62.8125</v>
      </c>
      <c r="Q1636" t="str">
        <f>LEFT(N1636,(FIND("/",N1636)-1))</f>
        <v>music</v>
      </c>
      <c r="R1636" t="str">
        <f>MID(N1636,FIND("/",N1636)+1,4115)</f>
        <v>rock</v>
      </c>
      <c r="S1636" s="11">
        <f>(((J1636/60)/60)/24)+DATE(1970,1,1)</f>
        <v>40658.189826388887</v>
      </c>
      <c r="T1636" s="11">
        <f>(((I1636/60)/60)/24)+DATE(1970,1,1)</f>
        <v>40696.249305555553</v>
      </c>
    </row>
    <row r="1637" spans="1:20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>E1637/D1637</f>
        <v>1.2529999999999999</v>
      </c>
      <c r="P1637">
        <f>E1637/L1637</f>
        <v>67.729729729729726</v>
      </c>
      <c r="Q1637" t="str">
        <f>LEFT(N1637,(FIND("/",N1637)-1))</f>
        <v>music</v>
      </c>
      <c r="R1637" t="str">
        <f>MID(N1637,FIND("/",N1637)+1,4115)</f>
        <v>rock</v>
      </c>
      <c r="S1637" s="11">
        <f>(((J1637/60)/60)/24)+DATE(1970,1,1)</f>
        <v>42502.868761574078</v>
      </c>
      <c r="T1637" s="11">
        <f>(((I1637/60)/60)/24)+DATE(1970,1,1)</f>
        <v>42562.868761574078</v>
      </c>
    </row>
    <row r="1638" spans="1:20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>E1638/D1638</f>
        <v>1.0355555555555556</v>
      </c>
      <c r="P1638">
        <f>E1638/L1638</f>
        <v>53.5632183908046</v>
      </c>
      <c r="Q1638" t="str">
        <f>LEFT(N1638,(FIND("/",N1638)-1))</f>
        <v>music</v>
      </c>
      <c r="R1638" t="str">
        <f>MID(N1638,FIND("/",N1638)+1,4115)</f>
        <v>rock</v>
      </c>
      <c r="S1638" s="11">
        <f>(((J1638/60)/60)/24)+DATE(1970,1,1)</f>
        <v>40663.08666666667</v>
      </c>
      <c r="T1638" s="11">
        <f>(((I1638/60)/60)/24)+DATE(1970,1,1)</f>
        <v>40706.166666666664</v>
      </c>
    </row>
    <row r="1639" spans="1:20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>E1639/D1639</f>
        <v>1.038</v>
      </c>
      <c r="P1639">
        <f>E1639/L1639</f>
        <v>34.6</v>
      </c>
      <c r="Q1639" t="str">
        <f>LEFT(N1639,(FIND("/",N1639)-1))</f>
        <v>music</v>
      </c>
      <c r="R1639" t="str">
        <f>MID(N1639,FIND("/",N1639)+1,4115)</f>
        <v>rock</v>
      </c>
      <c r="S1639" s="11">
        <f>(((J1639/60)/60)/24)+DATE(1970,1,1)</f>
        <v>40122.751620370371</v>
      </c>
      <c r="T1639" s="11">
        <f>(((I1639/60)/60)/24)+DATE(1970,1,1)</f>
        <v>40178.98541666667</v>
      </c>
    </row>
    <row r="1640" spans="1:20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>E1640/D1640</f>
        <v>1.05</v>
      </c>
      <c r="P1640">
        <f>E1640/L1640</f>
        <v>38.888888888888886</v>
      </c>
      <c r="Q1640" t="str">
        <f>LEFT(N1640,(FIND("/",N1640)-1))</f>
        <v>music</v>
      </c>
      <c r="R1640" t="str">
        <f>MID(N1640,FIND("/",N1640)+1,4115)</f>
        <v>rock</v>
      </c>
      <c r="S1640" s="11">
        <f>(((J1640/60)/60)/24)+DATE(1970,1,1)</f>
        <v>41288.68712962963</v>
      </c>
      <c r="T1640" s="11">
        <f>(((I1640/60)/60)/24)+DATE(1970,1,1)</f>
        <v>41333.892361111109</v>
      </c>
    </row>
    <row r="1641" spans="1:20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>E1641/D1641</f>
        <v>1</v>
      </c>
      <c r="P1641">
        <f>E1641/L1641</f>
        <v>94.736842105263165</v>
      </c>
      <c r="Q1641" t="str">
        <f>LEFT(N1641,(FIND("/",N1641)-1))</f>
        <v>music</v>
      </c>
      <c r="R1641" t="str">
        <f>MID(N1641,FIND("/",N1641)+1,4115)</f>
        <v>rock</v>
      </c>
      <c r="S1641" s="11">
        <f>(((J1641/60)/60)/24)+DATE(1970,1,1)</f>
        <v>40941.652372685188</v>
      </c>
      <c r="T1641" s="11">
        <f>(((I1641/60)/60)/24)+DATE(1970,1,1)</f>
        <v>40971.652372685188</v>
      </c>
    </row>
    <row r="1642" spans="1:20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>E1642/D1642</f>
        <v>1.6986000000000001</v>
      </c>
      <c r="P1642">
        <f>E1642/L1642</f>
        <v>39.967058823529413</v>
      </c>
      <c r="Q1642" t="str">
        <f>LEFT(N1642,(FIND("/",N1642)-1))</f>
        <v>music</v>
      </c>
      <c r="R1642" t="str">
        <f>MID(N1642,FIND("/",N1642)+1,4115)</f>
        <v>rock</v>
      </c>
      <c r="S1642" s="11">
        <f>(((J1642/60)/60)/24)+DATE(1970,1,1)</f>
        <v>40379.23096064815</v>
      </c>
      <c r="T1642" s="11">
        <f>(((I1642/60)/60)/24)+DATE(1970,1,1)</f>
        <v>40393.082638888889</v>
      </c>
    </row>
    <row r="1643" spans="1:20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>E1643/D1643</f>
        <v>1.014</v>
      </c>
      <c r="P1643">
        <f>E1643/L1643</f>
        <v>97.5</v>
      </c>
      <c r="Q1643" t="str">
        <f>LEFT(N1643,(FIND("/",N1643)-1))</f>
        <v>music</v>
      </c>
      <c r="R1643" t="str">
        <f>MID(N1643,FIND("/",N1643)+1,4115)</f>
        <v>pop</v>
      </c>
      <c r="S1643" s="11">
        <f>(((J1643/60)/60)/24)+DATE(1970,1,1)</f>
        <v>41962.596574074079</v>
      </c>
      <c r="T1643" s="11">
        <f>(((I1643/60)/60)/24)+DATE(1970,1,1)</f>
        <v>41992.596574074079</v>
      </c>
    </row>
    <row r="1644" spans="1:20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>E1644/D1644</f>
        <v>1</v>
      </c>
      <c r="P1644">
        <f>E1644/L1644</f>
        <v>42.857142857142854</v>
      </c>
      <c r="Q1644" t="str">
        <f>LEFT(N1644,(FIND("/",N1644)-1))</f>
        <v>music</v>
      </c>
      <c r="R1644" t="str">
        <f>MID(N1644,FIND("/",N1644)+1,4115)</f>
        <v>pop</v>
      </c>
      <c r="S1644" s="11">
        <f>(((J1644/60)/60)/24)+DATE(1970,1,1)</f>
        <v>40688.024618055555</v>
      </c>
      <c r="T1644" s="11">
        <f>(((I1644/60)/60)/24)+DATE(1970,1,1)</f>
        <v>40708.024618055555</v>
      </c>
    </row>
    <row r="1645" spans="1:20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>E1645/D1645</f>
        <v>1.2470000000000001</v>
      </c>
      <c r="P1645">
        <f>E1645/L1645</f>
        <v>168.51351351351352</v>
      </c>
      <c r="Q1645" t="str">
        <f>LEFT(N1645,(FIND("/",N1645)-1))</f>
        <v>music</v>
      </c>
      <c r="R1645" t="str">
        <f>MID(N1645,FIND("/",N1645)+1,4115)</f>
        <v>pop</v>
      </c>
      <c r="S1645" s="11">
        <f>(((J1645/60)/60)/24)+DATE(1970,1,1)</f>
        <v>41146.824212962965</v>
      </c>
      <c r="T1645" s="11">
        <f>(((I1645/60)/60)/24)+DATE(1970,1,1)</f>
        <v>41176.824212962965</v>
      </c>
    </row>
    <row r="1646" spans="1:20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>E1646/D1646</f>
        <v>1.095</v>
      </c>
      <c r="P1646">
        <f>E1646/L1646</f>
        <v>85.546875</v>
      </c>
      <c r="Q1646" t="str">
        <f>LEFT(N1646,(FIND("/",N1646)-1))</f>
        <v>music</v>
      </c>
      <c r="R1646" t="str">
        <f>MID(N1646,FIND("/",N1646)+1,4115)</f>
        <v>pop</v>
      </c>
      <c r="S1646" s="11">
        <f>(((J1646/60)/60)/24)+DATE(1970,1,1)</f>
        <v>41175.05972222222</v>
      </c>
      <c r="T1646" s="11">
        <f>(((I1646/60)/60)/24)+DATE(1970,1,1)</f>
        <v>41235.101388888892</v>
      </c>
    </row>
    <row r="1647" spans="1:20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>E1647/D1647</f>
        <v>1.1080000000000001</v>
      </c>
      <c r="P1647">
        <f>E1647/L1647</f>
        <v>554</v>
      </c>
      <c r="Q1647" t="str">
        <f>LEFT(N1647,(FIND("/",N1647)-1))</f>
        <v>music</v>
      </c>
      <c r="R1647" t="str">
        <f>MID(N1647,FIND("/",N1647)+1,4115)</f>
        <v>pop</v>
      </c>
      <c r="S1647" s="11">
        <f>(((J1647/60)/60)/24)+DATE(1970,1,1)</f>
        <v>41521.617361111108</v>
      </c>
      <c r="T1647" s="11">
        <f>(((I1647/60)/60)/24)+DATE(1970,1,1)</f>
        <v>41535.617361111108</v>
      </c>
    </row>
    <row r="1648" spans="1:20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>E1648/D1648</f>
        <v>1.1020000000000001</v>
      </c>
      <c r="P1648">
        <f>E1648/L1648</f>
        <v>26.554216867469879</v>
      </c>
      <c r="Q1648" t="str">
        <f>LEFT(N1648,(FIND("/",N1648)-1))</f>
        <v>music</v>
      </c>
      <c r="R1648" t="str">
        <f>MID(N1648,FIND("/",N1648)+1,4115)</f>
        <v>pop</v>
      </c>
      <c r="S1648" s="11">
        <f>(((J1648/60)/60)/24)+DATE(1970,1,1)</f>
        <v>41833.450266203705</v>
      </c>
      <c r="T1648" s="11">
        <f>(((I1648/60)/60)/24)+DATE(1970,1,1)</f>
        <v>41865.757638888892</v>
      </c>
    </row>
    <row r="1649" spans="1:20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>E1649/D1649</f>
        <v>1.0471999999999999</v>
      </c>
      <c r="P1649">
        <f>E1649/L1649</f>
        <v>113.82608695652173</v>
      </c>
      <c r="Q1649" t="str">
        <f>LEFT(N1649,(FIND("/",N1649)-1))</f>
        <v>music</v>
      </c>
      <c r="R1649" t="str">
        <f>MID(N1649,FIND("/",N1649)+1,4115)</f>
        <v>pop</v>
      </c>
      <c r="S1649" s="11">
        <f>(((J1649/60)/60)/24)+DATE(1970,1,1)</f>
        <v>41039.409456018519</v>
      </c>
      <c r="T1649" s="11">
        <f>(((I1649/60)/60)/24)+DATE(1970,1,1)</f>
        <v>41069.409456018519</v>
      </c>
    </row>
    <row r="1650" spans="1:20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>E1650/D1650</f>
        <v>1.2526086956521738</v>
      </c>
      <c r="P1650">
        <f>E1650/L1650</f>
        <v>32.011111111111113</v>
      </c>
      <c r="Q1650" t="str">
        <f>LEFT(N1650,(FIND("/",N1650)-1))</f>
        <v>music</v>
      </c>
      <c r="R1650" t="str">
        <f>MID(N1650,FIND("/",N1650)+1,4115)</f>
        <v>pop</v>
      </c>
      <c r="S1650" s="11">
        <f>(((J1650/60)/60)/24)+DATE(1970,1,1)</f>
        <v>40592.704652777778</v>
      </c>
      <c r="T1650" s="11">
        <f>(((I1650/60)/60)/24)+DATE(1970,1,1)</f>
        <v>40622.662986111114</v>
      </c>
    </row>
    <row r="1651" spans="1:20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>E1651/D1651</f>
        <v>1.0058763157894737</v>
      </c>
      <c r="P1651">
        <f>E1651/L1651</f>
        <v>47.189259259259259</v>
      </c>
      <c r="Q1651" t="str">
        <f>LEFT(N1651,(FIND("/",N1651)-1))</f>
        <v>music</v>
      </c>
      <c r="R1651" t="str">
        <f>MID(N1651,FIND("/",N1651)+1,4115)</f>
        <v>pop</v>
      </c>
      <c r="S1651" s="11">
        <f>(((J1651/60)/60)/24)+DATE(1970,1,1)</f>
        <v>41737.684664351851</v>
      </c>
      <c r="T1651" s="11">
        <f>(((I1651/60)/60)/24)+DATE(1970,1,1)</f>
        <v>41782.684664351851</v>
      </c>
    </row>
    <row r="1652" spans="1:20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>E1652/D1652</f>
        <v>1.4155</v>
      </c>
      <c r="P1652">
        <f>E1652/L1652</f>
        <v>88.46875</v>
      </c>
      <c r="Q1652" t="str">
        <f>LEFT(N1652,(FIND("/",N1652)-1))</f>
        <v>music</v>
      </c>
      <c r="R1652" t="str">
        <f>MID(N1652,FIND("/",N1652)+1,4115)</f>
        <v>pop</v>
      </c>
      <c r="S1652" s="11">
        <f>(((J1652/60)/60)/24)+DATE(1970,1,1)</f>
        <v>41526.435613425929</v>
      </c>
      <c r="T1652" s="11">
        <f>(((I1652/60)/60)/24)+DATE(1970,1,1)</f>
        <v>41556.435613425929</v>
      </c>
    </row>
    <row r="1653" spans="1:20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>E1653/D1653</f>
        <v>1.0075000000000001</v>
      </c>
      <c r="P1653">
        <f>E1653/L1653</f>
        <v>100.75</v>
      </c>
      <c r="Q1653" t="str">
        <f>LEFT(N1653,(FIND("/",N1653)-1))</f>
        <v>music</v>
      </c>
      <c r="R1653" t="str">
        <f>MID(N1653,FIND("/",N1653)+1,4115)</f>
        <v>pop</v>
      </c>
      <c r="S1653" s="11">
        <f>(((J1653/60)/60)/24)+DATE(1970,1,1)</f>
        <v>40625.900694444441</v>
      </c>
      <c r="T1653" s="11">
        <f>(((I1653/60)/60)/24)+DATE(1970,1,1)</f>
        <v>40659.290972222225</v>
      </c>
    </row>
    <row r="1654" spans="1:20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>E1654/D1654</f>
        <v>1.0066666666666666</v>
      </c>
      <c r="P1654">
        <f>E1654/L1654</f>
        <v>64.714285714285708</v>
      </c>
      <c r="Q1654" t="str">
        <f>LEFT(N1654,(FIND("/",N1654)-1))</f>
        <v>music</v>
      </c>
      <c r="R1654" t="str">
        <f>MID(N1654,FIND("/",N1654)+1,4115)</f>
        <v>pop</v>
      </c>
      <c r="S1654" s="11">
        <f>(((J1654/60)/60)/24)+DATE(1970,1,1)</f>
        <v>41572.492974537039</v>
      </c>
      <c r="T1654" s="11">
        <f>(((I1654/60)/60)/24)+DATE(1970,1,1)</f>
        <v>41602.534641203703</v>
      </c>
    </row>
    <row r="1655" spans="1:20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>E1655/D1655</f>
        <v>1.7423040000000001</v>
      </c>
      <c r="P1655">
        <f>E1655/L1655</f>
        <v>51.854285714285716</v>
      </c>
      <c r="Q1655" t="str">
        <f>LEFT(N1655,(FIND("/",N1655)-1))</f>
        <v>music</v>
      </c>
      <c r="R1655" t="str">
        <f>MID(N1655,FIND("/",N1655)+1,4115)</f>
        <v>pop</v>
      </c>
      <c r="S1655" s="11">
        <f>(((J1655/60)/60)/24)+DATE(1970,1,1)</f>
        <v>40626.834444444445</v>
      </c>
      <c r="T1655" s="11">
        <f>(((I1655/60)/60)/24)+DATE(1970,1,1)</f>
        <v>40657.834444444445</v>
      </c>
    </row>
    <row r="1656" spans="1:20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>E1656/D1656</f>
        <v>1.199090909090909</v>
      </c>
      <c r="P1656">
        <f>E1656/L1656</f>
        <v>38.794117647058826</v>
      </c>
      <c r="Q1656" t="str">
        <f>LEFT(N1656,(FIND("/",N1656)-1))</f>
        <v>music</v>
      </c>
      <c r="R1656" t="str">
        <f>MID(N1656,FIND("/",N1656)+1,4115)</f>
        <v>pop</v>
      </c>
      <c r="S1656" s="11">
        <f>(((J1656/60)/60)/24)+DATE(1970,1,1)</f>
        <v>40987.890740740739</v>
      </c>
      <c r="T1656" s="11">
        <f>(((I1656/60)/60)/24)+DATE(1970,1,1)</f>
        <v>41017.890740740739</v>
      </c>
    </row>
    <row r="1657" spans="1:20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>E1657/D1657</f>
        <v>1.4286666666666668</v>
      </c>
      <c r="P1657">
        <f>E1657/L1657</f>
        <v>44.645833333333336</v>
      </c>
      <c r="Q1657" t="str">
        <f>LEFT(N1657,(FIND("/",N1657)-1))</f>
        <v>music</v>
      </c>
      <c r="R1657" t="str">
        <f>MID(N1657,FIND("/",N1657)+1,4115)</f>
        <v>pop</v>
      </c>
      <c r="S1657" s="11">
        <f>(((J1657/60)/60)/24)+DATE(1970,1,1)</f>
        <v>40974.791898148149</v>
      </c>
      <c r="T1657" s="11">
        <f>(((I1657/60)/60)/24)+DATE(1970,1,1)</f>
        <v>41004.750231481477</v>
      </c>
    </row>
    <row r="1658" spans="1:20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>E1658/D1658</f>
        <v>1.0033493333333334</v>
      </c>
      <c r="P1658">
        <f>E1658/L1658</f>
        <v>156.77333333333334</v>
      </c>
      <c r="Q1658" t="str">
        <f>LEFT(N1658,(FIND("/",N1658)-1))</f>
        <v>music</v>
      </c>
      <c r="R1658" t="str">
        <f>MID(N1658,FIND("/",N1658)+1,4115)</f>
        <v>pop</v>
      </c>
      <c r="S1658" s="11">
        <f>(((J1658/60)/60)/24)+DATE(1970,1,1)</f>
        <v>41226.928842592592</v>
      </c>
      <c r="T1658" s="11">
        <f>(((I1658/60)/60)/24)+DATE(1970,1,1)</f>
        <v>41256.928842592592</v>
      </c>
    </row>
    <row r="1659" spans="1:20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>E1659/D1659</f>
        <v>1.0493380000000001</v>
      </c>
      <c r="P1659">
        <f>E1659/L1659</f>
        <v>118.70339366515837</v>
      </c>
      <c r="Q1659" t="str">
        <f>LEFT(N1659,(FIND("/",N1659)-1))</f>
        <v>music</v>
      </c>
      <c r="R1659" t="str">
        <f>MID(N1659,FIND("/",N1659)+1,4115)</f>
        <v>pop</v>
      </c>
      <c r="S1659" s="11">
        <f>(((J1659/60)/60)/24)+DATE(1970,1,1)</f>
        <v>41023.782037037039</v>
      </c>
      <c r="T1659" s="11">
        <f>(((I1659/60)/60)/24)+DATE(1970,1,1)</f>
        <v>41053.782037037039</v>
      </c>
    </row>
    <row r="1660" spans="1:20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>E1660/D1660</f>
        <v>1.3223333333333334</v>
      </c>
      <c r="P1660">
        <f>E1660/L1660</f>
        <v>74.149532710280369</v>
      </c>
      <c r="Q1660" t="str">
        <f>LEFT(N1660,(FIND("/",N1660)-1))</f>
        <v>music</v>
      </c>
      <c r="R1660" t="str">
        <f>MID(N1660,FIND("/",N1660)+1,4115)</f>
        <v>pop</v>
      </c>
      <c r="S1660" s="11">
        <f>(((J1660/60)/60)/24)+DATE(1970,1,1)</f>
        <v>41223.22184027778</v>
      </c>
      <c r="T1660" s="11">
        <f>(((I1660/60)/60)/24)+DATE(1970,1,1)</f>
        <v>41261.597222222219</v>
      </c>
    </row>
    <row r="1661" spans="1:20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>E1661/D1661</f>
        <v>1.1279999999999999</v>
      </c>
      <c r="P1661">
        <f>E1661/L1661</f>
        <v>12.533333333333333</v>
      </c>
      <c r="Q1661" t="str">
        <f>LEFT(N1661,(FIND("/",N1661)-1))</f>
        <v>music</v>
      </c>
      <c r="R1661" t="str">
        <f>MID(N1661,FIND("/",N1661)+1,4115)</f>
        <v>pop</v>
      </c>
      <c r="S1661" s="11">
        <f>(((J1661/60)/60)/24)+DATE(1970,1,1)</f>
        <v>41596.913437499999</v>
      </c>
      <c r="T1661" s="11">
        <f>(((I1661/60)/60)/24)+DATE(1970,1,1)</f>
        <v>41625.5</v>
      </c>
    </row>
    <row r="1662" spans="1:20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>E1662/D1662</f>
        <v>12.5375</v>
      </c>
      <c r="P1662">
        <f>E1662/L1662</f>
        <v>27.861111111111111</v>
      </c>
      <c r="Q1662" t="str">
        <f>LEFT(N1662,(FIND("/",N1662)-1))</f>
        <v>music</v>
      </c>
      <c r="R1662" t="str">
        <f>MID(N1662,FIND("/",N1662)+1,4115)</f>
        <v>pop</v>
      </c>
      <c r="S1662" s="11">
        <f>(((J1662/60)/60)/24)+DATE(1970,1,1)</f>
        <v>42459.693865740745</v>
      </c>
      <c r="T1662" s="11">
        <f>(((I1662/60)/60)/24)+DATE(1970,1,1)</f>
        <v>42490.915972222225</v>
      </c>
    </row>
    <row r="1663" spans="1:20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>E1663/D1663</f>
        <v>1.0250632911392406</v>
      </c>
      <c r="P1663">
        <f>E1663/L1663</f>
        <v>80.178217821782184</v>
      </c>
      <c r="Q1663" t="str">
        <f>LEFT(N1663,(FIND("/",N1663)-1))</f>
        <v>music</v>
      </c>
      <c r="R1663" t="str">
        <f>MID(N1663,FIND("/",N1663)+1,4115)</f>
        <v>pop</v>
      </c>
      <c r="S1663" s="11">
        <f>(((J1663/60)/60)/24)+DATE(1970,1,1)</f>
        <v>42343.998043981483</v>
      </c>
      <c r="T1663" s="11">
        <f>(((I1663/60)/60)/24)+DATE(1970,1,1)</f>
        <v>42386.875</v>
      </c>
    </row>
    <row r="1664" spans="1:20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>E1664/D1664</f>
        <v>1.026375</v>
      </c>
      <c r="P1664">
        <f>E1664/L1664</f>
        <v>132.43548387096774</v>
      </c>
      <c r="Q1664" t="str">
        <f>LEFT(N1664,(FIND("/",N1664)-1))</f>
        <v>music</v>
      </c>
      <c r="R1664" t="str">
        <f>MID(N1664,FIND("/",N1664)+1,4115)</f>
        <v>pop</v>
      </c>
      <c r="S1664" s="11">
        <f>(((J1664/60)/60)/24)+DATE(1970,1,1)</f>
        <v>40848.198333333334</v>
      </c>
      <c r="T1664" s="11">
        <f>(((I1664/60)/60)/24)+DATE(1970,1,1)</f>
        <v>40908.239999999998</v>
      </c>
    </row>
    <row r="1665" spans="1:20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>E1665/D1665</f>
        <v>1.08</v>
      </c>
      <c r="P1665">
        <f>E1665/L1665</f>
        <v>33.75</v>
      </c>
      <c r="Q1665" t="str">
        <f>LEFT(N1665,(FIND("/",N1665)-1))</f>
        <v>music</v>
      </c>
      <c r="R1665" t="str">
        <f>MID(N1665,FIND("/",N1665)+1,4115)</f>
        <v>pop</v>
      </c>
      <c r="S1665" s="11">
        <f>(((J1665/60)/60)/24)+DATE(1970,1,1)</f>
        <v>42006.02207175926</v>
      </c>
      <c r="T1665" s="11">
        <f>(((I1665/60)/60)/24)+DATE(1970,1,1)</f>
        <v>42036.02207175926</v>
      </c>
    </row>
    <row r="1666" spans="1:20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>E1666/D1666</f>
        <v>1.2240879999999998</v>
      </c>
      <c r="P1666">
        <f>E1666/L1666</f>
        <v>34.384494382022467</v>
      </c>
      <c r="Q1666" t="str">
        <f>LEFT(N1666,(FIND("/",N1666)-1))</f>
        <v>music</v>
      </c>
      <c r="R1666" t="str">
        <f>MID(N1666,FIND("/",N1666)+1,4115)</f>
        <v>pop</v>
      </c>
      <c r="S1666" s="11">
        <f>(((J1666/60)/60)/24)+DATE(1970,1,1)</f>
        <v>40939.761782407404</v>
      </c>
      <c r="T1666" s="11">
        <f>(((I1666/60)/60)/24)+DATE(1970,1,1)</f>
        <v>40984.165972222225</v>
      </c>
    </row>
    <row r="1667" spans="1:20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>E1667/D1667</f>
        <v>1.1945714285714286</v>
      </c>
      <c r="P1667">
        <f>E1667/L1667</f>
        <v>44.956989247311824</v>
      </c>
      <c r="Q1667" t="str">
        <f>LEFT(N1667,(FIND("/",N1667)-1))</f>
        <v>music</v>
      </c>
      <c r="R1667" t="str">
        <f>MID(N1667,FIND("/",N1667)+1,4115)</f>
        <v>pop</v>
      </c>
      <c r="S1667" s="11">
        <f>(((J1667/60)/60)/24)+DATE(1970,1,1)</f>
        <v>40564.649456018517</v>
      </c>
      <c r="T1667" s="11">
        <f>(((I1667/60)/60)/24)+DATE(1970,1,1)</f>
        <v>40596.125</v>
      </c>
    </row>
    <row r="1668" spans="1:20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>E1668/D1668</f>
        <v>1.6088</v>
      </c>
      <c r="P1668">
        <f>E1668/L1668</f>
        <v>41.04081632653061</v>
      </c>
      <c r="Q1668" t="str">
        <f>LEFT(N1668,(FIND("/",N1668)-1))</f>
        <v>music</v>
      </c>
      <c r="R1668" t="str">
        <f>MID(N1668,FIND("/",N1668)+1,4115)</f>
        <v>pop</v>
      </c>
      <c r="S1668" s="11">
        <f>(((J1668/60)/60)/24)+DATE(1970,1,1)</f>
        <v>41331.253159722226</v>
      </c>
      <c r="T1668" s="11">
        <f>(((I1668/60)/60)/24)+DATE(1970,1,1)</f>
        <v>41361.211493055554</v>
      </c>
    </row>
    <row r="1669" spans="1:20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>E1669/D1669</f>
        <v>1.2685294117647059</v>
      </c>
      <c r="P1669">
        <f>E1669/L1669</f>
        <v>52.597560975609753</v>
      </c>
      <c r="Q1669" t="str">
        <f>LEFT(N1669,(FIND("/",N1669)-1))</f>
        <v>music</v>
      </c>
      <c r="R1669" t="str">
        <f>MID(N1669,FIND("/",N1669)+1,4115)</f>
        <v>pop</v>
      </c>
      <c r="S1669" s="11">
        <f>(((J1669/60)/60)/24)+DATE(1970,1,1)</f>
        <v>41682.0705787037</v>
      </c>
      <c r="T1669" s="11">
        <f>(((I1669/60)/60)/24)+DATE(1970,1,1)</f>
        <v>41709.290972222225</v>
      </c>
    </row>
    <row r="1670" spans="1:20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>E1670/D1670</f>
        <v>1.026375</v>
      </c>
      <c r="P1670">
        <f>E1670/L1670</f>
        <v>70.784482758620683</v>
      </c>
      <c r="Q1670" t="str">
        <f>LEFT(N1670,(FIND("/",N1670)-1))</f>
        <v>music</v>
      </c>
      <c r="R1670" t="str">
        <f>MID(N1670,FIND("/",N1670)+1,4115)</f>
        <v>pop</v>
      </c>
      <c r="S1670" s="11">
        <f>(((J1670/60)/60)/24)+DATE(1970,1,1)</f>
        <v>40845.14975694444</v>
      </c>
      <c r="T1670" s="11">
        <f>(((I1670/60)/60)/24)+DATE(1970,1,1)</f>
        <v>40875.191423611112</v>
      </c>
    </row>
    <row r="1671" spans="1:20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>E1671/D1671</f>
        <v>1.3975</v>
      </c>
      <c r="P1671">
        <f>E1671/L1671</f>
        <v>53.75</v>
      </c>
      <c r="Q1671" t="str">
        <f>LEFT(N1671,(FIND("/",N1671)-1))</f>
        <v>music</v>
      </c>
      <c r="R1671" t="str">
        <f>MID(N1671,FIND("/",N1671)+1,4115)</f>
        <v>pop</v>
      </c>
      <c r="S1671" s="11">
        <f>(((J1671/60)/60)/24)+DATE(1970,1,1)</f>
        <v>42461.885138888887</v>
      </c>
      <c r="T1671" s="11">
        <f>(((I1671/60)/60)/24)+DATE(1970,1,1)</f>
        <v>42521.885138888887</v>
      </c>
    </row>
    <row r="1672" spans="1:20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>E1672/D1672</f>
        <v>1.026</v>
      </c>
      <c r="P1672">
        <f>E1672/L1672</f>
        <v>44.608695652173914</v>
      </c>
      <c r="Q1672" t="str">
        <f>LEFT(N1672,(FIND("/",N1672)-1))</f>
        <v>music</v>
      </c>
      <c r="R1672" t="str">
        <f>MID(N1672,FIND("/",N1672)+1,4115)</f>
        <v>pop</v>
      </c>
      <c r="S1672" s="11">
        <f>(((J1672/60)/60)/24)+DATE(1970,1,1)</f>
        <v>40313.930543981485</v>
      </c>
      <c r="T1672" s="11">
        <f>(((I1672/60)/60)/24)+DATE(1970,1,1)</f>
        <v>40364.166666666664</v>
      </c>
    </row>
    <row r="1673" spans="1:20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>E1673/D1673</f>
        <v>1.0067349999999999</v>
      </c>
      <c r="P1673">
        <f>E1673/L1673</f>
        <v>26.148961038961041</v>
      </c>
      <c r="Q1673" t="str">
        <f>LEFT(N1673,(FIND("/",N1673)-1))</f>
        <v>music</v>
      </c>
      <c r="R1673" t="str">
        <f>MID(N1673,FIND("/",N1673)+1,4115)</f>
        <v>pop</v>
      </c>
      <c r="S1673" s="11">
        <f>(((J1673/60)/60)/24)+DATE(1970,1,1)</f>
        <v>42553.54414351852</v>
      </c>
      <c r="T1673" s="11">
        <f>(((I1673/60)/60)/24)+DATE(1970,1,1)</f>
        <v>42583.54414351852</v>
      </c>
    </row>
    <row r="1674" spans="1:20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>E1674/D1674</f>
        <v>1.1294117647058823</v>
      </c>
      <c r="P1674">
        <f>E1674/L1674</f>
        <v>39.183673469387756</v>
      </c>
      <c r="Q1674" t="str">
        <f>LEFT(N1674,(FIND("/",N1674)-1))</f>
        <v>music</v>
      </c>
      <c r="R1674" t="str">
        <f>MID(N1674,FIND("/",N1674)+1,4115)</f>
        <v>pop</v>
      </c>
      <c r="S1674" s="11">
        <f>(((J1674/60)/60)/24)+DATE(1970,1,1)</f>
        <v>41034.656597222223</v>
      </c>
      <c r="T1674" s="11">
        <f>(((I1674/60)/60)/24)+DATE(1970,1,1)</f>
        <v>41064.656597222223</v>
      </c>
    </row>
    <row r="1675" spans="1:20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>E1675/D1675</f>
        <v>1.2809523809523808</v>
      </c>
      <c r="P1675">
        <f>E1675/L1675</f>
        <v>45.593220338983052</v>
      </c>
      <c r="Q1675" t="str">
        <f>LEFT(N1675,(FIND("/",N1675)-1))</f>
        <v>music</v>
      </c>
      <c r="R1675" t="str">
        <f>MID(N1675,FIND("/",N1675)+1,4115)</f>
        <v>pop</v>
      </c>
      <c r="S1675" s="11">
        <f>(((J1675/60)/60)/24)+DATE(1970,1,1)</f>
        <v>42039.878379629634</v>
      </c>
      <c r="T1675" s="11">
        <f>(((I1675/60)/60)/24)+DATE(1970,1,1)</f>
        <v>42069.878379629634</v>
      </c>
    </row>
    <row r="1676" spans="1:20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>E1676/D1676</f>
        <v>2.0169999999999999</v>
      </c>
      <c r="P1676">
        <f>E1676/L1676</f>
        <v>89.247787610619469</v>
      </c>
      <c r="Q1676" t="str">
        <f>LEFT(N1676,(FIND("/",N1676)-1))</f>
        <v>music</v>
      </c>
      <c r="R1676" t="str">
        <f>MID(N1676,FIND("/",N1676)+1,4115)</f>
        <v>pop</v>
      </c>
      <c r="S1676" s="11">
        <f>(((J1676/60)/60)/24)+DATE(1970,1,1)</f>
        <v>42569.605393518519</v>
      </c>
      <c r="T1676" s="11">
        <f>(((I1676/60)/60)/24)+DATE(1970,1,1)</f>
        <v>42600.290972222225</v>
      </c>
    </row>
    <row r="1677" spans="1:20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>E1677/D1677</f>
        <v>1.37416</v>
      </c>
      <c r="P1677">
        <f>E1677/L1677</f>
        <v>40.416470588235299</v>
      </c>
      <c r="Q1677" t="str">
        <f>LEFT(N1677,(FIND("/",N1677)-1))</f>
        <v>music</v>
      </c>
      <c r="R1677" t="str">
        <f>MID(N1677,FIND("/",N1677)+1,4115)</f>
        <v>pop</v>
      </c>
      <c r="S1677" s="11">
        <f>(((J1677/60)/60)/24)+DATE(1970,1,1)</f>
        <v>40802.733101851853</v>
      </c>
      <c r="T1677" s="11">
        <f>(((I1677/60)/60)/24)+DATE(1970,1,1)</f>
        <v>40832.918749999997</v>
      </c>
    </row>
    <row r="1678" spans="1:20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>E1678/D1678</f>
        <v>1.1533333333333333</v>
      </c>
      <c r="P1678">
        <f>E1678/L1678</f>
        <v>82.38095238095238</v>
      </c>
      <c r="Q1678" t="str">
        <f>LEFT(N1678,(FIND("/",N1678)-1))</f>
        <v>music</v>
      </c>
      <c r="R1678" t="str">
        <f>MID(N1678,FIND("/",N1678)+1,4115)</f>
        <v>pop</v>
      </c>
      <c r="S1678" s="11">
        <f>(((J1678/60)/60)/24)+DATE(1970,1,1)</f>
        <v>40973.72623842593</v>
      </c>
      <c r="T1678" s="11">
        <f>(((I1678/60)/60)/24)+DATE(1970,1,1)</f>
        <v>41020.165972222225</v>
      </c>
    </row>
    <row r="1679" spans="1:20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>E1679/D1679</f>
        <v>1.1166666666666667</v>
      </c>
      <c r="P1679">
        <f>E1679/L1679</f>
        <v>159.52380952380952</v>
      </c>
      <c r="Q1679" t="str">
        <f>LEFT(N1679,(FIND("/",N1679)-1))</f>
        <v>music</v>
      </c>
      <c r="R1679" t="str">
        <f>MID(N1679,FIND("/",N1679)+1,4115)</f>
        <v>pop</v>
      </c>
      <c r="S1679" s="11">
        <f>(((J1679/60)/60)/24)+DATE(1970,1,1)</f>
        <v>42416.407129629632</v>
      </c>
      <c r="T1679" s="11">
        <f>(((I1679/60)/60)/24)+DATE(1970,1,1)</f>
        <v>42476.249305555553</v>
      </c>
    </row>
    <row r="1680" spans="1:20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>E1680/D1680</f>
        <v>1.1839999999999999</v>
      </c>
      <c r="P1680">
        <f>E1680/L1680</f>
        <v>36.244897959183675</v>
      </c>
      <c r="Q1680" t="str">
        <f>LEFT(N1680,(FIND("/",N1680)-1))</f>
        <v>music</v>
      </c>
      <c r="R1680" t="str">
        <f>MID(N1680,FIND("/",N1680)+1,4115)</f>
        <v>pop</v>
      </c>
      <c r="S1680" s="11">
        <f>(((J1680/60)/60)/24)+DATE(1970,1,1)</f>
        <v>41662.854988425926</v>
      </c>
      <c r="T1680" s="11">
        <f>(((I1680/60)/60)/24)+DATE(1970,1,1)</f>
        <v>41676.854988425926</v>
      </c>
    </row>
    <row r="1681" spans="1:20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>E1681/D1681</f>
        <v>1.75</v>
      </c>
      <c r="P1681">
        <f>E1681/L1681</f>
        <v>62.5</v>
      </c>
      <c r="Q1681" t="str">
        <f>LEFT(N1681,(FIND("/",N1681)-1))</f>
        <v>music</v>
      </c>
      <c r="R1681" t="str">
        <f>MID(N1681,FIND("/",N1681)+1,4115)</f>
        <v>pop</v>
      </c>
      <c r="S1681" s="11">
        <f>(((J1681/60)/60)/24)+DATE(1970,1,1)</f>
        <v>40723.068807870368</v>
      </c>
      <c r="T1681" s="11">
        <f>(((I1681/60)/60)/24)+DATE(1970,1,1)</f>
        <v>40746.068807870368</v>
      </c>
    </row>
    <row r="1682" spans="1:20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>E1682/D1682</f>
        <v>1.175</v>
      </c>
      <c r="P1682">
        <f>E1682/L1682</f>
        <v>47</v>
      </c>
      <c r="Q1682" t="str">
        <f>LEFT(N1682,(FIND("/",N1682)-1))</f>
        <v>music</v>
      </c>
      <c r="R1682" t="str">
        <f>MID(N1682,FIND("/",N1682)+1,4115)</f>
        <v>pop</v>
      </c>
      <c r="S1682" s="11">
        <f>(((J1682/60)/60)/24)+DATE(1970,1,1)</f>
        <v>41802.757719907408</v>
      </c>
      <c r="T1682" s="11">
        <f>(((I1682/60)/60)/24)+DATE(1970,1,1)</f>
        <v>41832.757719907408</v>
      </c>
    </row>
    <row r="1683" spans="1:20" ht="43.2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>E1683/D1683</f>
        <v>1.0142212307692309</v>
      </c>
      <c r="P1683">
        <f>E1683/L1683</f>
        <v>74.575090497737563</v>
      </c>
      <c r="Q1683" t="str">
        <f>LEFT(N1683,(FIND("/",N1683)-1))</f>
        <v>music</v>
      </c>
      <c r="R1683" t="str">
        <f>MID(N1683,FIND("/",N1683)+1,4115)</f>
        <v>faith</v>
      </c>
      <c r="S1683" s="11">
        <f>(((J1683/60)/60)/24)+DATE(1970,1,1)</f>
        <v>42774.121342592596</v>
      </c>
      <c r="T1683" s="11">
        <f>(((I1683/60)/60)/24)+DATE(1970,1,1)</f>
        <v>42823.083333333328</v>
      </c>
    </row>
    <row r="1684" spans="1:20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>E1684/D1684</f>
        <v>0</v>
      </c>
      <c r="P1684" t="e">
        <f>E1684/L1684</f>
        <v>#DIV/0!</v>
      </c>
      <c r="Q1684" t="str">
        <f>LEFT(N1684,(FIND("/",N1684)-1))</f>
        <v>music</v>
      </c>
      <c r="R1684" t="str">
        <f>MID(N1684,FIND("/",N1684)+1,4115)</f>
        <v>faith</v>
      </c>
      <c r="S1684" s="11">
        <f>(((J1684/60)/60)/24)+DATE(1970,1,1)</f>
        <v>42779.21365740741</v>
      </c>
      <c r="T1684" s="11">
        <f>(((I1684/60)/60)/24)+DATE(1970,1,1)</f>
        <v>42839.171990740739</v>
      </c>
    </row>
    <row r="1685" spans="1:20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>E1685/D1685</f>
        <v>0.21714285714285714</v>
      </c>
      <c r="P1685">
        <f>E1685/L1685</f>
        <v>76</v>
      </c>
      <c r="Q1685" t="str">
        <f>LEFT(N1685,(FIND("/",N1685)-1))</f>
        <v>music</v>
      </c>
      <c r="R1685" t="str">
        <f>MID(N1685,FIND("/",N1685)+1,4115)</f>
        <v>faith</v>
      </c>
      <c r="S1685" s="11">
        <f>(((J1685/60)/60)/24)+DATE(1970,1,1)</f>
        <v>42808.781689814816</v>
      </c>
      <c r="T1685" s="11">
        <f>(((I1685/60)/60)/24)+DATE(1970,1,1)</f>
        <v>42832.781689814816</v>
      </c>
    </row>
    <row r="1686" spans="1:20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>E1686/D1686</f>
        <v>1.0912500000000001</v>
      </c>
      <c r="P1686">
        <f>E1686/L1686</f>
        <v>86.43564356435644</v>
      </c>
      <c r="Q1686" t="str">
        <f>LEFT(N1686,(FIND("/",N1686)-1))</f>
        <v>music</v>
      </c>
      <c r="R1686" t="str">
        <f>MID(N1686,FIND("/",N1686)+1,4115)</f>
        <v>faith</v>
      </c>
      <c r="S1686" s="11">
        <f>(((J1686/60)/60)/24)+DATE(1970,1,1)</f>
        <v>42783.815289351856</v>
      </c>
      <c r="T1686" s="11">
        <f>(((I1686/60)/60)/24)+DATE(1970,1,1)</f>
        <v>42811.773622685185</v>
      </c>
    </row>
    <row r="1687" spans="1:20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>E1687/D1687</f>
        <v>1.0285714285714285</v>
      </c>
      <c r="P1687">
        <f>E1687/L1687</f>
        <v>24</v>
      </c>
      <c r="Q1687" t="str">
        <f>LEFT(N1687,(FIND("/",N1687)-1))</f>
        <v>music</v>
      </c>
      <c r="R1687" t="str">
        <f>MID(N1687,FIND("/",N1687)+1,4115)</f>
        <v>faith</v>
      </c>
      <c r="S1687" s="11">
        <f>(((J1687/60)/60)/24)+DATE(1970,1,1)</f>
        <v>42788.2502662037</v>
      </c>
      <c r="T1687" s="11">
        <f>(((I1687/60)/60)/24)+DATE(1970,1,1)</f>
        <v>42818.208599537036</v>
      </c>
    </row>
    <row r="1688" spans="1:20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>E1688/D1688</f>
        <v>3.5999999999999999E-3</v>
      </c>
      <c r="P1688">
        <f>E1688/L1688</f>
        <v>18</v>
      </c>
      <c r="Q1688" t="str">
        <f>LEFT(N1688,(FIND("/",N1688)-1))</f>
        <v>music</v>
      </c>
      <c r="R1688" t="str">
        <f>MID(N1688,FIND("/",N1688)+1,4115)</f>
        <v>faith</v>
      </c>
      <c r="S1688" s="11">
        <f>(((J1688/60)/60)/24)+DATE(1970,1,1)</f>
        <v>42792.843969907408</v>
      </c>
      <c r="T1688" s="11">
        <f>(((I1688/60)/60)/24)+DATE(1970,1,1)</f>
        <v>42852.802303240736</v>
      </c>
    </row>
    <row r="1689" spans="1:20" ht="43.2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>E1689/D1689</f>
        <v>0.3125</v>
      </c>
      <c r="P1689">
        <f>E1689/L1689</f>
        <v>80.128205128205124</v>
      </c>
      <c r="Q1689" t="str">
        <f>LEFT(N1689,(FIND("/",N1689)-1))</f>
        <v>music</v>
      </c>
      <c r="R1689" t="str">
        <f>MID(N1689,FIND("/",N1689)+1,4115)</f>
        <v>faith</v>
      </c>
      <c r="S1689" s="11">
        <f>(((J1689/60)/60)/24)+DATE(1970,1,1)</f>
        <v>42802.046817129631</v>
      </c>
      <c r="T1689" s="11">
        <f>(((I1689/60)/60)/24)+DATE(1970,1,1)</f>
        <v>42835.84375</v>
      </c>
    </row>
    <row r="1690" spans="1:20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>E1690/D1690</f>
        <v>0.443</v>
      </c>
      <c r="P1690">
        <f>E1690/L1690</f>
        <v>253.14285714285714</v>
      </c>
      <c r="Q1690" t="str">
        <f>LEFT(N1690,(FIND("/",N1690)-1))</f>
        <v>music</v>
      </c>
      <c r="R1690" t="str">
        <f>MID(N1690,FIND("/",N1690)+1,4115)</f>
        <v>faith</v>
      </c>
      <c r="S1690" s="11">
        <f>(((J1690/60)/60)/24)+DATE(1970,1,1)</f>
        <v>42804.534652777773</v>
      </c>
      <c r="T1690" s="11">
        <f>(((I1690/60)/60)/24)+DATE(1970,1,1)</f>
        <v>42834.492986111116</v>
      </c>
    </row>
    <row r="1691" spans="1:20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>E1691/D1691</f>
        <v>1</v>
      </c>
      <c r="P1691">
        <f>E1691/L1691</f>
        <v>171.42857142857142</v>
      </c>
      <c r="Q1691" t="str">
        <f>LEFT(N1691,(FIND("/",N1691)-1))</f>
        <v>music</v>
      </c>
      <c r="R1691" t="str">
        <f>MID(N1691,FIND("/",N1691)+1,4115)</f>
        <v>faith</v>
      </c>
      <c r="S1691" s="11">
        <f>(((J1691/60)/60)/24)+DATE(1970,1,1)</f>
        <v>42780.942476851851</v>
      </c>
      <c r="T1691" s="11">
        <f>(((I1691/60)/60)/24)+DATE(1970,1,1)</f>
        <v>42810.900810185187</v>
      </c>
    </row>
    <row r="1692" spans="1:20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>E1692/D1692</f>
        <v>0.254</v>
      </c>
      <c r="P1692">
        <f>E1692/L1692</f>
        <v>57.727272727272727</v>
      </c>
      <c r="Q1692" t="str">
        <f>LEFT(N1692,(FIND("/",N1692)-1))</f>
        <v>music</v>
      </c>
      <c r="R1692" t="str">
        <f>MID(N1692,FIND("/",N1692)+1,4115)</f>
        <v>faith</v>
      </c>
      <c r="S1692" s="11">
        <f>(((J1692/60)/60)/24)+DATE(1970,1,1)</f>
        <v>42801.43104166667</v>
      </c>
      <c r="T1692" s="11">
        <f>(((I1692/60)/60)/24)+DATE(1970,1,1)</f>
        <v>42831.389374999999</v>
      </c>
    </row>
    <row r="1693" spans="1:20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>E1693/D1693</f>
        <v>0.33473333333333333</v>
      </c>
      <c r="P1693">
        <f>E1693/L1693</f>
        <v>264.26315789473682</v>
      </c>
      <c r="Q1693" t="str">
        <f>LEFT(N1693,(FIND("/",N1693)-1))</f>
        <v>music</v>
      </c>
      <c r="R1693" t="str">
        <f>MID(N1693,FIND("/",N1693)+1,4115)</f>
        <v>faith</v>
      </c>
      <c r="S1693" s="11">
        <f>(((J1693/60)/60)/24)+DATE(1970,1,1)</f>
        <v>42795.701481481476</v>
      </c>
      <c r="T1693" s="11">
        <f>(((I1693/60)/60)/24)+DATE(1970,1,1)</f>
        <v>42828.041666666672</v>
      </c>
    </row>
    <row r="1694" spans="1:20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>E1694/D1694</f>
        <v>0.47799999999999998</v>
      </c>
      <c r="P1694">
        <f>E1694/L1694</f>
        <v>159.33333333333334</v>
      </c>
      <c r="Q1694" t="str">
        <f>LEFT(N1694,(FIND("/",N1694)-1))</f>
        <v>music</v>
      </c>
      <c r="R1694" t="str">
        <f>MID(N1694,FIND("/",N1694)+1,4115)</f>
        <v>faith</v>
      </c>
      <c r="S1694" s="11">
        <f>(((J1694/60)/60)/24)+DATE(1970,1,1)</f>
        <v>42788.151238425926</v>
      </c>
      <c r="T1694" s="11">
        <f>(((I1694/60)/60)/24)+DATE(1970,1,1)</f>
        <v>42820.999305555553</v>
      </c>
    </row>
    <row r="1695" spans="1:20" ht="43.2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>E1695/D1695</f>
        <v>9.3333333333333338E-2</v>
      </c>
      <c r="P1695">
        <f>E1695/L1695</f>
        <v>35</v>
      </c>
      <c r="Q1695" t="str">
        <f>LEFT(N1695,(FIND("/",N1695)-1))</f>
        <v>music</v>
      </c>
      <c r="R1695" t="str">
        <f>MID(N1695,FIND("/",N1695)+1,4115)</f>
        <v>faith</v>
      </c>
      <c r="S1695" s="11">
        <f>(((J1695/60)/60)/24)+DATE(1970,1,1)</f>
        <v>42803.920277777783</v>
      </c>
      <c r="T1695" s="11">
        <f>(((I1695/60)/60)/24)+DATE(1970,1,1)</f>
        <v>42834.833333333328</v>
      </c>
    </row>
    <row r="1696" spans="1:20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>E1696/D1696</f>
        <v>5.0000000000000001E-4</v>
      </c>
      <c r="P1696">
        <f>E1696/L1696</f>
        <v>5</v>
      </c>
      <c r="Q1696" t="str">
        <f>LEFT(N1696,(FIND("/",N1696)-1))</f>
        <v>music</v>
      </c>
      <c r="R1696" t="str">
        <f>MID(N1696,FIND("/",N1696)+1,4115)</f>
        <v>faith</v>
      </c>
      <c r="S1696" s="11">
        <f>(((J1696/60)/60)/24)+DATE(1970,1,1)</f>
        <v>42791.669837962967</v>
      </c>
      <c r="T1696" s="11">
        <f>(((I1696/60)/60)/24)+DATE(1970,1,1)</f>
        <v>42821.191666666666</v>
      </c>
    </row>
    <row r="1697" spans="1:20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>E1697/D1697</f>
        <v>0.11708333333333333</v>
      </c>
      <c r="P1697">
        <f>E1697/L1697</f>
        <v>61.086956521739133</v>
      </c>
      <c r="Q1697" t="str">
        <f>LEFT(N1697,(FIND("/",N1697)-1))</f>
        <v>music</v>
      </c>
      <c r="R1697" t="str">
        <f>MID(N1697,FIND("/",N1697)+1,4115)</f>
        <v>faith</v>
      </c>
      <c r="S1697" s="11">
        <f>(((J1697/60)/60)/24)+DATE(1970,1,1)</f>
        <v>42801.031412037039</v>
      </c>
      <c r="T1697" s="11">
        <f>(((I1697/60)/60)/24)+DATE(1970,1,1)</f>
        <v>42835.041666666672</v>
      </c>
    </row>
    <row r="1698" spans="1:20" ht="43.2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>E1698/D1698</f>
        <v>0</v>
      </c>
      <c r="P1698" t="e">
        <f>E1698/L1698</f>
        <v>#DIV/0!</v>
      </c>
      <c r="Q1698" t="str">
        <f>LEFT(N1698,(FIND("/",N1698)-1))</f>
        <v>music</v>
      </c>
      <c r="R1698" t="str">
        <f>MID(N1698,FIND("/",N1698)+1,4115)</f>
        <v>faith</v>
      </c>
      <c r="S1698" s="11">
        <f>(((J1698/60)/60)/24)+DATE(1970,1,1)</f>
        <v>42796.069571759261</v>
      </c>
      <c r="T1698" s="11">
        <f>(((I1698/60)/60)/24)+DATE(1970,1,1)</f>
        <v>42826.027905092589</v>
      </c>
    </row>
    <row r="1699" spans="1:20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>E1699/D1699</f>
        <v>0.20208000000000001</v>
      </c>
      <c r="P1699">
        <f>E1699/L1699</f>
        <v>114.81818181818181</v>
      </c>
      <c r="Q1699" t="str">
        <f>LEFT(N1699,(FIND("/",N1699)-1))</f>
        <v>music</v>
      </c>
      <c r="R1699" t="str">
        <f>MID(N1699,FIND("/",N1699)+1,4115)</f>
        <v>faith</v>
      </c>
      <c r="S1699" s="11">
        <f>(((J1699/60)/60)/24)+DATE(1970,1,1)</f>
        <v>42805.032962962956</v>
      </c>
      <c r="T1699" s="11">
        <f>(((I1699/60)/60)/24)+DATE(1970,1,1)</f>
        <v>42834.991296296299</v>
      </c>
    </row>
    <row r="1700" spans="1:20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>E1700/D1700</f>
        <v>0</v>
      </c>
      <c r="P1700" t="e">
        <f>E1700/L1700</f>
        <v>#DIV/0!</v>
      </c>
      <c r="Q1700" t="str">
        <f>LEFT(N1700,(FIND("/",N1700)-1))</f>
        <v>music</v>
      </c>
      <c r="R1700" t="str">
        <f>MID(N1700,FIND("/",N1700)+1,4115)</f>
        <v>faith</v>
      </c>
      <c r="S1700" s="11">
        <f>(((J1700/60)/60)/24)+DATE(1970,1,1)</f>
        <v>42796.207870370374</v>
      </c>
      <c r="T1700" s="11">
        <f>(((I1700/60)/60)/24)+DATE(1970,1,1)</f>
        <v>42820.147916666669</v>
      </c>
    </row>
    <row r="1701" spans="1:20" ht="43.2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>E1701/D1701</f>
        <v>4.2311459353574929E-2</v>
      </c>
      <c r="P1701">
        <f>E1701/L1701</f>
        <v>54</v>
      </c>
      <c r="Q1701" t="str">
        <f>LEFT(N1701,(FIND("/",N1701)-1))</f>
        <v>music</v>
      </c>
      <c r="R1701" t="str">
        <f>MID(N1701,FIND("/",N1701)+1,4115)</f>
        <v>faith</v>
      </c>
      <c r="S1701" s="11">
        <f>(((J1701/60)/60)/24)+DATE(1970,1,1)</f>
        <v>42806.863946759258</v>
      </c>
      <c r="T1701" s="11">
        <f>(((I1701/60)/60)/24)+DATE(1970,1,1)</f>
        <v>42836.863946759258</v>
      </c>
    </row>
    <row r="1702" spans="1:20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>E1702/D1702</f>
        <v>0.2606</v>
      </c>
      <c r="P1702">
        <f>E1702/L1702</f>
        <v>65.974683544303801</v>
      </c>
      <c r="Q1702" t="str">
        <f>LEFT(N1702,(FIND("/",N1702)-1))</f>
        <v>music</v>
      </c>
      <c r="R1702" t="str">
        <f>MID(N1702,FIND("/",N1702)+1,4115)</f>
        <v>faith</v>
      </c>
      <c r="S1702" s="11">
        <f>(((J1702/60)/60)/24)+DATE(1970,1,1)</f>
        <v>42796.071643518517</v>
      </c>
      <c r="T1702" s="11">
        <f>(((I1702/60)/60)/24)+DATE(1970,1,1)</f>
        <v>42826.166666666672</v>
      </c>
    </row>
    <row r="1703" spans="1:20" ht="43.2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>E1703/D1703</f>
        <v>1.9801980198019802E-3</v>
      </c>
      <c r="P1703">
        <f>E1703/L1703</f>
        <v>5</v>
      </c>
      <c r="Q1703" t="str">
        <f>LEFT(N1703,(FIND("/",N1703)-1))</f>
        <v>music</v>
      </c>
      <c r="R1703" t="str">
        <f>MID(N1703,FIND("/",N1703)+1,4115)</f>
        <v>faith</v>
      </c>
      <c r="S1703" s="11">
        <f>(((J1703/60)/60)/24)+DATE(1970,1,1)</f>
        <v>41989.664409722223</v>
      </c>
      <c r="T1703" s="11">
        <f>(((I1703/60)/60)/24)+DATE(1970,1,1)</f>
        <v>42019.664409722223</v>
      </c>
    </row>
    <row r="1704" spans="1:20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>E1704/D1704</f>
        <v>6.0606060606060605E-5</v>
      </c>
      <c r="P1704">
        <f>E1704/L1704</f>
        <v>1</v>
      </c>
      <c r="Q1704" t="str">
        <f>LEFT(N1704,(FIND("/",N1704)-1))</f>
        <v>music</v>
      </c>
      <c r="R1704" t="str">
        <f>MID(N1704,FIND("/",N1704)+1,4115)</f>
        <v>faith</v>
      </c>
      <c r="S1704" s="11">
        <f>(((J1704/60)/60)/24)+DATE(1970,1,1)</f>
        <v>42063.869791666672</v>
      </c>
      <c r="T1704" s="11">
        <f>(((I1704/60)/60)/24)+DATE(1970,1,1)</f>
        <v>42093.828125</v>
      </c>
    </row>
    <row r="1705" spans="1:20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>E1705/D1705</f>
        <v>1.0200000000000001E-2</v>
      </c>
      <c r="P1705">
        <f>E1705/L1705</f>
        <v>25.5</v>
      </c>
      <c r="Q1705" t="str">
        <f>LEFT(N1705,(FIND("/",N1705)-1))</f>
        <v>music</v>
      </c>
      <c r="R1705" t="str">
        <f>MID(N1705,FIND("/",N1705)+1,4115)</f>
        <v>faith</v>
      </c>
      <c r="S1705" s="11">
        <f>(((J1705/60)/60)/24)+DATE(1970,1,1)</f>
        <v>42187.281678240746</v>
      </c>
      <c r="T1705" s="11">
        <f>(((I1705/60)/60)/24)+DATE(1970,1,1)</f>
        <v>42247.281678240746</v>
      </c>
    </row>
    <row r="1706" spans="1:20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>E1706/D1706</f>
        <v>0.65100000000000002</v>
      </c>
      <c r="P1706">
        <f>E1706/L1706</f>
        <v>118.36363636363636</v>
      </c>
      <c r="Q1706" t="str">
        <f>LEFT(N1706,(FIND("/",N1706)-1))</f>
        <v>music</v>
      </c>
      <c r="R1706" t="str">
        <f>MID(N1706,FIND("/",N1706)+1,4115)</f>
        <v>faith</v>
      </c>
      <c r="S1706" s="11">
        <f>(((J1706/60)/60)/24)+DATE(1970,1,1)</f>
        <v>42021.139733796299</v>
      </c>
      <c r="T1706" s="11">
        <f>(((I1706/60)/60)/24)+DATE(1970,1,1)</f>
        <v>42051.139733796299</v>
      </c>
    </row>
    <row r="1707" spans="1:20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>E1707/D1707</f>
        <v>0</v>
      </c>
      <c r="P1707" t="e">
        <f>E1707/L1707</f>
        <v>#DIV/0!</v>
      </c>
      <c r="Q1707" t="str">
        <f>LEFT(N1707,(FIND("/",N1707)-1))</f>
        <v>music</v>
      </c>
      <c r="R1707" t="str">
        <f>MID(N1707,FIND("/",N1707)+1,4115)</f>
        <v>faith</v>
      </c>
      <c r="S1707" s="11">
        <f>(((J1707/60)/60)/24)+DATE(1970,1,1)</f>
        <v>42245.016736111109</v>
      </c>
      <c r="T1707" s="11">
        <f>(((I1707/60)/60)/24)+DATE(1970,1,1)</f>
        <v>42256.666666666672</v>
      </c>
    </row>
    <row r="1708" spans="1:20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>E1708/D1708</f>
        <v>0</v>
      </c>
      <c r="P1708" t="e">
        <f>E1708/L1708</f>
        <v>#DIV/0!</v>
      </c>
      <c r="Q1708" t="str">
        <f>LEFT(N1708,(FIND("/",N1708)-1))</f>
        <v>music</v>
      </c>
      <c r="R1708" t="str">
        <f>MID(N1708,FIND("/",N1708)+1,4115)</f>
        <v>faith</v>
      </c>
      <c r="S1708" s="11">
        <f>(((J1708/60)/60)/24)+DATE(1970,1,1)</f>
        <v>42179.306388888886</v>
      </c>
      <c r="T1708" s="11">
        <f>(((I1708/60)/60)/24)+DATE(1970,1,1)</f>
        <v>42239.306388888886</v>
      </c>
    </row>
    <row r="1709" spans="1:20" ht="43.2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>E1709/D1709</f>
        <v>9.74E-2</v>
      </c>
      <c r="P1709">
        <f>E1709/L1709</f>
        <v>54.111111111111114</v>
      </c>
      <c r="Q1709" t="str">
        <f>LEFT(N1709,(FIND("/",N1709)-1))</f>
        <v>music</v>
      </c>
      <c r="R1709" t="str">
        <f>MID(N1709,FIND("/",N1709)+1,4115)</f>
        <v>faith</v>
      </c>
      <c r="S1709" s="11">
        <f>(((J1709/60)/60)/24)+DATE(1970,1,1)</f>
        <v>42427.721006944441</v>
      </c>
      <c r="T1709" s="11">
        <f>(((I1709/60)/60)/24)+DATE(1970,1,1)</f>
        <v>42457.679340277777</v>
      </c>
    </row>
    <row r="1710" spans="1:20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>E1710/D1710</f>
        <v>0</v>
      </c>
      <c r="P1710" t="e">
        <f>E1710/L1710</f>
        <v>#DIV/0!</v>
      </c>
      <c r="Q1710" t="str">
        <f>LEFT(N1710,(FIND("/",N1710)-1))</f>
        <v>music</v>
      </c>
      <c r="R1710" t="str">
        <f>MID(N1710,FIND("/",N1710)+1,4115)</f>
        <v>faith</v>
      </c>
      <c r="S1710" s="11">
        <f>(((J1710/60)/60)/24)+DATE(1970,1,1)</f>
        <v>42451.866967592592</v>
      </c>
      <c r="T1710" s="11">
        <f>(((I1710/60)/60)/24)+DATE(1970,1,1)</f>
        <v>42491.866967592592</v>
      </c>
    </row>
    <row r="1711" spans="1:20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>E1711/D1711</f>
        <v>4.8571428571428571E-2</v>
      </c>
      <c r="P1711">
        <f>E1711/L1711</f>
        <v>21.25</v>
      </c>
      <c r="Q1711" t="str">
        <f>LEFT(N1711,(FIND("/",N1711)-1))</f>
        <v>music</v>
      </c>
      <c r="R1711" t="str">
        <f>MID(N1711,FIND("/",N1711)+1,4115)</f>
        <v>faith</v>
      </c>
      <c r="S1711" s="11">
        <f>(((J1711/60)/60)/24)+DATE(1970,1,1)</f>
        <v>41841.56381944444</v>
      </c>
      <c r="T1711" s="11">
        <f>(((I1711/60)/60)/24)+DATE(1970,1,1)</f>
        <v>41882.818749999999</v>
      </c>
    </row>
    <row r="1712" spans="1:20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>E1712/D1712</f>
        <v>6.7999999999999996E-3</v>
      </c>
      <c r="P1712">
        <f>E1712/L1712</f>
        <v>34</v>
      </c>
      <c r="Q1712" t="str">
        <f>LEFT(N1712,(FIND("/",N1712)-1))</f>
        <v>music</v>
      </c>
      <c r="R1712" t="str">
        <f>MID(N1712,FIND("/",N1712)+1,4115)</f>
        <v>faith</v>
      </c>
      <c r="S1712" s="11">
        <f>(((J1712/60)/60)/24)+DATE(1970,1,1)</f>
        <v>42341.59129629629</v>
      </c>
      <c r="T1712" s="11">
        <f>(((I1712/60)/60)/24)+DATE(1970,1,1)</f>
        <v>42387.541666666672</v>
      </c>
    </row>
    <row r="1713" spans="1:20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>E1713/D1713</f>
        <v>0.105</v>
      </c>
      <c r="P1713">
        <f>E1713/L1713</f>
        <v>525</v>
      </c>
      <c r="Q1713" t="str">
        <f>LEFT(N1713,(FIND("/",N1713)-1))</f>
        <v>music</v>
      </c>
      <c r="R1713" t="str">
        <f>MID(N1713,FIND("/",N1713)+1,4115)</f>
        <v>faith</v>
      </c>
      <c r="S1713" s="11">
        <f>(((J1713/60)/60)/24)+DATE(1970,1,1)</f>
        <v>41852.646226851852</v>
      </c>
      <c r="T1713" s="11">
        <f>(((I1713/60)/60)/24)+DATE(1970,1,1)</f>
        <v>41883.646226851852</v>
      </c>
    </row>
    <row r="1714" spans="1:20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>E1714/D1714</f>
        <v>0</v>
      </c>
      <c r="P1714" t="e">
        <f>E1714/L1714</f>
        <v>#DIV/0!</v>
      </c>
      <c r="Q1714" t="str">
        <f>LEFT(N1714,(FIND("/",N1714)-1))</f>
        <v>music</v>
      </c>
      <c r="R1714" t="str">
        <f>MID(N1714,FIND("/",N1714)+1,4115)</f>
        <v>faith</v>
      </c>
      <c r="S1714" s="11">
        <f>(((J1714/60)/60)/24)+DATE(1970,1,1)</f>
        <v>42125.913807870369</v>
      </c>
      <c r="T1714" s="11">
        <f>(((I1714/60)/60)/24)+DATE(1970,1,1)</f>
        <v>42185.913807870369</v>
      </c>
    </row>
    <row r="1715" spans="1:20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>E1715/D1715</f>
        <v>1.6666666666666666E-2</v>
      </c>
      <c r="P1715">
        <f>E1715/L1715</f>
        <v>50</v>
      </c>
      <c r="Q1715" t="str">
        <f>LEFT(N1715,(FIND("/",N1715)-1))</f>
        <v>music</v>
      </c>
      <c r="R1715" t="str">
        <f>MID(N1715,FIND("/",N1715)+1,4115)</f>
        <v>faith</v>
      </c>
      <c r="S1715" s="11">
        <f>(((J1715/60)/60)/24)+DATE(1970,1,1)</f>
        <v>41887.801064814819</v>
      </c>
      <c r="T1715" s="11">
        <f>(((I1715/60)/60)/24)+DATE(1970,1,1)</f>
        <v>41917.801064814819</v>
      </c>
    </row>
    <row r="1716" spans="1:20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>E1716/D1716</f>
        <v>7.868E-2</v>
      </c>
      <c r="P1716">
        <f>E1716/L1716</f>
        <v>115.70588235294117</v>
      </c>
      <c r="Q1716" t="str">
        <f>LEFT(N1716,(FIND("/",N1716)-1))</f>
        <v>music</v>
      </c>
      <c r="R1716" t="str">
        <f>MID(N1716,FIND("/",N1716)+1,4115)</f>
        <v>faith</v>
      </c>
      <c r="S1716" s="11">
        <f>(((J1716/60)/60)/24)+DATE(1970,1,1)</f>
        <v>42095.918530092589</v>
      </c>
      <c r="T1716" s="11">
        <f>(((I1716/60)/60)/24)+DATE(1970,1,1)</f>
        <v>42125.918530092589</v>
      </c>
    </row>
    <row r="1717" spans="1:20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>E1717/D1717</f>
        <v>2.2000000000000001E-3</v>
      </c>
      <c r="P1717">
        <f>E1717/L1717</f>
        <v>5.5</v>
      </c>
      <c r="Q1717" t="str">
        <f>LEFT(N1717,(FIND("/",N1717)-1))</f>
        <v>music</v>
      </c>
      <c r="R1717" t="str">
        <f>MID(N1717,FIND("/",N1717)+1,4115)</f>
        <v>faith</v>
      </c>
      <c r="S1717" s="11">
        <f>(((J1717/60)/60)/24)+DATE(1970,1,1)</f>
        <v>42064.217418981483</v>
      </c>
      <c r="T1717" s="11">
        <f>(((I1717/60)/60)/24)+DATE(1970,1,1)</f>
        <v>42094.140277777777</v>
      </c>
    </row>
    <row r="1718" spans="1:20" ht="43.2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>E1718/D1718</f>
        <v>7.4999999999999997E-2</v>
      </c>
      <c r="P1718">
        <f>E1718/L1718</f>
        <v>50</v>
      </c>
      <c r="Q1718" t="str">
        <f>LEFT(N1718,(FIND("/",N1718)-1))</f>
        <v>music</v>
      </c>
      <c r="R1718" t="str">
        <f>MID(N1718,FIND("/",N1718)+1,4115)</f>
        <v>faith</v>
      </c>
      <c r="S1718" s="11">
        <f>(((J1718/60)/60)/24)+DATE(1970,1,1)</f>
        <v>42673.577534722222</v>
      </c>
      <c r="T1718" s="11">
        <f>(((I1718/60)/60)/24)+DATE(1970,1,1)</f>
        <v>42713.619201388887</v>
      </c>
    </row>
    <row r="1719" spans="1:20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>E1719/D1719</f>
        <v>0.42725880551301687</v>
      </c>
      <c r="P1719">
        <f>E1719/L1719</f>
        <v>34.024390243902438</v>
      </c>
      <c r="Q1719" t="str">
        <f>LEFT(N1719,(FIND("/",N1719)-1))</f>
        <v>music</v>
      </c>
      <c r="R1719" t="str">
        <f>MID(N1719,FIND("/",N1719)+1,4115)</f>
        <v>faith</v>
      </c>
      <c r="S1719" s="11">
        <f>(((J1719/60)/60)/24)+DATE(1970,1,1)</f>
        <v>42460.98192129629</v>
      </c>
      <c r="T1719" s="11">
        <f>(((I1719/60)/60)/24)+DATE(1970,1,1)</f>
        <v>42481.166666666672</v>
      </c>
    </row>
    <row r="1720" spans="1:20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>E1720/D1720</f>
        <v>2.142857142857143E-3</v>
      </c>
      <c r="P1720">
        <f>E1720/L1720</f>
        <v>37.5</v>
      </c>
      <c r="Q1720" t="str">
        <f>LEFT(N1720,(FIND("/",N1720)-1))</f>
        <v>music</v>
      </c>
      <c r="R1720" t="str">
        <f>MID(N1720,FIND("/",N1720)+1,4115)</f>
        <v>faith</v>
      </c>
      <c r="S1720" s="11">
        <f>(((J1720/60)/60)/24)+DATE(1970,1,1)</f>
        <v>42460.610520833332</v>
      </c>
      <c r="T1720" s="11">
        <f>(((I1720/60)/60)/24)+DATE(1970,1,1)</f>
        <v>42504.207638888889</v>
      </c>
    </row>
    <row r="1721" spans="1:20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>E1721/D1721</f>
        <v>8.7500000000000008E-3</v>
      </c>
      <c r="P1721">
        <f>E1721/L1721</f>
        <v>11.666666666666666</v>
      </c>
      <c r="Q1721" t="str">
        <f>LEFT(N1721,(FIND("/",N1721)-1))</f>
        <v>music</v>
      </c>
      <c r="R1721" t="str">
        <f>MID(N1721,FIND("/",N1721)+1,4115)</f>
        <v>faith</v>
      </c>
      <c r="S1721" s="11">
        <f>(((J1721/60)/60)/24)+DATE(1970,1,1)</f>
        <v>41869.534618055557</v>
      </c>
      <c r="T1721" s="11">
        <f>(((I1721/60)/60)/24)+DATE(1970,1,1)</f>
        <v>41899.534618055557</v>
      </c>
    </row>
    <row r="1722" spans="1:20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>E1722/D1722</f>
        <v>5.6250000000000001E-2</v>
      </c>
      <c r="P1722">
        <f>E1722/L1722</f>
        <v>28.125</v>
      </c>
      <c r="Q1722" t="str">
        <f>LEFT(N1722,(FIND("/",N1722)-1))</f>
        <v>music</v>
      </c>
      <c r="R1722" t="str">
        <f>MID(N1722,FIND("/",N1722)+1,4115)</f>
        <v>faith</v>
      </c>
      <c r="S1722" s="11">
        <f>(((J1722/60)/60)/24)+DATE(1970,1,1)</f>
        <v>41922.783229166671</v>
      </c>
      <c r="T1722" s="11">
        <f>(((I1722/60)/60)/24)+DATE(1970,1,1)</f>
        <v>41952.824895833335</v>
      </c>
    </row>
    <row r="1723" spans="1:20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>E1723/D1723</f>
        <v>0</v>
      </c>
      <c r="P1723" t="e">
        <f>E1723/L1723</f>
        <v>#DIV/0!</v>
      </c>
      <c r="Q1723" t="str">
        <f>LEFT(N1723,(FIND("/",N1723)-1))</f>
        <v>music</v>
      </c>
      <c r="R1723" t="str">
        <f>MID(N1723,FIND("/",N1723)+1,4115)</f>
        <v>faith</v>
      </c>
      <c r="S1723" s="11">
        <f>(((J1723/60)/60)/24)+DATE(1970,1,1)</f>
        <v>42319.461377314816</v>
      </c>
      <c r="T1723" s="11">
        <f>(((I1723/60)/60)/24)+DATE(1970,1,1)</f>
        <v>42349.461377314816</v>
      </c>
    </row>
    <row r="1724" spans="1:20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>E1724/D1724</f>
        <v>3.4722222222222224E-4</v>
      </c>
      <c r="P1724">
        <f>E1724/L1724</f>
        <v>1</v>
      </c>
      <c r="Q1724" t="str">
        <f>LEFT(N1724,(FIND("/",N1724)-1))</f>
        <v>music</v>
      </c>
      <c r="R1724" t="str">
        <f>MID(N1724,FIND("/",N1724)+1,4115)</f>
        <v>faith</v>
      </c>
      <c r="S1724" s="11">
        <f>(((J1724/60)/60)/24)+DATE(1970,1,1)</f>
        <v>42425.960983796293</v>
      </c>
      <c r="T1724" s="11">
        <f>(((I1724/60)/60)/24)+DATE(1970,1,1)</f>
        <v>42463.006944444445</v>
      </c>
    </row>
    <row r="1725" spans="1:20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>E1725/D1725</f>
        <v>6.5000000000000002E-2</v>
      </c>
      <c r="P1725">
        <f>E1725/L1725</f>
        <v>216.66666666666666</v>
      </c>
      <c r="Q1725" t="str">
        <f>LEFT(N1725,(FIND("/",N1725)-1))</f>
        <v>music</v>
      </c>
      <c r="R1725" t="str">
        <f>MID(N1725,FIND("/",N1725)+1,4115)</f>
        <v>faith</v>
      </c>
      <c r="S1725" s="11">
        <f>(((J1725/60)/60)/24)+DATE(1970,1,1)</f>
        <v>42129.82540509259</v>
      </c>
      <c r="T1725" s="11">
        <f>(((I1725/60)/60)/24)+DATE(1970,1,1)</f>
        <v>42186.25</v>
      </c>
    </row>
    <row r="1726" spans="1:20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>E1726/D1726</f>
        <v>5.8333333333333336E-3</v>
      </c>
      <c r="P1726">
        <f>E1726/L1726</f>
        <v>8.75</v>
      </c>
      <c r="Q1726" t="str">
        <f>LEFT(N1726,(FIND("/",N1726)-1))</f>
        <v>music</v>
      </c>
      <c r="R1726" t="str">
        <f>MID(N1726,FIND("/",N1726)+1,4115)</f>
        <v>faith</v>
      </c>
      <c r="S1726" s="11">
        <f>(((J1726/60)/60)/24)+DATE(1970,1,1)</f>
        <v>41912.932430555556</v>
      </c>
      <c r="T1726" s="11">
        <f>(((I1726/60)/60)/24)+DATE(1970,1,1)</f>
        <v>41942.932430555556</v>
      </c>
    </row>
    <row r="1727" spans="1:20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>E1727/D1727</f>
        <v>0.10181818181818182</v>
      </c>
      <c r="P1727">
        <f>E1727/L1727</f>
        <v>62.222222222222221</v>
      </c>
      <c r="Q1727" t="str">
        <f>LEFT(N1727,(FIND("/",N1727)-1))</f>
        <v>music</v>
      </c>
      <c r="R1727" t="str">
        <f>MID(N1727,FIND("/",N1727)+1,4115)</f>
        <v>faith</v>
      </c>
      <c r="S1727" s="11">
        <f>(((J1727/60)/60)/24)+DATE(1970,1,1)</f>
        <v>41845.968159722222</v>
      </c>
      <c r="T1727" s="11">
        <f>(((I1727/60)/60)/24)+DATE(1970,1,1)</f>
        <v>41875.968159722222</v>
      </c>
    </row>
    <row r="1728" spans="1:20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>E1728/D1728</f>
        <v>0.33784615384615385</v>
      </c>
      <c r="P1728">
        <f>E1728/L1728</f>
        <v>137.25</v>
      </c>
      <c r="Q1728" t="str">
        <f>LEFT(N1728,(FIND("/",N1728)-1))</f>
        <v>music</v>
      </c>
      <c r="R1728" t="str">
        <f>MID(N1728,FIND("/",N1728)+1,4115)</f>
        <v>faith</v>
      </c>
      <c r="S1728" s="11">
        <f>(((J1728/60)/60)/24)+DATE(1970,1,1)</f>
        <v>41788.919722222221</v>
      </c>
      <c r="T1728" s="11">
        <f>(((I1728/60)/60)/24)+DATE(1970,1,1)</f>
        <v>41817.919722222221</v>
      </c>
    </row>
    <row r="1729" spans="1:20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>E1729/D1729</f>
        <v>3.3333333333333332E-4</v>
      </c>
      <c r="P1729">
        <f>E1729/L1729</f>
        <v>1</v>
      </c>
      <c r="Q1729" t="str">
        <f>LEFT(N1729,(FIND("/",N1729)-1))</f>
        <v>music</v>
      </c>
      <c r="R1729" t="str">
        <f>MID(N1729,FIND("/",N1729)+1,4115)</f>
        <v>faith</v>
      </c>
      <c r="S1729" s="11">
        <f>(((J1729/60)/60)/24)+DATE(1970,1,1)</f>
        <v>42044.927974537044</v>
      </c>
      <c r="T1729" s="11">
        <f>(((I1729/60)/60)/24)+DATE(1970,1,1)</f>
        <v>42099.458333333328</v>
      </c>
    </row>
    <row r="1730" spans="1:20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>E1730/D1730</f>
        <v>0.68400000000000005</v>
      </c>
      <c r="P1730">
        <f>E1730/L1730</f>
        <v>122.14285714285714</v>
      </c>
      <c r="Q1730" t="str">
        <f>LEFT(N1730,(FIND("/",N1730)-1))</f>
        <v>music</v>
      </c>
      <c r="R1730" t="str">
        <f>MID(N1730,FIND("/",N1730)+1,4115)</f>
        <v>faith</v>
      </c>
      <c r="S1730" s="11">
        <f>(((J1730/60)/60)/24)+DATE(1970,1,1)</f>
        <v>42268.625856481478</v>
      </c>
      <c r="T1730" s="11">
        <f>(((I1730/60)/60)/24)+DATE(1970,1,1)</f>
        <v>42298.625856481478</v>
      </c>
    </row>
    <row r="1731" spans="1:20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>E1731/D1731</f>
        <v>0</v>
      </c>
      <c r="P1731" t="e">
        <f>E1731/L1731</f>
        <v>#DIV/0!</v>
      </c>
      <c r="Q1731" t="str">
        <f>LEFT(N1731,(FIND("/",N1731)-1))</f>
        <v>music</v>
      </c>
      <c r="R1731" t="str">
        <f>MID(N1731,FIND("/",N1731)+1,4115)</f>
        <v>faith</v>
      </c>
      <c r="S1731" s="11">
        <f>(((J1731/60)/60)/24)+DATE(1970,1,1)</f>
        <v>42471.052152777775</v>
      </c>
      <c r="T1731" s="11">
        <f>(((I1731/60)/60)/24)+DATE(1970,1,1)</f>
        <v>42531.052152777775</v>
      </c>
    </row>
    <row r="1732" spans="1:20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>E1732/D1732</f>
        <v>0</v>
      </c>
      <c r="P1732" t="e">
        <f>E1732/L1732</f>
        <v>#DIV/0!</v>
      </c>
      <c r="Q1732" t="str">
        <f>LEFT(N1732,(FIND("/",N1732)-1))</f>
        <v>music</v>
      </c>
      <c r="R1732" t="str">
        <f>MID(N1732,FIND("/",N1732)+1,4115)</f>
        <v>faith</v>
      </c>
      <c r="S1732" s="11">
        <f>(((J1732/60)/60)/24)+DATE(1970,1,1)</f>
        <v>42272.087766203709</v>
      </c>
      <c r="T1732" s="11">
        <f>(((I1732/60)/60)/24)+DATE(1970,1,1)</f>
        <v>42302.087766203709</v>
      </c>
    </row>
    <row r="1733" spans="1:20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>E1733/D1733</f>
        <v>0</v>
      </c>
      <c r="P1733" t="e">
        <f>E1733/L1733</f>
        <v>#DIV/0!</v>
      </c>
      <c r="Q1733" t="str">
        <f>LEFT(N1733,(FIND("/",N1733)-1))</f>
        <v>music</v>
      </c>
      <c r="R1733" t="str">
        <f>MID(N1733,FIND("/",N1733)+1,4115)</f>
        <v>faith</v>
      </c>
      <c r="S1733" s="11">
        <f>(((J1733/60)/60)/24)+DATE(1970,1,1)</f>
        <v>42152.906851851847</v>
      </c>
      <c r="T1733" s="11">
        <f>(((I1733/60)/60)/24)+DATE(1970,1,1)</f>
        <v>42166.625</v>
      </c>
    </row>
    <row r="1734" spans="1:20" ht="43.2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>E1734/D1734</f>
        <v>0</v>
      </c>
      <c r="P1734" t="e">
        <f>E1734/L1734</f>
        <v>#DIV/0!</v>
      </c>
      <c r="Q1734" t="str">
        <f>LEFT(N1734,(FIND("/",N1734)-1))</f>
        <v>music</v>
      </c>
      <c r="R1734" t="str">
        <f>MID(N1734,FIND("/",N1734)+1,4115)</f>
        <v>faith</v>
      </c>
      <c r="S1734" s="11">
        <f>(((J1734/60)/60)/24)+DATE(1970,1,1)</f>
        <v>42325.683807870373</v>
      </c>
      <c r="T1734" s="11">
        <f>(((I1734/60)/60)/24)+DATE(1970,1,1)</f>
        <v>42385.208333333328</v>
      </c>
    </row>
    <row r="1735" spans="1:20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>E1735/D1735</f>
        <v>0</v>
      </c>
      <c r="P1735" t="e">
        <f>E1735/L1735</f>
        <v>#DIV/0!</v>
      </c>
      <c r="Q1735" t="str">
        <f>LEFT(N1735,(FIND("/",N1735)-1))</f>
        <v>music</v>
      </c>
      <c r="R1735" t="str">
        <f>MID(N1735,FIND("/",N1735)+1,4115)</f>
        <v>faith</v>
      </c>
      <c r="S1735" s="11">
        <f>(((J1735/60)/60)/24)+DATE(1970,1,1)</f>
        <v>42614.675625000003</v>
      </c>
      <c r="T1735" s="11">
        <f>(((I1735/60)/60)/24)+DATE(1970,1,1)</f>
        <v>42626.895833333328</v>
      </c>
    </row>
    <row r="1736" spans="1:20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>E1736/D1736</f>
        <v>2.2222222222222223E-4</v>
      </c>
      <c r="P1736">
        <f>E1736/L1736</f>
        <v>1</v>
      </c>
      <c r="Q1736" t="str">
        <f>LEFT(N1736,(FIND("/",N1736)-1))</f>
        <v>music</v>
      </c>
      <c r="R1736" t="str">
        <f>MID(N1736,FIND("/",N1736)+1,4115)</f>
        <v>faith</v>
      </c>
      <c r="S1736" s="11">
        <f>(((J1736/60)/60)/24)+DATE(1970,1,1)</f>
        <v>42102.036527777775</v>
      </c>
      <c r="T1736" s="11">
        <f>(((I1736/60)/60)/24)+DATE(1970,1,1)</f>
        <v>42132.036527777775</v>
      </c>
    </row>
    <row r="1737" spans="1:20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>E1737/D1737</f>
        <v>0.11</v>
      </c>
      <c r="P1737">
        <f>E1737/L1737</f>
        <v>55</v>
      </c>
      <c r="Q1737" t="str">
        <f>LEFT(N1737,(FIND("/",N1737)-1))</f>
        <v>music</v>
      </c>
      <c r="R1737" t="str">
        <f>MID(N1737,FIND("/",N1737)+1,4115)</f>
        <v>faith</v>
      </c>
      <c r="S1737" s="11">
        <f>(((J1737/60)/60)/24)+DATE(1970,1,1)</f>
        <v>42559.814178240747</v>
      </c>
      <c r="T1737" s="11">
        <f>(((I1737/60)/60)/24)+DATE(1970,1,1)</f>
        <v>42589.814178240747</v>
      </c>
    </row>
    <row r="1738" spans="1:20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>E1738/D1738</f>
        <v>7.3333333333333332E-3</v>
      </c>
      <c r="P1738">
        <f>E1738/L1738</f>
        <v>22</v>
      </c>
      <c r="Q1738" t="str">
        <f>LEFT(N1738,(FIND("/",N1738)-1))</f>
        <v>music</v>
      </c>
      <c r="R1738" t="str">
        <f>MID(N1738,FIND("/",N1738)+1,4115)</f>
        <v>faith</v>
      </c>
      <c r="S1738" s="11">
        <f>(((J1738/60)/60)/24)+DATE(1970,1,1)</f>
        <v>42286.861493055556</v>
      </c>
      <c r="T1738" s="11">
        <f>(((I1738/60)/60)/24)+DATE(1970,1,1)</f>
        <v>42316.90315972222</v>
      </c>
    </row>
    <row r="1739" spans="1:20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>E1739/D1739</f>
        <v>0.21249999999999999</v>
      </c>
      <c r="P1739">
        <f>E1739/L1739</f>
        <v>56.666666666666664</v>
      </c>
      <c r="Q1739" t="str">
        <f>LEFT(N1739,(FIND("/",N1739)-1))</f>
        <v>music</v>
      </c>
      <c r="R1739" t="str">
        <f>MID(N1739,FIND("/",N1739)+1,4115)</f>
        <v>faith</v>
      </c>
      <c r="S1739" s="11">
        <f>(((J1739/60)/60)/24)+DATE(1970,1,1)</f>
        <v>42175.948981481488</v>
      </c>
      <c r="T1739" s="11">
        <f>(((I1739/60)/60)/24)+DATE(1970,1,1)</f>
        <v>42205.948981481488</v>
      </c>
    </row>
    <row r="1740" spans="1:20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>E1740/D1740</f>
        <v>4.0000000000000001E-3</v>
      </c>
      <c r="P1740">
        <f>E1740/L1740</f>
        <v>20</v>
      </c>
      <c r="Q1740" t="str">
        <f>LEFT(N1740,(FIND("/",N1740)-1))</f>
        <v>music</v>
      </c>
      <c r="R1740" t="str">
        <f>MID(N1740,FIND("/",N1740)+1,4115)</f>
        <v>faith</v>
      </c>
      <c r="S1740" s="11">
        <f>(((J1740/60)/60)/24)+DATE(1970,1,1)</f>
        <v>41884.874328703707</v>
      </c>
      <c r="T1740" s="11">
        <f>(((I1740/60)/60)/24)+DATE(1970,1,1)</f>
        <v>41914.874328703707</v>
      </c>
    </row>
    <row r="1741" spans="1:20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>E1741/D1741</f>
        <v>1E-3</v>
      </c>
      <c r="P1741">
        <f>E1741/L1741</f>
        <v>1</v>
      </c>
      <c r="Q1741" t="str">
        <f>LEFT(N1741,(FIND("/",N1741)-1))</f>
        <v>music</v>
      </c>
      <c r="R1741" t="str">
        <f>MID(N1741,FIND("/",N1741)+1,4115)</f>
        <v>faith</v>
      </c>
      <c r="S1741" s="11">
        <f>(((J1741/60)/60)/24)+DATE(1970,1,1)</f>
        <v>42435.874212962968</v>
      </c>
      <c r="T1741" s="11">
        <f>(((I1741/60)/60)/24)+DATE(1970,1,1)</f>
        <v>42494.832546296297</v>
      </c>
    </row>
    <row r="1742" spans="1:20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>E1742/D1742</f>
        <v>0</v>
      </c>
      <c r="P1742" t="e">
        <f>E1742/L1742</f>
        <v>#DIV/0!</v>
      </c>
      <c r="Q1742" t="str">
        <f>LEFT(N1742,(FIND("/",N1742)-1))</f>
        <v>music</v>
      </c>
      <c r="R1742" t="str">
        <f>MID(N1742,FIND("/",N1742)+1,4115)</f>
        <v>faith</v>
      </c>
      <c r="S1742" s="11">
        <f>(((J1742/60)/60)/24)+DATE(1970,1,1)</f>
        <v>42171.817384259266</v>
      </c>
      <c r="T1742" s="11">
        <f>(((I1742/60)/60)/24)+DATE(1970,1,1)</f>
        <v>42201.817384259266</v>
      </c>
    </row>
    <row r="1743" spans="1:20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>E1743/D1743</f>
        <v>1.1083333333333334</v>
      </c>
      <c r="P1743">
        <f>E1743/L1743</f>
        <v>25.576923076923077</v>
      </c>
      <c r="Q1743" t="str">
        <f>LEFT(N1743,(FIND("/",N1743)-1))</f>
        <v>photography</v>
      </c>
      <c r="R1743" t="str">
        <f>MID(N1743,FIND("/",N1743)+1,4115)</f>
        <v>photobooks</v>
      </c>
      <c r="S1743" s="11">
        <f>(((J1743/60)/60)/24)+DATE(1970,1,1)</f>
        <v>42120.628136574072</v>
      </c>
      <c r="T1743" s="11">
        <f>(((I1743/60)/60)/24)+DATE(1970,1,1)</f>
        <v>42165.628136574072</v>
      </c>
    </row>
    <row r="1744" spans="1:20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>E1744/D1744</f>
        <v>1.0874999999999999</v>
      </c>
      <c r="P1744">
        <f>E1744/L1744</f>
        <v>63.970588235294116</v>
      </c>
      <c r="Q1744" t="str">
        <f>LEFT(N1744,(FIND("/",N1744)-1))</f>
        <v>photography</v>
      </c>
      <c r="R1744" t="str">
        <f>MID(N1744,FIND("/",N1744)+1,4115)</f>
        <v>photobooks</v>
      </c>
      <c r="S1744" s="11">
        <f>(((J1744/60)/60)/24)+DATE(1970,1,1)</f>
        <v>42710.876967592587</v>
      </c>
      <c r="T1744" s="11">
        <f>(((I1744/60)/60)/24)+DATE(1970,1,1)</f>
        <v>42742.875</v>
      </c>
    </row>
    <row r="1745" spans="1:20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>E1745/D1745</f>
        <v>1.0041666666666667</v>
      </c>
      <c r="P1745">
        <f>E1745/L1745</f>
        <v>89.925373134328353</v>
      </c>
      <c r="Q1745" t="str">
        <f>LEFT(N1745,(FIND("/",N1745)-1))</f>
        <v>photography</v>
      </c>
      <c r="R1745" t="str">
        <f>MID(N1745,FIND("/",N1745)+1,4115)</f>
        <v>photobooks</v>
      </c>
      <c r="S1745" s="11">
        <f>(((J1745/60)/60)/24)+DATE(1970,1,1)</f>
        <v>42586.925636574073</v>
      </c>
      <c r="T1745" s="11">
        <f>(((I1745/60)/60)/24)+DATE(1970,1,1)</f>
        <v>42609.165972222225</v>
      </c>
    </row>
    <row r="1746" spans="1:20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>E1746/D1746</f>
        <v>1.1845454545454546</v>
      </c>
      <c r="P1746">
        <f>E1746/L1746</f>
        <v>93.071428571428569</v>
      </c>
      <c r="Q1746" t="str">
        <f>LEFT(N1746,(FIND("/",N1746)-1))</f>
        <v>photography</v>
      </c>
      <c r="R1746" t="str">
        <f>MID(N1746,FIND("/",N1746)+1,4115)</f>
        <v>photobooks</v>
      </c>
      <c r="S1746" s="11">
        <f>(((J1746/60)/60)/24)+DATE(1970,1,1)</f>
        <v>42026.605057870373</v>
      </c>
      <c r="T1746" s="11">
        <f>(((I1746/60)/60)/24)+DATE(1970,1,1)</f>
        <v>42071.563391203701</v>
      </c>
    </row>
    <row r="1747" spans="1:20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>E1747/D1747</f>
        <v>1.1401428571428571</v>
      </c>
      <c r="P1747">
        <f>E1747/L1747</f>
        <v>89.674157303370791</v>
      </c>
      <c r="Q1747" t="str">
        <f>LEFT(N1747,(FIND("/",N1747)-1))</f>
        <v>photography</v>
      </c>
      <c r="R1747" t="str">
        <f>MID(N1747,FIND("/",N1747)+1,4115)</f>
        <v>photobooks</v>
      </c>
      <c r="S1747" s="11">
        <f>(((J1747/60)/60)/24)+DATE(1970,1,1)</f>
        <v>42690.259699074071</v>
      </c>
      <c r="T1747" s="11">
        <f>(((I1747/60)/60)/24)+DATE(1970,1,1)</f>
        <v>42726.083333333328</v>
      </c>
    </row>
    <row r="1748" spans="1:20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>E1748/D1748</f>
        <v>1.4810000000000001</v>
      </c>
      <c r="P1748">
        <f>E1748/L1748</f>
        <v>207.61682242990653</v>
      </c>
      <c r="Q1748" t="str">
        <f>LEFT(N1748,(FIND("/",N1748)-1))</f>
        <v>photography</v>
      </c>
      <c r="R1748" t="str">
        <f>MID(N1748,FIND("/",N1748)+1,4115)</f>
        <v>photobooks</v>
      </c>
      <c r="S1748" s="11">
        <f>(((J1748/60)/60)/24)+DATE(1970,1,1)</f>
        <v>42668.176701388889</v>
      </c>
      <c r="T1748" s="11">
        <f>(((I1748/60)/60)/24)+DATE(1970,1,1)</f>
        <v>42698.083333333328</v>
      </c>
    </row>
    <row r="1749" spans="1:20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>E1749/D1749</f>
        <v>1.0495555555555556</v>
      </c>
      <c r="P1749">
        <f>E1749/L1749</f>
        <v>59.408805031446541</v>
      </c>
      <c r="Q1749" t="str">
        <f>LEFT(N1749,(FIND("/",N1749)-1))</f>
        <v>photography</v>
      </c>
      <c r="R1749" t="str">
        <f>MID(N1749,FIND("/",N1749)+1,4115)</f>
        <v>photobooks</v>
      </c>
      <c r="S1749" s="11">
        <f>(((J1749/60)/60)/24)+DATE(1970,1,1)</f>
        <v>42292.435532407413</v>
      </c>
      <c r="T1749" s="11">
        <f>(((I1749/60)/60)/24)+DATE(1970,1,1)</f>
        <v>42321.625</v>
      </c>
    </row>
    <row r="1750" spans="1:20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>E1750/D1750</f>
        <v>1.29948</v>
      </c>
      <c r="P1750">
        <f>E1750/L1750</f>
        <v>358.97237569060775</v>
      </c>
      <c r="Q1750" t="str">
        <f>LEFT(N1750,(FIND("/",N1750)-1))</f>
        <v>photography</v>
      </c>
      <c r="R1750" t="str">
        <f>MID(N1750,FIND("/",N1750)+1,4115)</f>
        <v>photobooks</v>
      </c>
      <c r="S1750" s="11">
        <f>(((J1750/60)/60)/24)+DATE(1970,1,1)</f>
        <v>42219.950729166667</v>
      </c>
      <c r="T1750" s="11">
        <f>(((I1750/60)/60)/24)+DATE(1970,1,1)</f>
        <v>42249.950729166667</v>
      </c>
    </row>
    <row r="1751" spans="1:20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>E1751/D1751</f>
        <v>1.2348756218905472</v>
      </c>
      <c r="P1751">
        <f>E1751/L1751</f>
        <v>94.736641221374043</v>
      </c>
      <c r="Q1751" t="str">
        <f>LEFT(N1751,(FIND("/",N1751)-1))</f>
        <v>photography</v>
      </c>
      <c r="R1751" t="str">
        <f>MID(N1751,FIND("/",N1751)+1,4115)</f>
        <v>photobooks</v>
      </c>
      <c r="S1751" s="11">
        <f>(((J1751/60)/60)/24)+DATE(1970,1,1)</f>
        <v>42758.975937499999</v>
      </c>
      <c r="T1751" s="11">
        <f>(((I1751/60)/60)/24)+DATE(1970,1,1)</f>
        <v>42795.791666666672</v>
      </c>
    </row>
    <row r="1752" spans="1:20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>E1752/D1752</f>
        <v>2.0162</v>
      </c>
      <c r="P1752">
        <f>E1752/L1752</f>
        <v>80.647999999999996</v>
      </c>
      <c r="Q1752" t="str">
        <f>LEFT(N1752,(FIND("/",N1752)-1))</f>
        <v>photography</v>
      </c>
      <c r="R1752" t="str">
        <f>MID(N1752,FIND("/",N1752)+1,4115)</f>
        <v>photobooks</v>
      </c>
      <c r="S1752" s="11">
        <f>(((J1752/60)/60)/24)+DATE(1970,1,1)</f>
        <v>42454.836851851855</v>
      </c>
      <c r="T1752" s="11">
        <f>(((I1752/60)/60)/24)+DATE(1970,1,1)</f>
        <v>42479.836851851855</v>
      </c>
    </row>
    <row r="1753" spans="1:20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>E1753/D1753</f>
        <v>1.0289999999999999</v>
      </c>
      <c r="P1753">
        <f>E1753/L1753</f>
        <v>168.68852459016392</v>
      </c>
      <c r="Q1753" t="str">
        <f>LEFT(N1753,(FIND("/",N1753)-1))</f>
        <v>photography</v>
      </c>
      <c r="R1753" t="str">
        <f>MID(N1753,FIND("/",N1753)+1,4115)</f>
        <v>photobooks</v>
      </c>
      <c r="S1753" s="11">
        <f>(((J1753/60)/60)/24)+DATE(1970,1,1)</f>
        <v>42052.7815162037</v>
      </c>
      <c r="T1753" s="11">
        <f>(((I1753/60)/60)/24)+DATE(1970,1,1)</f>
        <v>42082.739849537036</v>
      </c>
    </row>
    <row r="1754" spans="1:20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>E1754/D1754</f>
        <v>2.6016666666666666</v>
      </c>
      <c r="P1754">
        <f>E1754/L1754</f>
        <v>34.68888888888889</v>
      </c>
      <c r="Q1754" t="str">
        <f>LEFT(N1754,(FIND("/",N1754)-1))</f>
        <v>photography</v>
      </c>
      <c r="R1754" t="str">
        <f>MID(N1754,FIND("/",N1754)+1,4115)</f>
        <v>photobooks</v>
      </c>
      <c r="S1754" s="11">
        <f>(((J1754/60)/60)/24)+DATE(1970,1,1)</f>
        <v>42627.253263888888</v>
      </c>
      <c r="T1754" s="11">
        <f>(((I1754/60)/60)/24)+DATE(1970,1,1)</f>
        <v>42657.253263888888</v>
      </c>
    </row>
    <row r="1755" spans="1:20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>E1755/D1755</f>
        <v>1.08</v>
      </c>
      <c r="P1755">
        <f>E1755/L1755</f>
        <v>462.85714285714283</v>
      </c>
      <c r="Q1755" t="str">
        <f>LEFT(N1755,(FIND("/",N1755)-1))</f>
        <v>photography</v>
      </c>
      <c r="R1755" t="str">
        <f>MID(N1755,FIND("/",N1755)+1,4115)</f>
        <v>photobooks</v>
      </c>
      <c r="S1755" s="11">
        <f>(((J1755/60)/60)/24)+DATE(1970,1,1)</f>
        <v>42420.74962962963</v>
      </c>
      <c r="T1755" s="11">
        <f>(((I1755/60)/60)/24)+DATE(1970,1,1)</f>
        <v>42450.707962962959</v>
      </c>
    </row>
    <row r="1756" spans="1:20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>E1756/D1756</f>
        <v>1.1052941176470588</v>
      </c>
      <c r="P1756">
        <f>E1756/L1756</f>
        <v>104.38888888888889</v>
      </c>
      <c r="Q1756" t="str">
        <f>LEFT(N1756,(FIND("/",N1756)-1))</f>
        <v>photography</v>
      </c>
      <c r="R1756" t="str">
        <f>MID(N1756,FIND("/",N1756)+1,4115)</f>
        <v>photobooks</v>
      </c>
      <c r="S1756" s="11">
        <f>(((J1756/60)/60)/24)+DATE(1970,1,1)</f>
        <v>42067.876770833333</v>
      </c>
      <c r="T1756" s="11">
        <f>(((I1756/60)/60)/24)+DATE(1970,1,1)</f>
        <v>42097.835104166668</v>
      </c>
    </row>
    <row r="1757" spans="1:20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>E1757/D1757</f>
        <v>1.2</v>
      </c>
      <c r="P1757">
        <f>E1757/L1757</f>
        <v>7.5</v>
      </c>
      <c r="Q1757" t="str">
        <f>LEFT(N1757,(FIND("/",N1757)-1))</f>
        <v>photography</v>
      </c>
      <c r="R1757" t="str">
        <f>MID(N1757,FIND("/",N1757)+1,4115)</f>
        <v>photobooks</v>
      </c>
      <c r="S1757" s="11">
        <f>(((J1757/60)/60)/24)+DATE(1970,1,1)</f>
        <v>42252.788900462961</v>
      </c>
      <c r="T1757" s="11">
        <f>(((I1757/60)/60)/24)+DATE(1970,1,1)</f>
        <v>42282.788900462961</v>
      </c>
    </row>
    <row r="1758" spans="1:20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>E1758/D1758</f>
        <v>1.0282909090909091</v>
      </c>
      <c r="P1758">
        <f>E1758/L1758</f>
        <v>47.13</v>
      </c>
      <c r="Q1758" t="str">
        <f>LEFT(N1758,(FIND("/",N1758)-1))</f>
        <v>photography</v>
      </c>
      <c r="R1758" t="str">
        <f>MID(N1758,FIND("/",N1758)+1,4115)</f>
        <v>photobooks</v>
      </c>
      <c r="S1758" s="11">
        <f>(((J1758/60)/60)/24)+DATE(1970,1,1)</f>
        <v>42571.167465277773</v>
      </c>
      <c r="T1758" s="11">
        <f>(((I1758/60)/60)/24)+DATE(1970,1,1)</f>
        <v>42611.167465277773</v>
      </c>
    </row>
    <row r="1759" spans="1:20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>E1759/D1759</f>
        <v>1.1599999999999999</v>
      </c>
      <c r="P1759">
        <f>E1759/L1759</f>
        <v>414.28571428571428</v>
      </c>
      <c r="Q1759" t="str">
        <f>LEFT(N1759,(FIND("/",N1759)-1))</f>
        <v>photography</v>
      </c>
      <c r="R1759" t="str">
        <f>MID(N1759,FIND("/",N1759)+1,4115)</f>
        <v>photobooks</v>
      </c>
      <c r="S1759" s="11">
        <f>(((J1759/60)/60)/24)+DATE(1970,1,1)</f>
        <v>42733.827349537038</v>
      </c>
      <c r="T1759" s="11">
        <f>(((I1759/60)/60)/24)+DATE(1970,1,1)</f>
        <v>42763.811805555553</v>
      </c>
    </row>
    <row r="1760" spans="1:20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>E1760/D1760</f>
        <v>1.147</v>
      </c>
      <c r="P1760">
        <f>E1760/L1760</f>
        <v>42.481481481481481</v>
      </c>
      <c r="Q1760" t="str">
        <f>LEFT(N1760,(FIND("/",N1760)-1))</f>
        <v>photography</v>
      </c>
      <c r="R1760" t="str">
        <f>MID(N1760,FIND("/",N1760)+1,4115)</f>
        <v>photobooks</v>
      </c>
      <c r="S1760" s="11">
        <f>(((J1760/60)/60)/24)+DATE(1970,1,1)</f>
        <v>42505.955925925926</v>
      </c>
      <c r="T1760" s="11">
        <f>(((I1760/60)/60)/24)+DATE(1970,1,1)</f>
        <v>42565.955925925926</v>
      </c>
    </row>
    <row r="1761" spans="1:20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>E1761/D1761</f>
        <v>1.0660000000000001</v>
      </c>
      <c r="P1761">
        <f>E1761/L1761</f>
        <v>108.77551020408163</v>
      </c>
      <c r="Q1761" t="str">
        <f>LEFT(N1761,(FIND("/",N1761)-1))</f>
        <v>photography</v>
      </c>
      <c r="R1761" t="str">
        <f>MID(N1761,FIND("/",N1761)+1,4115)</f>
        <v>photobooks</v>
      </c>
      <c r="S1761" s="11">
        <f>(((J1761/60)/60)/24)+DATE(1970,1,1)</f>
        <v>42068.829039351855</v>
      </c>
      <c r="T1761" s="11">
        <f>(((I1761/60)/60)/24)+DATE(1970,1,1)</f>
        <v>42088.787372685183</v>
      </c>
    </row>
    <row r="1762" spans="1:20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>E1762/D1762</f>
        <v>1.6544000000000001</v>
      </c>
      <c r="P1762">
        <f>E1762/L1762</f>
        <v>81.098039215686271</v>
      </c>
      <c r="Q1762" t="str">
        <f>LEFT(N1762,(FIND("/",N1762)-1))</f>
        <v>photography</v>
      </c>
      <c r="R1762" t="str">
        <f>MID(N1762,FIND("/",N1762)+1,4115)</f>
        <v>photobooks</v>
      </c>
      <c r="S1762" s="11">
        <f>(((J1762/60)/60)/24)+DATE(1970,1,1)</f>
        <v>42405.67260416667</v>
      </c>
      <c r="T1762" s="11">
        <f>(((I1762/60)/60)/24)+DATE(1970,1,1)</f>
        <v>42425.67260416667</v>
      </c>
    </row>
    <row r="1763" spans="1:20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>E1763/D1763</f>
        <v>1.55</v>
      </c>
      <c r="P1763">
        <f>E1763/L1763</f>
        <v>51.666666666666664</v>
      </c>
      <c r="Q1763" t="str">
        <f>LEFT(N1763,(FIND("/",N1763)-1))</f>
        <v>photography</v>
      </c>
      <c r="R1763" t="str">
        <f>MID(N1763,FIND("/",N1763)+1,4115)</f>
        <v>photobooks</v>
      </c>
      <c r="S1763" s="11">
        <f>(((J1763/60)/60)/24)+DATE(1970,1,1)</f>
        <v>42209.567824074074</v>
      </c>
      <c r="T1763" s="11">
        <f>(((I1763/60)/60)/24)+DATE(1970,1,1)</f>
        <v>42259.567824074074</v>
      </c>
    </row>
    <row r="1764" spans="1:20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>E1764/D1764</f>
        <v>8.85</v>
      </c>
      <c r="P1764">
        <f>E1764/L1764</f>
        <v>35.4</v>
      </c>
      <c r="Q1764" t="str">
        <f>LEFT(N1764,(FIND("/",N1764)-1))</f>
        <v>photography</v>
      </c>
      <c r="R1764" t="str">
        <f>MID(N1764,FIND("/",N1764)+1,4115)</f>
        <v>photobooks</v>
      </c>
      <c r="S1764" s="11">
        <f>(((J1764/60)/60)/24)+DATE(1970,1,1)</f>
        <v>42410.982002314813</v>
      </c>
      <c r="T1764" s="11">
        <f>(((I1764/60)/60)/24)+DATE(1970,1,1)</f>
        <v>42440.982002314813</v>
      </c>
    </row>
    <row r="1765" spans="1:20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>E1765/D1765</f>
        <v>1.0190833333333333</v>
      </c>
      <c r="P1765">
        <f>E1765/L1765</f>
        <v>103.63559322033899</v>
      </c>
      <c r="Q1765" t="str">
        <f>LEFT(N1765,(FIND("/",N1765)-1))</f>
        <v>photography</v>
      </c>
      <c r="R1765" t="str">
        <f>MID(N1765,FIND("/",N1765)+1,4115)</f>
        <v>photobooks</v>
      </c>
      <c r="S1765" s="11">
        <f>(((J1765/60)/60)/24)+DATE(1970,1,1)</f>
        <v>42636.868518518517</v>
      </c>
      <c r="T1765" s="11">
        <f>(((I1765/60)/60)/24)+DATE(1970,1,1)</f>
        <v>42666.868518518517</v>
      </c>
    </row>
    <row r="1766" spans="1:20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>E1766/D1766</f>
        <v>0.19600000000000001</v>
      </c>
      <c r="P1766">
        <f>E1766/L1766</f>
        <v>55.282051282051285</v>
      </c>
      <c r="Q1766" t="str">
        <f>LEFT(N1766,(FIND("/",N1766)-1))</f>
        <v>photography</v>
      </c>
      <c r="R1766" t="str">
        <f>MID(N1766,FIND("/",N1766)+1,4115)</f>
        <v>photobooks</v>
      </c>
      <c r="S1766" s="11">
        <f>(((J1766/60)/60)/24)+DATE(1970,1,1)</f>
        <v>41825.485868055555</v>
      </c>
      <c r="T1766" s="11">
        <f>(((I1766/60)/60)/24)+DATE(1970,1,1)</f>
        <v>41854.485868055555</v>
      </c>
    </row>
    <row r="1767" spans="1:20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>E1767/D1767</f>
        <v>0.59467839999999994</v>
      </c>
      <c r="P1767">
        <f>E1767/L1767</f>
        <v>72.16970873786407</v>
      </c>
      <c r="Q1767" t="str">
        <f>LEFT(N1767,(FIND("/",N1767)-1))</f>
        <v>photography</v>
      </c>
      <c r="R1767" t="str">
        <f>MID(N1767,FIND("/",N1767)+1,4115)</f>
        <v>photobooks</v>
      </c>
      <c r="S1767" s="11">
        <f>(((J1767/60)/60)/24)+DATE(1970,1,1)</f>
        <v>41834.980462962965</v>
      </c>
      <c r="T1767" s="11">
        <f>(((I1767/60)/60)/24)+DATE(1970,1,1)</f>
        <v>41864.980462962965</v>
      </c>
    </row>
    <row r="1768" spans="1:20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>E1768/D1768</f>
        <v>0</v>
      </c>
      <c r="P1768" t="e">
        <f>E1768/L1768</f>
        <v>#DIV/0!</v>
      </c>
      <c r="Q1768" t="str">
        <f>LEFT(N1768,(FIND("/",N1768)-1))</f>
        <v>photography</v>
      </c>
      <c r="R1768" t="str">
        <f>MID(N1768,FIND("/",N1768)+1,4115)</f>
        <v>photobooks</v>
      </c>
      <c r="S1768" s="11">
        <f>(((J1768/60)/60)/24)+DATE(1970,1,1)</f>
        <v>41855.859814814816</v>
      </c>
      <c r="T1768" s="11">
        <f>(((I1768/60)/60)/24)+DATE(1970,1,1)</f>
        <v>41876.859814814816</v>
      </c>
    </row>
    <row r="1769" spans="1:20" ht="28.8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>E1769/D1769</f>
        <v>0.4572</v>
      </c>
      <c r="P1769">
        <f>E1769/L1769</f>
        <v>58.615384615384613</v>
      </c>
      <c r="Q1769" t="str">
        <f>LEFT(N1769,(FIND("/",N1769)-1))</f>
        <v>photography</v>
      </c>
      <c r="R1769" t="str">
        <f>MID(N1769,FIND("/",N1769)+1,4115)</f>
        <v>photobooks</v>
      </c>
      <c r="S1769" s="11">
        <f>(((J1769/60)/60)/24)+DATE(1970,1,1)</f>
        <v>41824.658379629633</v>
      </c>
      <c r="T1769" s="11">
        <f>(((I1769/60)/60)/24)+DATE(1970,1,1)</f>
        <v>41854.658379629633</v>
      </c>
    </row>
    <row r="1770" spans="1:20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>E1770/D1770</f>
        <v>3.7400000000000003E-2</v>
      </c>
      <c r="P1770">
        <f>E1770/L1770</f>
        <v>12.466666666666667</v>
      </c>
      <c r="Q1770" t="str">
        <f>LEFT(N1770,(FIND("/",N1770)-1))</f>
        <v>photography</v>
      </c>
      <c r="R1770" t="str">
        <f>MID(N1770,FIND("/",N1770)+1,4115)</f>
        <v>photobooks</v>
      </c>
      <c r="S1770" s="11">
        <f>(((J1770/60)/60)/24)+DATE(1970,1,1)</f>
        <v>41849.560694444444</v>
      </c>
      <c r="T1770" s="11">
        <f>(((I1770/60)/60)/24)+DATE(1970,1,1)</f>
        <v>41909.560694444444</v>
      </c>
    </row>
    <row r="1771" spans="1:20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>E1771/D1771</f>
        <v>2.7025E-2</v>
      </c>
      <c r="P1771">
        <f>E1771/L1771</f>
        <v>49.136363636363633</v>
      </c>
      <c r="Q1771" t="str">
        <f>LEFT(N1771,(FIND("/",N1771)-1))</f>
        <v>photography</v>
      </c>
      <c r="R1771" t="str">
        <f>MID(N1771,FIND("/",N1771)+1,4115)</f>
        <v>photobooks</v>
      </c>
      <c r="S1771" s="11">
        <f>(((J1771/60)/60)/24)+DATE(1970,1,1)</f>
        <v>41987.818969907406</v>
      </c>
      <c r="T1771" s="11">
        <f>(((I1771/60)/60)/24)+DATE(1970,1,1)</f>
        <v>42017.818969907406</v>
      </c>
    </row>
    <row r="1772" spans="1:20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>E1772/D1772</f>
        <v>0.56514285714285717</v>
      </c>
      <c r="P1772">
        <f>E1772/L1772</f>
        <v>150.5</v>
      </c>
      <c r="Q1772" t="str">
        <f>LEFT(N1772,(FIND("/",N1772)-1))</f>
        <v>photography</v>
      </c>
      <c r="R1772" t="str">
        <f>MID(N1772,FIND("/",N1772)+1,4115)</f>
        <v>photobooks</v>
      </c>
      <c r="S1772" s="11">
        <f>(((J1772/60)/60)/24)+DATE(1970,1,1)</f>
        <v>41891.780023148152</v>
      </c>
      <c r="T1772" s="11">
        <f>(((I1772/60)/60)/24)+DATE(1970,1,1)</f>
        <v>41926.780023148152</v>
      </c>
    </row>
    <row r="1773" spans="1:20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>E1773/D1773</f>
        <v>0.21309523809523809</v>
      </c>
      <c r="P1773">
        <f>E1773/L1773</f>
        <v>35.799999999999997</v>
      </c>
      <c r="Q1773" t="str">
        <f>LEFT(N1773,(FIND("/",N1773)-1))</f>
        <v>photography</v>
      </c>
      <c r="R1773" t="str">
        <f>MID(N1773,FIND("/",N1773)+1,4115)</f>
        <v>photobooks</v>
      </c>
      <c r="S1773" s="11">
        <f>(((J1773/60)/60)/24)+DATE(1970,1,1)</f>
        <v>41905.979629629634</v>
      </c>
      <c r="T1773" s="11">
        <f>(((I1773/60)/60)/24)+DATE(1970,1,1)</f>
        <v>41935.979629629634</v>
      </c>
    </row>
    <row r="1774" spans="1:20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>E1774/D1774</f>
        <v>0.156</v>
      </c>
      <c r="P1774">
        <f>E1774/L1774</f>
        <v>45.157894736842103</v>
      </c>
      <c r="Q1774" t="str">
        <f>LEFT(N1774,(FIND("/",N1774)-1))</f>
        <v>photography</v>
      </c>
      <c r="R1774" t="str">
        <f>MID(N1774,FIND("/",N1774)+1,4115)</f>
        <v>photobooks</v>
      </c>
      <c r="S1774" s="11">
        <f>(((J1774/60)/60)/24)+DATE(1970,1,1)</f>
        <v>41766.718009259261</v>
      </c>
      <c r="T1774" s="11">
        <f>(((I1774/60)/60)/24)+DATE(1970,1,1)</f>
        <v>41826.718009259261</v>
      </c>
    </row>
    <row r="1775" spans="1:20" ht="43.2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>E1775/D1775</f>
        <v>6.2566666666666673E-2</v>
      </c>
      <c r="P1775">
        <f>E1775/L1775</f>
        <v>98.78947368421052</v>
      </c>
      <c r="Q1775" t="str">
        <f>LEFT(N1775,(FIND("/",N1775)-1))</f>
        <v>photography</v>
      </c>
      <c r="R1775" t="str">
        <f>MID(N1775,FIND("/",N1775)+1,4115)</f>
        <v>photobooks</v>
      </c>
      <c r="S1775" s="11">
        <f>(((J1775/60)/60)/24)+DATE(1970,1,1)</f>
        <v>41978.760393518518</v>
      </c>
      <c r="T1775" s="11">
        <f>(((I1775/60)/60)/24)+DATE(1970,1,1)</f>
        <v>42023.760393518518</v>
      </c>
    </row>
    <row r="1776" spans="1:20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>E1776/D1776</f>
        <v>0.4592</v>
      </c>
      <c r="P1776">
        <f>E1776/L1776</f>
        <v>88.307692307692307</v>
      </c>
      <c r="Q1776" t="str">
        <f>LEFT(N1776,(FIND("/",N1776)-1))</f>
        <v>photography</v>
      </c>
      <c r="R1776" t="str">
        <f>MID(N1776,FIND("/",N1776)+1,4115)</f>
        <v>photobooks</v>
      </c>
      <c r="S1776" s="11">
        <f>(((J1776/60)/60)/24)+DATE(1970,1,1)</f>
        <v>41930.218657407408</v>
      </c>
      <c r="T1776" s="11">
        <f>(((I1776/60)/60)/24)+DATE(1970,1,1)</f>
        <v>41972.624305555553</v>
      </c>
    </row>
    <row r="1777" spans="1:20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>E1777/D1777</f>
        <v>0.65101538461538466</v>
      </c>
      <c r="P1777">
        <f>E1777/L1777</f>
        <v>170.62903225806451</v>
      </c>
      <c r="Q1777" t="str">
        <f>LEFT(N1777,(FIND("/",N1777)-1))</f>
        <v>photography</v>
      </c>
      <c r="R1777" t="str">
        <f>MID(N1777,FIND("/",N1777)+1,4115)</f>
        <v>photobooks</v>
      </c>
      <c r="S1777" s="11">
        <f>(((J1777/60)/60)/24)+DATE(1970,1,1)</f>
        <v>41891.976388888892</v>
      </c>
      <c r="T1777" s="11">
        <f>(((I1777/60)/60)/24)+DATE(1970,1,1)</f>
        <v>41936.976388888892</v>
      </c>
    </row>
    <row r="1778" spans="1:20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>E1778/D1778</f>
        <v>6.7000000000000004E-2</v>
      </c>
      <c r="P1778">
        <f>E1778/L1778</f>
        <v>83.75</v>
      </c>
      <c r="Q1778" t="str">
        <f>LEFT(N1778,(FIND("/",N1778)-1))</f>
        <v>photography</v>
      </c>
      <c r="R1778" t="str">
        <f>MID(N1778,FIND("/",N1778)+1,4115)</f>
        <v>photobooks</v>
      </c>
      <c r="S1778" s="11">
        <f>(((J1778/60)/60)/24)+DATE(1970,1,1)</f>
        <v>41905.95684027778</v>
      </c>
      <c r="T1778" s="11">
        <f>(((I1778/60)/60)/24)+DATE(1970,1,1)</f>
        <v>41941.95684027778</v>
      </c>
    </row>
    <row r="1779" spans="1:20" ht="43.2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>E1779/D1779</f>
        <v>0.135625</v>
      </c>
      <c r="P1779">
        <f>E1779/L1779</f>
        <v>65.099999999999994</v>
      </c>
      <c r="Q1779" t="str">
        <f>LEFT(N1779,(FIND("/",N1779)-1))</f>
        <v>photography</v>
      </c>
      <c r="R1779" t="str">
        <f>MID(N1779,FIND("/",N1779)+1,4115)</f>
        <v>photobooks</v>
      </c>
      <c r="S1779" s="11">
        <f>(((J1779/60)/60)/24)+DATE(1970,1,1)</f>
        <v>42025.357094907406</v>
      </c>
      <c r="T1779" s="11">
        <f>(((I1779/60)/60)/24)+DATE(1970,1,1)</f>
        <v>42055.357094907406</v>
      </c>
    </row>
    <row r="1780" spans="1:20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>E1780/D1780</f>
        <v>1.9900000000000001E-2</v>
      </c>
      <c r="P1780">
        <f>E1780/L1780</f>
        <v>66.333333333333329</v>
      </c>
      <c r="Q1780" t="str">
        <f>LEFT(N1780,(FIND("/",N1780)-1))</f>
        <v>photography</v>
      </c>
      <c r="R1780" t="str">
        <f>MID(N1780,FIND("/",N1780)+1,4115)</f>
        <v>photobooks</v>
      </c>
      <c r="S1780" s="11">
        <f>(((J1780/60)/60)/24)+DATE(1970,1,1)</f>
        <v>42045.86336805555</v>
      </c>
      <c r="T1780" s="11">
        <f>(((I1780/60)/60)/24)+DATE(1970,1,1)</f>
        <v>42090.821701388893</v>
      </c>
    </row>
    <row r="1781" spans="1:20" ht="43.2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>E1781/D1781</f>
        <v>0.36236363636363639</v>
      </c>
      <c r="P1781">
        <f>E1781/L1781</f>
        <v>104.89473684210526</v>
      </c>
      <c r="Q1781" t="str">
        <f>LEFT(N1781,(FIND("/",N1781)-1))</f>
        <v>photography</v>
      </c>
      <c r="R1781" t="str">
        <f>MID(N1781,FIND("/",N1781)+1,4115)</f>
        <v>photobooks</v>
      </c>
      <c r="S1781" s="11">
        <f>(((J1781/60)/60)/24)+DATE(1970,1,1)</f>
        <v>42585.691898148143</v>
      </c>
      <c r="T1781" s="11">
        <f>(((I1781/60)/60)/24)+DATE(1970,1,1)</f>
        <v>42615.691898148143</v>
      </c>
    </row>
    <row r="1782" spans="1:20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>E1782/D1782</f>
        <v>0.39743333333333336</v>
      </c>
      <c r="P1782">
        <f>E1782/L1782</f>
        <v>78.440789473684205</v>
      </c>
      <c r="Q1782" t="str">
        <f>LEFT(N1782,(FIND("/",N1782)-1))</f>
        <v>photography</v>
      </c>
      <c r="R1782" t="str">
        <f>MID(N1782,FIND("/",N1782)+1,4115)</f>
        <v>photobooks</v>
      </c>
      <c r="S1782" s="11">
        <f>(((J1782/60)/60)/24)+DATE(1970,1,1)</f>
        <v>42493.600810185191</v>
      </c>
      <c r="T1782" s="11">
        <f>(((I1782/60)/60)/24)+DATE(1970,1,1)</f>
        <v>42553.600810185191</v>
      </c>
    </row>
    <row r="1783" spans="1:20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>E1783/D1783</f>
        <v>0.25763636363636366</v>
      </c>
      <c r="P1783">
        <f>E1783/L1783</f>
        <v>59.041666666666664</v>
      </c>
      <c r="Q1783" t="str">
        <f>LEFT(N1783,(FIND("/",N1783)-1))</f>
        <v>photography</v>
      </c>
      <c r="R1783" t="str">
        <f>MID(N1783,FIND("/",N1783)+1,4115)</f>
        <v>photobooks</v>
      </c>
      <c r="S1783" s="11">
        <f>(((J1783/60)/60)/24)+DATE(1970,1,1)</f>
        <v>42597.617418981477</v>
      </c>
      <c r="T1783" s="11">
        <f>(((I1783/60)/60)/24)+DATE(1970,1,1)</f>
        <v>42628.617418981477</v>
      </c>
    </row>
    <row r="1784" spans="1:20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>E1784/D1784</f>
        <v>0.15491428571428573</v>
      </c>
      <c r="P1784">
        <f>E1784/L1784</f>
        <v>71.34210526315789</v>
      </c>
      <c r="Q1784" t="str">
        <f>LEFT(N1784,(FIND("/",N1784)-1))</f>
        <v>photography</v>
      </c>
      <c r="R1784" t="str">
        <f>MID(N1784,FIND("/",N1784)+1,4115)</f>
        <v>photobooks</v>
      </c>
      <c r="S1784" s="11">
        <f>(((J1784/60)/60)/24)+DATE(1970,1,1)</f>
        <v>42388.575104166666</v>
      </c>
      <c r="T1784" s="11">
        <f>(((I1784/60)/60)/24)+DATE(1970,1,1)</f>
        <v>42421.575104166666</v>
      </c>
    </row>
    <row r="1785" spans="1:20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>E1785/D1785</f>
        <v>0.236925</v>
      </c>
      <c r="P1785">
        <f>E1785/L1785</f>
        <v>51.227027027027027</v>
      </c>
      <c r="Q1785" t="str">
        <f>LEFT(N1785,(FIND("/",N1785)-1))</f>
        <v>photography</v>
      </c>
      <c r="R1785" t="str">
        <f>MID(N1785,FIND("/",N1785)+1,4115)</f>
        <v>photobooks</v>
      </c>
      <c r="S1785" s="11">
        <f>(((J1785/60)/60)/24)+DATE(1970,1,1)</f>
        <v>42115.949976851851</v>
      </c>
      <c r="T1785" s="11">
        <f>(((I1785/60)/60)/24)+DATE(1970,1,1)</f>
        <v>42145.949976851851</v>
      </c>
    </row>
    <row r="1786" spans="1:20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>E1786/D1786</f>
        <v>0.39760000000000001</v>
      </c>
      <c r="P1786">
        <f>E1786/L1786</f>
        <v>60.242424242424242</v>
      </c>
      <c r="Q1786" t="str">
        <f>LEFT(N1786,(FIND("/",N1786)-1))</f>
        <v>photography</v>
      </c>
      <c r="R1786" t="str">
        <f>MID(N1786,FIND("/",N1786)+1,4115)</f>
        <v>photobooks</v>
      </c>
      <c r="S1786" s="11">
        <f>(((J1786/60)/60)/24)+DATE(1970,1,1)</f>
        <v>42003.655555555553</v>
      </c>
      <c r="T1786" s="11">
        <f>(((I1786/60)/60)/24)+DATE(1970,1,1)</f>
        <v>42035.142361111109</v>
      </c>
    </row>
    <row r="1787" spans="1:20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>E1787/D1787</f>
        <v>0.20220833333333332</v>
      </c>
      <c r="P1787">
        <f>E1787/L1787</f>
        <v>44.935185185185183</v>
      </c>
      <c r="Q1787" t="str">
        <f>LEFT(N1787,(FIND("/",N1787)-1))</f>
        <v>photography</v>
      </c>
      <c r="R1787" t="str">
        <f>MID(N1787,FIND("/",N1787)+1,4115)</f>
        <v>photobooks</v>
      </c>
      <c r="S1787" s="11">
        <f>(((J1787/60)/60)/24)+DATE(1970,1,1)</f>
        <v>41897.134895833333</v>
      </c>
      <c r="T1787" s="11">
        <f>(((I1787/60)/60)/24)+DATE(1970,1,1)</f>
        <v>41928</v>
      </c>
    </row>
    <row r="1788" spans="1:20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>E1788/D1788</f>
        <v>0.47631578947368419</v>
      </c>
      <c r="P1788">
        <f>E1788/L1788</f>
        <v>31.206896551724139</v>
      </c>
      <c r="Q1788" t="str">
        <f>LEFT(N1788,(FIND("/",N1788)-1))</f>
        <v>photography</v>
      </c>
      <c r="R1788" t="str">
        <f>MID(N1788,FIND("/",N1788)+1,4115)</f>
        <v>photobooks</v>
      </c>
      <c r="S1788" s="11">
        <f>(((J1788/60)/60)/24)+DATE(1970,1,1)</f>
        <v>41958.550659722227</v>
      </c>
      <c r="T1788" s="11">
        <f>(((I1788/60)/60)/24)+DATE(1970,1,1)</f>
        <v>41988.550659722227</v>
      </c>
    </row>
    <row r="1789" spans="1:20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>E1789/D1789</f>
        <v>0.15329999999999999</v>
      </c>
      <c r="P1789">
        <f>E1789/L1789</f>
        <v>63.875</v>
      </c>
      <c r="Q1789" t="str">
        <f>LEFT(N1789,(FIND("/",N1789)-1))</f>
        <v>photography</v>
      </c>
      <c r="R1789" t="str">
        <f>MID(N1789,FIND("/",N1789)+1,4115)</f>
        <v>photobooks</v>
      </c>
      <c r="S1789" s="11">
        <f>(((J1789/60)/60)/24)+DATE(1970,1,1)</f>
        <v>42068.65552083333</v>
      </c>
      <c r="T1789" s="11">
        <f>(((I1789/60)/60)/24)+DATE(1970,1,1)</f>
        <v>42098.613854166666</v>
      </c>
    </row>
    <row r="1790" spans="1:20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>E1790/D1790</f>
        <v>1.3818181818181818E-2</v>
      </c>
      <c r="P1790">
        <f>E1790/L1790</f>
        <v>19</v>
      </c>
      <c r="Q1790" t="str">
        <f>LEFT(N1790,(FIND("/",N1790)-1))</f>
        <v>photography</v>
      </c>
      <c r="R1790" t="str">
        <f>MID(N1790,FIND("/",N1790)+1,4115)</f>
        <v>photobooks</v>
      </c>
      <c r="S1790" s="11">
        <f>(((J1790/60)/60)/24)+DATE(1970,1,1)</f>
        <v>41913.94840277778</v>
      </c>
      <c r="T1790" s="11">
        <f>(((I1790/60)/60)/24)+DATE(1970,1,1)</f>
        <v>41943.94840277778</v>
      </c>
    </row>
    <row r="1791" spans="1:20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>E1791/D1791</f>
        <v>5.0000000000000001E-3</v>
      </c>
      <c r="P1791">
        <f>E1791/L1791</f>
        <v>10</v>
      </c>
      <c r="Q1791" t="str">
        <f>LEFT(N1791,(FIND("/",N1791)-1))</f>
        <v>photography</v>
      </c>
      <c r="R1791" t="str">
        <f>MID(N1791,FIND("/",N1791)+1,4115)</f>
        <v>photobooks</v>
      </c>
      <c r="S1791" s="11">
        <f>(((J1791/60)/60)/24)+DATE(1970,1,1)</f>
        <v>41956.250034722223</v>
      </c>
      <c r="T1791" s="11">
        <f>(((I1791/60)/60)/24)+DATE(1970,1,1)</f>
        <v>42016.250034722223</v>
      </c>
    </row>
    <row r="1792" spans="1:20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>E1792/D1792</f>
        <v>4.9575757575757579E-2</v>
      </c>
      <c r="P1792">
        <f>E1792/L1792</f>
        <v>109.06666666666666</v>
      </c>
      <c r="Q1792" t="str">
        <f>LEFT(N1792,(FIND("/",N1792)-1))</f>
        <v>photography</v>
      </c>
      <c r="R1792" t="str">
        <f>MID(N1792,FIND("/",N1792)+1,4115)</f>
        <v>photobooks</v>
      </c>
      <c r="S1792" s="11">
        <f>(((J1792/60)/60)/24)+DATE(1970,1,1)</f>
        <v>42010.674513888895</v>
      </c>
      <c r="T1792" s="11">
        <f>(((I1792/60)/60)/24)+DATE(1970,1,1)</f>
        <v>42040.674513888895</v>
      </c>
    </row>
    <row r="1793" spans="1:20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>E1793/D1793</f>
        <v>3.5666666666666666E-2</v>
      </c>
      <c r="P1793">
        <f>E1793/L1793</f>
        <v>26.75</v>
      </c>
      <c r="Q1793" t="str">
        <f>LEFT(N1793,(FIND("/",N1793)-1))</f>
        <v>photography</v>
      </c>
      <c r="R1793" t="str">
        <f>MID(N1793,FIND("/",N1793)+1,4115)</f>
        <v>photobooks</v>
      </c>
      <c r="S1793" s="11">
        <f>(((J1793/60)/60)/24)+DATE(1970,1,1)</f>
        <v>41973.740335648152</v>
      </c>
      <c r="T1793" s="11">
        <f>(((I1793/60)/60)/24)+DATE(1970,1,1)</f>
        <v>42033.740335648152</v>
      </c>
    </row>
    <row r="1794" spans="1:20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>E1794/D1794</f>
        <v>0.61124000000000001</v>
      </c>
      <c r="P1794">
        <f>E1794/L1794</f>
        <v>109.93525179856115</v>
      </c>
      <c r="Q1794" t="str">
        <f>LEFT(N1794,(FIND("/",N1794)-1))</f>
        <v>photography</v>
      </c>
      <c r="R1794" t="str">
        <f>MID(N1794,FIND("/",N1794)+1,4115)</f>
        <v>photobooks</v>
      </c>
      <c r="S1794" s="11">
        <f>(((J1794/60)/60)/24)+DATE(1970,1,1)</f>
        <v>42189.031041666662</v>
      </c>
      <c r="T1794" s="11">
        <f>(((I1794/60)/60)/24)+DATE(1970,1,1)</f>
        <v>42226.290972222225</v>
      </c>
    </row>
    <row r="1795" spans="1:20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>E1795/D1795</f>
        <v>1.3333333333333334E-2</v>
      </c>
      <c r="P1795">
        <f>E1795/L1795</f>
        <v>20</v>
      </c>
      <c r="Q1795" t="str">
        <f>LEFT(N1795,(FIND("/",N1795)-1))</f>
        <v>photography</v>
      </c>
      <c r="R1795" t="str">
        <f>MID(N1795,FIND("/",N1795)+1,4115)</f>
        <v>photobooks</v>
      </c>
      <c r="S1795" s="11">
        <f>(((J1795/60)/60)/24)+DATE(1970,1,1)</f>
        <v>41940.89166666667</v>
      </c>
      <c r="T1795" s="11">
        <f>(((I1795/60)/60)/24)+DATE(1970,1,1)</f>
        <v>41970.933333333334</v>
      </c>
    </row>
    <row r="1796" spans="1:20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>E1796/D1796</f>
        <v>0.11077777777777778</v>
      </c>
      <c r="P1796">
        <f>E1796/L1796</f>
        <v>55.388888888888886</v>
      </c>
      <c r="Q1796" t="str">
        <f>LEFT(N1796,(FIND("/",N1796)-1))</f>
        <v>photography</v>
      </c>
      <c r="R1796" t="str">
        <f>MID(N1796,FIND("/",N1796)+1,4115)</f>
        <v>photobooks</v>
      </c>
      <c r="S1796" s="11">
        <f>(((J1796/60)/60)/24)+DATE(1970,1,1)</f>
        <v>42011.551180555558</v>
      </c>
      <c r="T1796" s="11">
        <f>(((I1796/60)/60)/24)+DATE(1970,1,1)</f>
        <v>42046.551180555558</v>
      </c>
    </row>
    <row r="1797" spans="1:20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>E1797/D1797</f>
        <v>0.38735714285714284</v>
      </c>
      <c r="P1797">
        <f>E1797/L1797</f>
        <v>133.90123456790124</v>
      </c>
      <c r="Q1797" t="str">
        <f>LEFT(N1797,(FIND("/",N1797)-1))</f>
        <v>photography</v>
      </c>
      <c r="R1797" t="str">
        <f>MID(N1797,FIND("/",N1797)+1,4115)</f>
        <v>photobooks</v>
      </c>
      <c r="S1797" s="11">
        <f>(((J1797/60)/60)/24)+DATE(1970,1,1)</f>
        <v>42628.288668981477</v>
      </c>
      <c r="T1797" s="11">
        <f>(((I1797/60)/60)/24)+DATE(1970,1,1)</f>
        <v>42657.666666666672</v>
      </c>
    </row>
    <row r="1798" spans="1:20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>E1798/D1798</f>
        <v>0.22052631578947368</v>
      </c>
      <c r="P1798">
        <f>E1798/L1798</f>
        <v>48.720930232558139</v>
      </c>
      <c r="Q1798" t="str">
        <f>LEFT(N1798,(FIND("/",N1798)-1))</f>
        <v>photography</v>
      </c>
      <c r="R1798" t="str">
        <f>MID(N1798,FIND("/",N1798)+1,4115)</f>
        <v>photobooks</v>
      </c>
      <c r="S1798" s="11">
        <f>(((J1798/60)/60)/24)+DATE(1970,1,1)</f>
        <v>42515.439421296294</v>
      </c>
      <c r="T1798" s="11">
        <f>(((I1798/60)/60)/24)+DATE(1970,1,1)</f>
        <v>42575.439421296294</v>
      </c>
    </row>
    <row r="1799" spans="1:20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>E1799/D1799</f>
        <v>0.67549999999999999</v>
      </c>
      <c r="P1799">
        <f>E1799/L1799</f>
        <v>48.25</v>
      </c>
      <c r="Q1799" t="str">
        <f>LEFT(N1799,(FIND("/",N1799)-1))</f>
        <v>photography</v>
      </c>
      <c r="R1799" t="str">
        <f>MID(N1799,FIND("/",N1799)+1,4115)</f>
        <v>photobooks</v>
      </c>
      <c r="S1799" s="11">
        <f>(((J1799/60)/60)/24)+DATE(1970,1,1)</f>
        <v>42689.56931712963</v>
      </c>
      <c r="T1799" s="11">
        <f>(((I1799/60)/60)/24)+DATE(1970,1,1)</f>
        <v>42719.56931712963</v>
      </c>
    </row>
    <row r="1800" spans="1:20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>E1800/D1800</f>
        <v>0.136375</v>
      </c>
      <c r="P1800">
        <f>E1800/L1800</f>
        <v>58.972972972972975</v>
      </c>
      <c r="Q1800" t="str">
        <f>LEFT(N1800,(FIND("/",N1800)-1))</f>
        <v>photography</v>
      </c>
      <c r="R1800" t="str">
        <f>MID(N1800,FIND("/",N1800)+1,4115)</f>
        <v>photobooks</v>
      </c>
      <c r="S1800" s="11">
        <f>(((J1800/60)/60)/24)+DATE(1970,1,1)</f>
        <v>42344.32677083333</v>
      </c>
      <c r="T1800" s="11">
        <f>(((I1800/60)/60)/24)+DATE(1970,1,1)</f>
        <v>42404.32677083333</v>
      </c>
    </row>
    <row r="1801" spans="1:20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>E1801/D1801</f>
        <v>1.7457500000000001E-2</v>
      </c>
      <c r="P1801">
        <f>E1801/L1801</f>
        <v>11.638333333333334</v>
      </c>
      <c r="Q1801" t="str">
        <f>LEFT(N1801,(FIND("/",N1801)-1))</f>
        <v>photography</v>
      </c>
      <c r="R1801" t="str">
        <f>MID(N1801,FIND("/",N1801)+1,4115)</f>
        <v>photobooks</v>
      </c>
      <c r="S1801" s="11">
        <f>(((J1801/60)/60)/24)+DATE(1970,1,1)</f>
        <v>41934.842685185184</v>
      </c>
      <c r="T1801" s="11">
        <f>(((I1801/60)/60)/24)+DATE(1970,1,1)</f>
        <v>41954.884351851855</v>
      </c>
    </row>
    <row r="1802" spans="1:20" ht="43.2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>E1802/D1802</f>
        <v>0.20449632511889321</v>
      </c>
      <c r="P1802">
        <f>E1802/L1802</f>
        <v>83.716814159292042</v>
      </c>
      <c r="Q1802" t="str">
        <f>LEFT(N1802,(FIND("/",N1802)-1))</f>
        <v>photography</v>
      </c>
      <c r="R1802" t="str">
        <f>MID(N1802,FIND("/",N1802)+1,4115)</f>
        <v>photobooks</v>
      </c>
      <c r="S1802" s="11">
        <f>(((J1802/60)/60)/24)+DATE(1970,1,1)</f>
        <v>42623.606134259258</v>
      </c>
      <c r="T1802" s="11">
        <f>(((I1802/60)/60)/24)+DATE(1970,1,1)</f>
        <v>42653.606134259258</v>
      </c>
    </row>
    <row r="1803" spans="1:20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>E1803/D1803</f>
        <v>0.13852941176470587</v>
      </c>
      <c r="P1803">
        <f>E1803/L1803</f>
        <v>63.648648648648646</v>
      </c>
      <c r="Q1803" t="str">
        <f>LEFT(N1803,(FIND("/",N1803)-1))</f>
        <v>photography</v>
      </c>
      <c r="R1803" t="str">
        <f>MID(N1803,FIND("/",N1803)+1,4115)</f>
        <v>photobooks</v>
      </c>
      <c r="S1803" s="11">
        <f>(((J1803/60)/60)/24)+DATE(1970,1,1)</f>
        <v>42321.660509259258</v>
      </c>
      <c r="T1803" s="11">
        <f>(((I1803/60)/60)/24)+DATE(1970,1,1)</f>
        <v>42353.506944444445</v>
      </c>
    </row>
    <row r="1804" spans="1:20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>E1804/D1804</f>
        <v>0.48485714285714288</v>
      </c>
      <c r="P1804">
        <f>E1804/L1804</f>
        <v>94.277777777777771</v>
      </c>
      <c r="Q1804" t="str">
        <f>LEFT(N1804,(FIND("/",N1804)-1))</f>
        <v>photography</v>
      </c>
      <c r="R1804" t="str">
        <f>MID(N1804,FIND("/",N1804)+1,4115)</f>
        <v>photobooks</v>
      </c>
      <c r="S1804" s="11">
        <f>(((J1804/60)/60)/24)+DATE(1970,1,1)</f>
        <v>42159.47256944445</v>
      </c>
      <c r="T1804" s="11">
        <f>(((I1804/60)/60)/24)+DATE(1970,1,1)</f>
        <v>42182.915972222225</v>
      </c>
    </row>
    <row r="1805" spans="1:20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>E1805/D1805</f>
        <v>0.308</v>
      </c>
      <c r="P1805">
        <f>E1805/L1805</f>
        <v>71.86666666666666</v>
      </c>
      <c r="Q1805" t="str">
        <f>LEFT(N1805,(FIND("/",N1805)-1))</f>
        <v>photography</v>
      </c>
      <c r="R1805" t="str">
        <f>MID(N1805,FIND("/",N1805)+1,4115)</f>
        <v>photobooks</v>
      </c>
      <c r="S1805" s="11">
        <f>(((J1805/60)/60)/24)+DATE(1970,1,1)</f>
        <v>42018.071550925932</v>
      </c>
      <c r="T1805" s="11">
        <f>(((I1805/60)/60)/24)+DATE(1970,1,1)</f>
        <v>42049.071550925932</v>
      </c>
    </row>
    <row r="1806" spans="1:20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>E1806/D1806</f>
        <v>0.35174193548387095</v>
      </c>
      <c r="P1806">
        <f>E1806/L1806</f>
        <v>104.84615384615384</v>
      </c>
      <c r="Q1806" t="str">
        <f>LEFT(N1806,(FIND("/",N1806)-1))</f>
        <v>photography</v>
      </c>
      <c r="R1806" t="str">
        <f>MID(N1806,FIND("/",N1806)+1,4115)</f>
        <v>photobooks</v>
      </c>
      <c r="S1806" s="11">
        <f>(((J1806/60)/60)/24)+DATE(1970,1,1)</f>
        <v>42282.678287037037</v>
      </c>
      <c r="T1806" s="11">
        <f>(((I1806/60)/60)/24)+DATE(1970,1,1)</f>
        <v>42322.719953703709</v>
      </c>
    </row>
    <row r="1807" spans="1:20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>E1807/D1807</f>
        <v>0.36404444444444445</v>
      </c>
      <c r="P1807">
        <f>E1807/L1807</f>
        <v>67.139344262295083</v>
      </c>
      <c r="Q1807" t="str">
        <f>LEFT(N1807,(FIND("/",N1807)-1))</f>
        <v>photography</v>
      </c>
      <c r="R1807" t="str">
        <f>MID(N1807,FIND("/",N1807)+1,4115)</f>
        <v>photobooks</v>
      </c>
      <c r="S1807" s="11">
        <f>(((J1807/60)/60)/24)+DATE(1970,1,1)</f>
        <v>42247.803912037038</v>
      </c>
      <c r="T1807" s="11">
        <f>(((I1807/60)/60)/24)+DATE(1970,1,1)</f>
        <v>42279.75</v>
      </c>
    </row>
    <row r="1808" spans="1:20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>E1808/D1808</f>
        <v>2.955E-2</v>
      </c>
      <c r="P1808">
        <f>E1808/L1808</f>
        <v>73.875</v>
      </c>
      <c r="Q1808" t="str">
        <f>LEFT(N1808,(FIND("/",N1808)-1))</f>
        <v>photography</v>
      </c>
      <c r="R1808" t="str">
        <f>MID(N1808,FIND("/",N1808)+1,4115)</f>
        <v>photobooks</v>
      </c>
      <c r="S1808" s="11">
        <f>(((J1808/60)/60)/24)+DATE(1970,1,1)</f>
        <v>41877.638298611113</v>
      </c>
      <c r="T1808" s="11">
        <f>(((I1808/60)/60)/24)+DATE(1970,1,1)</f>
        <v>41912.638298611113</v>
      </c>
    </row>
    <row r="1809" spans="1:20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>E1809/D1809</f>
        <v>0.1106</v>
      </c>
      <c r="P1809">
        <f>E1809/L1809</f>
        <v>69.125</v>
      </c>
      <c r="Q1809" t="str">
        <f>LEFT(N1809,(FIND("/",N1809)-1))</f>
        <v>photography</v>
      </c>
      <c r="R1809" t="str">
        <f>MID(N1809,FIND("/",N1809)+1,4115)</f>
        <v>photobooks</v>
      </c>
      <c r="S1809" s="11">
        <f>(((J1809/60)/60)/24)+DATE(1970,1,1)</f>
        <v>41880.068437499998</v>
      </c>
      <c r="T1809" s="11">
        <f>(((I1809/60)/60)/24)+DATE(1970,1,1)</f>
        <v>41910.068437499998</v>
      </c>
    </row>
    <row r="1810" spans="1:20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>E1810/D1810</f>
        <v>0.41407142857142859</v>
      </c>
      <c r="P1810">
        <f>E1810/L1810</f>
        <v>120.77083333333333</v>
      </c>
      <c r="Q1810" t="str">
        <f>LEFT(N1810,(FIND("/",N1810)-1))</f>
        <v>photography</v>
      </c>
      <c r="R1810" t="str">
        <f>MID(N1810,FIND("/",N1810)+1,4115)</f>
        <v>photobooks</v>
      </c>
      <c r="S1810" s="11">
        <f>(((J1810/60)/60)/24)+DATE(1970,1,1)</f>
        <v>42742.680902777778</v>
      </c>
      <c r="T1810" s="11">
        <f>(((I1810/60)/60)/24)+DATE(1970,1,1)</f>
        <v>42777.680902777778</v>
      </c>
    </row>
    <row r="1811" spans="1:20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>E1811/D1811</f>
        <v>0.10857142857142857</v>
      </c>
      <c r="P1811">
        <f>E1811/L1811</f>
        <v>42.222222222222221</v>
      </c>
      <c r="Q1811" t="str">
        <f>LEFT(N1811,(FIND("/",N1811)-1))</f>
        <v>photography</v>
      </c>
      <c r="R1811" t="str">
        <f>MID(N1811,FIND("/",N1811)+1,4115)</f>
        <v>photobooks</v>
      </c>
      <c r="S1811" s="11">
        <f>(((J1811/60)/60)/24)+DATE(1970,1,1)</f>
        <v>42029.907858796301</v>
      </c>
      <c r="T1811" s="11">
        <f>(((I1811/60)/60)/24)+DATE(1970,1,1)</f>
        <v>42064.907858796301</v>
      </c>
    </row>
    <row r="1812" spans="1:20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>E1812/D1812</f>
        <v>3.3333333333333333E-2</v>
      </c>
      <c r="P1812">
        <f>E1812/L1812</f>
        <v>7.5</v>
      </c>
      <c r="Q1812" t="str">
        <f>LEFT(N1812,(FIND("/",N1812)-1))</f>
        <v>photography</v>
      </c>
      <c r="R1812" t="str">
        <f>MID(N1812,FIND("/",N1812)+1,4115)</f>
        <v>photobooks</v>
      </c>
      <c r="S1812" s="11">
        <f>(((J1812/60)/60)/24)+DATE(1970,1,1)</f>
        <v>41860.91002314815</v>
      </c>
      <c r="T1812" s="11">
        <f>(((I1812/60)/60)/24)+DATE(1970,1,1)</f>
        <v>41872.91002314815</v>
      </c>
    </row>
    <row r="1813" spans="1:20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>E1813/D1813</f>
        <v>7.407407407407407E-4</v>
      </c>
      <c r="P1813">
        <f>E1813/L1813</f>
        <v>1.5384615384615385</v>
      </c>
      <c r="Q1813" t="str">
        <f>LEFT(N1813,(FIND("/",N1813)-1))</f>
        <v>photography</v>
      </c>
      <c r="R1813" t="str">
        <f>MID(N1813,FIND("/",N1813)+1,4115)</f>
        <v>photobooks</v>
      </c>
      <c r="S1813" s="11">
        <f>(((J1813/60)/60)/24)+DATE(1970,1,1)</f>
        <v>41876.433680555558</v>
      </c>
      <c r="T1813" s="11">
        <f>(((I1813/60)/60)/24)+DATE(1970,1,1)</f>
        <v>41936.166666666664</v>
      </c>
    </row>
    <row r="1814" spans="1:20" ht="43.2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>E1814/D1814</f>
        <v>0.13307692307692306</v>
      </c>
      <c r="P1814">
        <f>E1814/L1814</f>
        <v>37.608695652173914</v>
      </c>
      <c r="Q1814" t="str">
        <f>LEFT(N1814,(FIND("/",N1814)-1))</f>
        <v>photography</v>
      </c>
      <c r="R1814" t="str">
        <f>MID(N1814,FIND("/",N1814)+1,4115)</f>
        <v>photobooks</v>
      </c>
      <c r="S1814" s="11">
        <f>(((J1814/60)/60)/24)+DATE(1970,1,1)</f>
        <v>42524.318703703699</v>
      </c>
      <c r="T1814" s="11">
        <f>(((I1814/60)/60)/24)+DATE(1970,1,1)</f>
        <v>42554.318703703699</v>
      </c>
    </row>
    <row r="1815" spans="1:20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>E1815/D1815</f>
        <v>0</v>
      </c>
      <c r="P1815" t="e">
        <f>E1815/L1815</f>
        <v>#DIV/0!</v>
      </c>
      <c r="Q1815" t="str">
        <f>LEFT(N1815,(FIND("/",N1815)-1))</f>
        <v>photography</v>
      </c>
      <c r="R1815" t="str">
        <f>MID(N1815,FIND("/",N1815)+1,4115)</f>
        <v>photobooks</v>
      </c>
      <c r="S1815" s="11">
        <f>(((J1815/60)/60)/24)+DATE(1970,1,1)</f>
        <v>41829.889027777775</v>
      </c>
      <c r="T1815" s="11">
        <f>(((I1815/60)/60)/24)+DATE(1970,1,1)</f>
        <v>41859.889027777775</v>
      </c>
    </row>
    <row r="1816" spans="1:20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>E1816/D1816</f>
        <v>0.49183333333333334</v>
      </c>
      <c r="P1816">
        <f>E1816/L1816</f>
        <v>42.157142857142858</v>
      </c>
      <c r="Q1816" t="str">
        <f>LEFT(N1816,(FIND("/",N1816)-1))</f>
        <v>photography</v>
      </c>
      <c r="R1816" t="str">
        <f>MID(N1816,FIND("/",N1816)+1,4115)</f>
        <v>photobooks</v>
      </c>
      <c r="S1816" s="11">
        <f>(((J1816/60)/60)/24)+DATE(1970,1,1)</f>
        <v>42033.314074074078</v>
      </c>
      <c r="T1816" s="11">
        <f>(((I1816/60)/60)/24)+DATE(1970,1,1)</f>
        <v>42063.314074074078</v>
      </c>
    </row>
    <row r="1817" spans="1:20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>E1817/D1817</f>
        <v>0</v>
      </c>
      <c r="P1817" t="e">
        <f>E1817/L1817</f>
        <v>#DIV/0!</v>
      </c>
      <c r="Q1817" t="str">
        <f>LEFT(N1817,(FIND("/",N1817)-1))</f>
        <v>photography</v>
      </c>
      <c r="R1817" t="str">
        <f>MID(N1817,FIND("/",N1817)+1,4115)</f>
        <v>photobooks</v>
      </c>
      <c r="S1817" s="11">
        <f>(((J1817/60)/60)/24)+DATE(1970,1,1)</f>
        <v>42172.906678240746</v>
      </c>
      <c r="T1817" s="11">
        <f>(((I1817/60)/60)/24)+DATE(1970,1,1)</f>
        <v>42186.906678240746</v>
      </c>
    </row>
    <row r="1818" spans="1:20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>E1818/D1818</f>
        <v>2.036E-2</v>
      </c>
      <c r="P1818">
        <f>E1818/L1818</f>
        <v>84.833333333333329</v>
      </c>
      <c r="Q1818" t="str">
        <f>LEFT(N1818,(FIND("/",N1818)-1))</f>
        <v>photography</v>
      </c>
      <c r="R1818" t="str">
        <f>MID(N1818,FIND("/",N1818)+1,4115)</f>
        <v>photobooks</v>
      </c>
      <c r="S1818" s="11">
        <f>(((J1818/60)/60)/24)+DATE(1970,1,1)</f>
        <v>42548.876192129625</v>
      </c>
      <c r="T1818" s="11">
        <f>(((I1818/60)/60)/24)+DATE(1970,1,1)</f>
        <v>42576.791666666672</v>
      </c>
    </row>
    <row r="1819" spans="1:20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>E1819/D1819</f>
        <v>0.52327777777777773</v>
      </c>
      <c r="P1819">
        <f>E1819/L1819</f>
        <v>94.19</v>
      </c>
      <c r="Q1819" t="str">
        <f>LEFT(N1819,(FIND("/",N1819)-1))</f>
        <v>photography</v>
      </c>
      <c r="R1819" t="str">
        <f>MID(N1819,FIND("/",N1819)+1,4115)</f>
        <v>photobooks</v>
      </c>
      <c r="S1819" s="11">
        <f>(((J1819/60)/60)/24)+DATE(1970,1,1)</f>
        <v>42705.662118055552</v>
      </c>
      <c r="T1819" s="11">
        <f>(((I1819/60)/60)/24)+DATE(1970,1,1)</f>
        <v>42765.290972222225</v>
      </c>
    </row>
    <row r="1820" spans="1:20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>E1820/D1820</f>
        <v>0</v>
      </c>
      <c r="P1820" t="e">
        <f>E1820/L1820</f>
        <v>#DIV/0!</v>
      </c>
      <c r="Q1820" t="str">
        <f>LEFT(N1820,(FIND("/",N1820)-1))</f>
        <v>photography</v>
      </c>
      <c r="R1820" t="str">
        <f>MID(N1820,FIND("/",N1820)+1,4115)</f>
        <v>photobooks</v>
      </c>
      <c r="S1820" s="11">
        <f>(((J1820/60)/60)/24)+DATE(1970,1,1)</f>
        <v>42067.234375</v>
      </c>
      <c r="T1820" s="11">
        <f>(((I1820/60)/60)/24)+DATE(1970,1,1)</f>
        <v>42097.192708333328</v>
      </c>
    </row>
    <row r="1821" spans="1:20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>E1821/D1821</f>
        <v>2.0833333333333332E-2</v>
      </c>
      <c r="P1821">
        <f>E1821/L1821</f>
        <v>6.25</v>
      </c>
      <c r="Q1821" t="str">
        <f>LEFT(N1821,(FIND("/",N1821)-1))</f>
        <v>photography</v>
      </c>
      <c r="R1821" t="str">
        <f>MID(N1821,FIND("/",N1821)+1,4115)</f>
        <v>photobooks</v>
      </c>
      <c r="S1821" s="11">
        <f>(((J1821/60)/60)/24)+DATE(1970,1,1)</f>
        <v>41820.752268518518</v>
      </c>
      <c r="T1821" s="11">
        <f>(((I1821/60)/60)/24)+DATE(1970,1,1)</f>
        <v>41850.752268518518</v>
      </c>
    </row>
    <row r="1822" spans="1:20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>E1822/D1822</f>
        <v>6.565384615384616E-2</v>
      </c>
      <c r="P1822">
        <f>E1822/L1822</f>
        <v>213.375</v>
      </c>
      <c r="Q1822" t="str">
        <f>LEFT(N1822,(FIND("/",N1822)-1))</f>
        <v>photography</v>
      </c>
      <c r="R1822" t="str">
        <f>MID(N1822,FIND("/",N1822)+1,4115)</f>
        <v>photobooks</v>
      </c>
      <c r="S1822" s="11">
        <f>(((J1822/60)/60)/24)+DATE(1970,1,1)</f>
        <v>42065.084375000006</v>
      </c>
      <c r="T1822" s="11">
        <f>(((I1822/60)/60)/24)+DATE(1970,1,1)</f>
        <v>42095.042708333334</v>
      </c>
    </row>
    <row r="1823" spans="1:20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>E1823/D1823</f>
        <v>1.3489</v>
      </c>
      <c r="P1823">
        <f>E1823/L1823</f>
        <v>59.162280701754383</v>
      </c>
      <c r="Q1823" t="str">
        <f>LEFT(N1823,(FIND("/",N1823)-1))</f>
        <v>music</v>
      </c>
      <c r="R1823" t="str">
        <f>MID(N1823,FIND("/",N1823)+1,4115)</f>
        <v>rock</v>
      </c>
      <c r="S1823" s="11">
        <f>(((J1823/60)/60)/24)+DATE(1970,1,1)</f>
        <v>40926.319062499999</v>
      </c>
      <c r="T1823" s="11">
        <f>(((I1823/60)/60)/24)+DATE(1970,1,1)</f>
        <v>40971.319062499999</v>
      </c>
    </row>
    <row r="1824" spans="1:20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>E1824/D1824</f>
        <v>1</v>
      </c>
      <c r="P1824">
        <f>E1824/L1824</f>
        <v>27.272727272727273</v>
      </c>
      <c r="Q1824" t="str">
        <f>LEFT(N1824,(FIND("/",N1824)-1))</f>
        <v>music</v>
      </c>
      <c r="R1824" t="str">
        <f>MID(N1824,FIND("/",N1824)+1,4115)</f>
        <v>rock</v>
      </c>
      <c r="S1824" s="11">
        <f>(((J1824/60)/60)/24)+DATE(1970,1,1)</f>
        <v>41634.797013888885</v>
      </c>
      <c r="T1824" s="11">
        <f>(((I1824/60)/60)/24)+DATE(1970,1,1)</f>
        <v>41670.792361111111</v>
      </c>
    </row>
    <row r="1825" spans="1:20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>E1825/D1825</f>
        <v>1.1585714285714286</v>
      </c>
      <c r="P1825">
        <f>E1825/L1825</f>
        <v>24.575757575757574</v>
      </c>
      <c r="Q1825" t="str">
        <f>LEFT(N1825,(FIND("/",N1825)-1))</f>
        <v>music</v>
      </c>
      <c r="R1825" t="str">
        <f>MID(N1825,FIND("/",N1825)+1,4115)</f>
        <v>rock</v>
      </c>
      <c r="S1825" s="11">
        <f>(((J1825/60)/60)/24)+DATE(1970,1,1)</f>
        <v>41176.684907407405</v>
      </c>
      <c r="T1825" s="11">
        <f>(((I1825/60)/60)/24)+DATE(1970,1,1)</f>
        <v>41206.684907407405</v>
      </c>
    </row>
    <row r="1826" spans="1:20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>E1826/D1826</f>
        <v>1.0006666666666666</v>
      </c>
      <c r="P1826">
        <f>E1826/L1826</f>
        <v>75.05</v>
      </c>
      <c r="Q1826" t="str">
        <f>LEFT(N1826,(FIND("/",N1826)-1))</f>
        <v>music</v>
      </c>
      <c r="R1826" t="str">
        <f>MID(N1826,FIND("/",N1826)+1,4115)</f>
        <v>rock</v>
      </c>
      <c r="S1826" s="11">
        <f>(((J1826/60)/60)/24)+DATE(1970,1,1)</f>
        <v>41626.916284722225</v>
      </c>
      <c r="T1826" s="11">
        <f>(((I1826/60)/60)/24)+DATE(1970,1,1)</f>
        <v>41647.088888888888</v>
      </c>
    </row>
    <row r="1827" spans="1:20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>E1827/D1827</f>
        <v>1.0505</v>
      </c>
      <c r="P1827">
        <f>E1827/L1827</f>
        <v>42.02</v>
      </c>
      <c r="Q1827" t="str">
        <f>LEFT(N1827,(FIND("/",N1827)-1))</f>
        <v>music</v>
      </c>
      <c r="R1827" t="str">
        <f>MID(N1827,FIND("/",N1827)+1,4115)</f>
        <v>rock</v>
      </c>
      <c r="S1827" s="11">
        <f>(((J1827/60)/60)/24)+DATE(1970,1,1)</f>
        <v>41443.83452546296</v>
      </c>
      <c r="T1827" s="11">
        <f>(((I1827/60)/60)/24)+DATE(1970,1,1)</f>
        <v>41466.83452546296</v>
      </c>
    </row>
    <row r="1828" spans="1:20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>E1828/D1828</f>
        <v>1.01</v>
      </c>
      <c r="P1828">
        <f>E1828/L1828</f>
        <v>53.157894736842103</v>
      </c>
      <c r="Q1828" t="str">
        <f>LEFT(N1828,(FIND("/",N1828)-1))</f>
        <v>music</v>
      </c>
      <c r="R1828" t="str">
        <f>MID(N1828,FIND("/",N1828)+1,4115)</f>
        <v>rock</v>
      </c>
      <c r="S1828" s="11">
        <f>(((J1828/60)/60)/24)+DATE(1970,1,1)</f>
        <v>41657.923807870371</v>
      </c>
      <c r="T1828" s="11">
        <f>(((I1828/60)/60)/24)+DATE(1970,1,1)</f>
        <v>41687.923807870371</v>
      </c>
    </row>
    <row r="1829" spans="1:20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>E1829/D1829</f>
        <v>1.0066250000000001</v>
      </c>
      <c r="P1829">
        <f>E1829/L1829</f>
        <v>83.885416666666671</v>
      </c>
      <c r="Q1829" t="str">
        <f>LEFT(N1829,(FIND("/",N1829)-1))</f>
        <v>music</v>
      </c>
      <c r="R1829" t="str">
        <f>MID(N1829,FIND("/",N1829)+1,4115)</f>
        <v>rock</v>
      </c>
      <c r="S1829" s="11">
        <f>(((J1829/60)/60)/24)+DATE(1970,1,1)</f>
        <v>40555.325937499998</v>
      </c>
      <c r="T1829" s="11">
        <f>(((I1829/60)/60)/24)+DATE(1970,1,1)</f>
        <v>40605.325937499998</v>
      </c>
    </row>
    <row r="1830" spans="1:20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>E1830/D1830</f>
        <v>1.0016</v>
      </c>
      <c r="P1830">
        <f>E1830/L1830</f>
        <v>417.33333333333331</v>
      </c>
      <c r="Q1830" t="str">
        <f>LEFT(N1830,(FIND("/",N1830)-1))</f>
        <v>music</v>
      </c>
      <c r="R1830" t="str">
        <f>MID(N1830,FIND("/",N1830)+1,4115)</f>
        <v>rock</v>
      </c>
      <c r="S1830" s="11">
        <f>(((J1830/60)/60)/24)+DATE(1970,1,1)</f>
        <v>41736.899652777778</v>
      </c>
      <c r="T1830" s="11">
        <f>(((I1830/60)/60)/24)+DATE(1970,1,1)</f>
        <v>41768.916666666664</v>
      </c>
    </row>
    <row r="1831" spans="1:20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>E1831/D1831</f>
        <v>1.6668333333333334</v>
      </c>
      <c r="P1831">
        <f>E1831/L1831</f>
        <v>75.765151515151516</v>
      </c>
      <c r="Q1831" t="str">
        <f>LEFT(N1831,(FIND("/",N1831)-1))</f>
        <v>music</v>
      </c>
      <c r="R1831" t="str">
        <f>MID(N1831,FIND("/",N1831)+1,4115)</f>
        <v>rock</v>
      </c>
      <c r="S1831" s="11">
        <f>(((J1831/60)/60)/24)+DATE(1970,1,1)</f>
        <v>40516.087627314817</v>
      </c>
      <c r="T1831" s="11">
        <f>(((I1831/60)/60)/24)+DATE(1970,1,1)</f>
        <v>40564.916666666664</v>
      </c>
    </row>
    <row r="1832" spans="1:20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>E1832/D1832</f>
        <v>1.0153333333333334</v>
      </c>
      <c r="P1832">
        <f>E1832/L1832</f>
        <v>67.389380530973455</v>
      </c>
      <c r="Q1832" t="str">
        <f>LEFT(N1832,(FIND("/",N1832)-1))</f>
        <v>music</v>
      </c>
      <c r="R1832" t="str">
        <f>MID(N1832,FIND("/",N1832)+1,4115)</f>
        <v>rock</v>
      </c>
      <c r="S1832" s="11">
        <f>(((J1832/60)/60)/24)+DATE(1970,1,1)</f>
        <v>41664.684108796297</v>
      </c>
      <c r="T1832" s="11">
        <f>(((I1832/60)/60)/24)+DATE(1970,1,1)</f>
        <v>41694.684108796297</v>
      </c>
    </row>
    <row r="1833" spans="1:20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>E1833/D1833</f>
        <v>1.03</v>
      </c>
      <c r="P1833">
        <f>E1833/L1833</f>
        <v>73.571428571428569</v>
      </c>
      <c r="Q1833" t="str">
        <f>LEFT(N1833,(FIND("/",N1833)-1))</f>
        <v>music</v>
      </c>
      <c r="R1833" t="str">
        <f>MID(N1833,FIND("/",N1833)+1,4115)</f>
        <v>rock</v>
      </c>
      <c r="S1833" s="11">
        <f>(((J1833/60)/60)/24)+DATE(1970,1,1)</f>
        <v>41026.996099537035</v>
      </c>
      <c r="T1833" s="11">
        <f>(((I1833/60)/60)/24)+DATE(1970,1,1)</f>
        <v>41041.996099537035</v>
      </c>
    </row>
    <row r="1834" spans="1:20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>E1834/D1834</f>
        <v>1.4285714285714286</v>
      </c>
      <c r="P1834">
        <f>E1834/L1834</f>
        <v>25</v>
      </c>
      <c r="Q1834" t="str">
        <f>LEFT(N1834,(FIND("/",N1834)-1))</f>
        <v>music</v>
      </c>
      <c r="R1834" t="str">
        <f>MID(N1834,FIND("/",N1834)+1,4115)</f>
        <v>rock</v>
      </c>
      <c r="S1834" s="11">
        <f>(((J1834/60)/60)/24)+DATE(1970,1,1)</f>
        <v>40576.539664351854</v>
      </c>
      <c r="T1834" s="11">
        <f>(((I1834/60)/60)/24)+DATE(1970,1,1)</f>
        <v>40606.539664351854</v>
      </c>
    </row>
    <row r="1835" spans="1:20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>E1835/D1835</f>
        <v>2.625</v>
      </c>
      <c r="P1835">
        <f>E1835/L1835</f>
        <v>42</v>
      </c>
      <c r="Q1835" t="str">
        <f>LEFT(N1835,(FIND("/",N1835)-1))</f>
        <v>music</v>
      </c>
      <c r="R1835" t="str">
        <f>MID(N1835,FIND("/",N1835)+1,4115)</f>
        <v>rock</v>
      </c>
      <c r="S1835" s="11">
        <f>(((J1835/60)/60)/24)+DATE(1970,1,1)</f>
        <v>41303.044016203705</v>
      </c>
      <c r="T1835" s="11">
        <f>(((I1835/60)/60)/24)+DATE(1970,1,1)</f>
        <v>41335.332638888889</v>
      </c>
    </row>
    <row r="1836" spans="1:20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>E1836/D1836</f>
        <v>1.1805000000000001</v>
      </c>
      <c r="P1836">
        <f>E1836/L1836</f>
        <v>131.16666666666666</v>
      </c>
      <c r="Q1836" t="str">
        <f>LEFT(N1836,(FIND("/",N1836)-1))</f>
        <v>music</v>
      </c>
      <c r="R1836" t="str">
        <f>MID(N1836,FIND("/",N1836)+1,4115)</f>
        <v>rock</v>
      </c>
      <c r="S1836" s="11">
        <f>(((J1836/60)/60)/24)+DATE(1970,1,1)</f>
        <v>41988.964062500003</v>
      </c>
      <c r="T1836" s="11">
        <f>(((I1836/60)/60)/24)+DATE(1970,1,1)</f>
        <v>42028.964062500003</v>
      </c>
    </row>
    <row r="1837" spans="1:20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>E1837/D1837</f>
        <v>1.04</v>
      </c>
      <c r="P1837">
        <f>E1837/L1837</f>
        <v>47.272727272727273</v>
      </c>
      <c r="Q1837" t="str">
        <f>LEFT(N1837,(FIND("/",N1837)-1))</f>
        <v>music</v>
      </c>
      <c r="R1837" t="str">
        <f>MID(N1837,FIND("/",N1837)+1,4115)</f>
        <v>rock</v>
      </c>
      <c r="S1837" s="11">
        <f>(((J1837/60)/60)/24)+DATE(1970,1,1)</f>
        <v>42430.702210648145</v>
      </c>
      <c r="T1837" s="11">
        <f>(((I1837/60)/60)/24)+DATE(1970,1,1)</f>
        <v>42460.660543981481</v>
      </c>
    </row>
    <row r="1838" spans="1:20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>E1838/D1838</f>
        <v>2.0034000000000001</v>
      </c>
      <c r="P1838">
        <f>E1838/L1838</f>
        <v>182.12727272727273</v>
      </c>
      <c r="Q1838" t="str">
        <f>LEFT(N1838,(FIND("/",N1838)-1))</f>
        <v>music</v>
      </c>
      <c r="R1838" t="str">
        <f>MID(N1838,FIND("/",N1838)+1,4115)</f>
        <v>rock</v>
      </c>
      <c r="S1838" s="11">
        <f>(((J1838/60)/60)/24)+DATE(1970,1,1)</f>
        <v>41305.809363425928</v>
      </c>
      <c r="T1838" s="11">
        <f>(((I1838/60)/60)/24)+DATE(1970,1,1)</f>
        <v>41322.809363425928</v>
      </c>
    </row>
    <row r="1839" spans="1:20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>E1839/D1839</f>
        <v>3.0683333333333334</v>
      </c>
      <c r="P1839">
        <f>E1839/L1839</f>
        <v>61.366666666666667</v>
      </c>
      <c r="Q1839" t="str">
        <f>LEFT(N1839,(FIND("/",N1839)-1))</f>
        <v>music</v>
      </c>
      <c r="R1839" t="str">
        <f>MID(N1839,FIND("/",N1839)+1,4115)</f>
        <v>rock</v>
      </c>
      <c r="S1839" s="11">
        <f>(((J1839/60)/60)/24)+DATE(1970,1,1)</f>
        <v>40926.047858796301</v>
      </c>
      <c r="T1839" s="11">
        <f>(((I1839/60)/60)/24)+DATE(1970,1,1)</f>
        <v>40986.006192129629</v>
      </c>
    </row>
    <row r="1840" spans="1:20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>E1840/D1840</f>
        <v>1.00149</v>
      </c>
      <c r="P1840">
        <f>E1840/L1840</f>
        <v>35.767499999999998</v>
      </c>
      <c r="Q1840" t="str">
        <f>LEFT(N1840,(FIND("/",N1840)-1))</f>
        <v>music</v>
      </c>
      <c r="R1840" t="str">
        <f>MID(N1840,FIND("/",N1840)+1,4115)</f>
        <v>rock</v>
      </c>
      <c r="S1840" s="11">
        <f>(((J1840/60)/60)/24)+DATE(1970,1,1)</f>
        <v>40788.786539351851</v>
      </c>
      <c r="T1840" s="11">
        <f>(((I1840/60)/60)/24)+DATE(1970,1,1)</f>
        <v>40817.125</v>
      </c>
    </row>
    <row r="1841" spans="1:20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>E1841/D1841</f>
        <v>2.0529999999999999</v>
      </c>
      <c r="P1841">
        <f>E1841/L1841</f>
        <v>45.62222222222222</v>
      </c>
      <c r="Q1841" t="str">
        <f>LEFT(N1841,(FIND("/",N1841)-1))</f>
        <v>music</v>
      </c>
      <c r="R1841" t="str">
        <f>MID(N1841,FIND("/",N1841)+1,4115)</f>
        <v>rock</v>
      </c>
      <c r="S1841" s="11">
        <f>(((J1841/60)/60)/24)+DATE(1970,1,1)</f>
        <v>42614.722013888888</v>
      </c>
      <c r="T1841" s="11">
        <f>(((I1841/60)/60)/24)+DATE(1970,1,1)</f>
        <v>42644.722013888888</v>
      </c>
    </row>
    <row r="1842" spans="1:20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>E1842/D1842</f>
        <v>1.0888888888888888</v>
      </c>
      <c r="P1842">
        <f>E1842/L1842</f>
        <v>75.384615384615387</v>
      </c>
      <c r="Q1842" t="str">
        <f>LEFT(N1842,(FIND("/",N1842)-1))</f>
        <v>music</v>
      </c>
      <c r="R1842" t="str">
        <f>MID(N1842,FIND("/",N1842)+1,4115)</f>
        <v>rock</v>
      </c>
      <c r="S1842" s="11">
        <f>(((J1842/60)/60)/24)+DATE(1970,1,1)</f>
        <v>41382.096180555556</v>
      </c>
      <c r="T1842" s="11">
        <f>(((I1842/60)/60)/24)+DATE(1970,1,1)</f>
        <v>41401.207638888889</v>
      </c>
    </row>
    <row r="1843" spans="1:20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>E1843/D1843</f>
        <v>1.0175000000000001</v>
      </c>
      <c r="P1843">
        <f>E1843/L1843</f>
        <v>50.875</v>
      </c>
      <c r="Q1843" t="str">
        <f>LEFT(N1843,(FIND("/",N1843)-1))</f>
        <v>music</v>
      </c>
      <c r="R1843" t="str">
        <f>MID(N1843,FIND("/",N1843)+1,4115)</f>
        <v>rock</v>
      </c>
      <c r="S1843" s="11">
        <f>(((J1843/60)/60)/24)+DATE(1970,1,1)</f>
        <v>41745.84542824074</v>
      </c>
      <c r="T1843" s="11">
        <f>(((I1843/60)/60)/24)+DATE(1970,1,1)</f>
        <v>41779.207638888889</v>
      </c>
    </row>
    <row r="1844" spans="1:20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>E1844/D1844</f>
        <v>1.2524999999999999</v>
      </c>
      <c r="P1844">
        <f>E1844/L1844</f>
        <v>119.28571428571429</v>
      </c>
      <c r="Q1844" t="str">
        <f>LEFT(N1844,(FIND("/",N1844)-1))</f>
        <v>music</v>
      </c>
      <c r="R1844" t="str">
        <f>MID(N1844,FIND("/",N1844)+1,4115)</f>
        <v>rock</v>
      </c>
      <c r="S1844" s="11">
        <f>(((J1844/60)/60)/24)+DATE(1970,1,1)</f>
        <v>42031.631724537037</v>
      </c>
      <c r="T1844" s="11">
        <f>(((I1844/60)/60)/24)+DATE(1970,1,1)</f>
        <v>42065.249305555553</v>
      </c>
    </row>
    <row r="1845" spans="1:20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>E1845/D1845</f>
        <v>1.2400610000000001</v>
      </c>
      <c r="P1845">
        <f>E1845/L1845</f>
        <v>92.541865671641801</v>
      </c>
      <c r="Q1845" t="str">
        <f>LEFT(N1845,(FIND("/",N1845)-1))</f>
        <v>music</v>
      </c>
      <c r="R1845" t="str">
        <f>MID(N1845,FIND("/",N1845)+1,4115)</f>
        <v>rock</v>
      </c>
      <c r="S1845" s="11">
        <f>(((J1845/60)/60)/24)+DATE(1970,1,1)</f>
        <v>40564.994837962964</v>
      </c>
      <c r="T1845" s="11">
        <f>(((I1845/60)/60)/24)+DATE(1970,1,1)</f>
        <v>40594.994837962964</v>
      </c>
    </row>
    <row r="1846" spans="1:20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>E1846/D1846</f>
        <v>1.014</v>
      </c>
      <c r="P1846">
        <f>E1846/L1846</f>
        <v>76.05</v>
      </c>
      <c r="Q1846" t="str">
        <f>LEFT(N1846,(FIND("/",N1846)-1))</f>
        <v>music</v>
      </c>
      <c r="R1846" t="str">
        <f>MID(N1846,FIND("/",N1846)+1,4115)</f>
        <v>rock</v>
      </c>
      <c r="S1846" s="11">
        <f>(((J1846/60)/60)/24)+DATE(1970,1,1)</f>
        <v>40666.973541666666</v>
      </c>
      <c r="T1846" s="11">
        <f>(((I1846/60)/60)/24)+DATE(1970,1,1)</f>
        <v>40705.125</v>
      </c>
    </row>
    <row r="1847" spans="1:20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>E1847/D1847</f>
        <v>1</v>
      </c>
      <c r="P1847">
        <f>E1847/L1847</f>
        <v>52.631578947368418</v>
      </c>
      <c r="Q1847" t="str">
        <f>LEFT(N1847,(FIND("/",N1847)-1))</f>
        <v>music</v>
      </c>
      <c r="R1847" t="str">
        <f>MID(N1847,FIND("/",N1847)+1,4115)</f>
        <v>rock</v>
      </c>
      <c r="S1847" s="11">
        <f>(((J1847/60)/60)/24)+DATE(1970,1,1)</f>
        <v>42523.333310185189</v>
      </c>
      <c r="T1847" s="11">
        <f>(((I1847/60)/60)/24)+DATE(1970,1,1)</f>
        <v>42538.204861111109</v>
      </c>
    </row>
    <row r="1848" spans="1:20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>E1848/D1848</f>
        <v>1.3792666666666666</v>
      </c>
      <c r="P1848">
        <f>E1848/L1848</f>
        <v>98.990430622009569</v>
      </c>
      <c r="Q1848" t="str">
        <f>LEFT(N1848,(FIND("/",N1848)-1))</f>
        <v>music</v>
      </c>
      <c r="R1848" t="str">
        <f>MID(N1848,FIND("/",N1848)+1,4115)</f>
        <v>rock</v>
      </c>
      <c r="S1848" s="11">
        <f>(((J1848/60)/60)/24)+DATE(1970,1,1)</f>
        <v>41228.650196759263</v>
      </c>
      <c r="T1848" s="11">
        <f>(((I1848/60)/60)/24)+DATE(1970,1,1)</f>
        <v>41258.650196759263</v>
      </c>
    </row>
    <row r="1849" spans="1:20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>E1849/D1849</f>
        <v>1.2088000000000001</v>
      </c>
      <c r="P1849">
        <f>E1849/L1849</f>
        <v>79.526315789473685</v>
      </c>
      <c r="Q1849" t="str">
        <f>LEFT(N1849,(FIND("/",N1849)-1))</f>
        <v>music</v>
      </c>
      <c r="R1849" t="str">
        <f>MID(N1849,FIND("/",N1849)+1,4115)</f>
        <v>rock</v>
      </c>
      <c r="S1849" s="11">
        <f>(((J1849/60)/60)/24)+DATE(1970,1,1)</f>
        <v>42094.236481481479</v>
      </c>
      <c r="T1849" s="11">
        <f>(((I1849/60)/60)/24)+DATE(1970,1,1)</f>
        <v>42115.236481481479</v>
      </c>
    </row>
    <row r="1850" spans="1:20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>E1850/D1850</f>
        <v>1.0736666666666668</v>
      </c>
      <c r="P1850">
        <f>E1850/L1850</f>
        <v>134.20833333333334</v>
      </c>
      <c r="Q1850" t="str">
        <f>LEFT(N1850,(FIND("/",N1850)-1))</f>
        <v>music</v>
      </c>
      <c r="R1850" t="str">
        <f>MID(N1850,FIND("/",N1850)+1,4115)</f>
        <v>rock</v>
      </c>
      <c r="S1850" s="11">
        <f>(((J1850/60)/60)/24)+DATE(1970,1,1)</f>
        <v>40691.788055555553</v>
      </c>
      <c r="T1850" s="11">
        <f>(((I1850/60)/60)/24)+DATE(1970,1,1)</f>
        <v>40755.290972222225</v>
      </c>
    </row>
    <row r="1851" spans="1:20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>E1851/D1851</f>
        <v>1.0033333333333334</v>
      </c>
      <c r="P1851">
        <f>E1851/L1851</f>
        <v>37.625</v>
      </c>
      <c r="Q1851" t="str">
        <f>LEFT(N1851,(FIND("/",N1851)-1))</f>
        <v>music</v>
      </c>
      <c r="R1851" t="str">
        <f>MID(N1851,FIND("/",N1851)+1,4115)</f>
        <v>rock</v>
      </c>
      <c r="S1851" s="11">
        <f>(((J1851/60)/60)/24)+DATE(1970,1,1)</f>
        <v>41169.845590277779</v>
      </c>
      <c r="T1851" s="11">
        <f>(((I1851/60)/60)/24)+DATE(1970,1,1)</f>
        <v>41199.845590277779</v>
      </c>
    </row>
    <row r="1852" spans="1:20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>E1852/D1852</f>
        <v>1.0152222222222222</v>
      </c>
      <c r="P1852">
        <f>E1852/L1852</f>
        <v>51.044692737430168</v>
      </c>
      <c r="Q1852" t="str">
        <f>LEFT(N1852,(FIND("/",N1852)-1))</f>
        <v>music</v>
      </c>
      <c r="R1852" t="str">
        <f>MID(N1852,FIND("/",N1852)+1,4115)</f>
        <v>rock</v>
      </c>
      <c r="S1852" s="11">
        <f>(((J1852/60)/60)/24)+DATE(1970,1,1)</f>
        <v>41800.959490740745</v>
      </c>
      <c r="T1852" s="11">
        <f>(((I1852/60)/60)/24)+DATE(1970,1,1)</f>
        <v>41830.959490740745</v>
      </c>
    </row>
    <row r="1853" spans="1:20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>E1853/D1853</f>
        <v>1.0007692307692309</v>
      </c>
      <c r="P1853">
        <f>E1853/L1853</f>
        <v>50.03846153846154</v>
      </c>
      <c r="Q1853" t="str">
        <f>LEFT(N1853,(FIND("/",N1853)-1))</f>
        <v>music</v>
      </c>
      <c r="R1853" t="str">
        <f>MID(N1853,FIND("/",N1853)+1,4115)</f>
        <v>rock</v>
      </c>
      <c r="S1853" s="11">
        <f>(((J1853/60)/60)/24)+DATE(1970,1,1)</f>
        <v>41827.906689814816</v>
      </c>
      <c r="T1853" s="11">
        <f>(((I1853/60)/60)/24)+DATE(1970,1,1)</f>
        <v>41848.041666666664</v>
      </c>
    </row>
    <row r="1854" spans="1:20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>E1854/D1854</f>
        <v>1.1696666666666666</v>
      </c>
      <c r="P1854">
        <f>E1854/L1854</f>
        <v>133.93129770992365</v>
      </c>
      <c r="Q1854" t="str">
        <f>LEFT(N1854,(FIND("/",N1854)-1))</f>
        <v>music</v>
      </c>
      <c r="R1854" t="str">
        <f>MID(N1854,FIND("/",N1854)+1,4115)</f>
        <v>rock</v>
      </c>
      <c r="S1854" s="11">
        <f>(((J1854/60)/60)/24)+DATE(1970,1,1)</f>
        <v>42081.77143518519</v>
      </c>
      <c r="T1854" s="11">
        <f>(((I1854/60)/60)/24)+DATE(1970,1,1)</f>
        <v>42119</v>
      </c>
    </row>
    <row r="1855" spans="1:20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>E1855/D1855</f>
        <v>1.01875</v>
      </c>
      <c r="P1855">
        <f>E1855/L1855</f>
        <v>58.214285714285715</v>
      </c>
      <c r="Q1855" t="str">
        <f>LEFT(N1855,(FIND("/",N1855)-1))</f>
        <v>music</v>
      </c>
      <c r="R1855" t="str">
        <f>MID(N1855,FIND("/",N1855)+1,4115)</f>
        <v>rock</v>
      </c>
      <c r="S1855" s="11">
        <f>(((J1855/60)/60)/24)+DATE(1970,1,1)</f>
        <v>41177.060381944444</v>
      </c>
      <c r="T1855" s="11">
        <f>(((I1855/60)/60)/24)+DATE(1970,1,1)</f>
        <v>41227.102048611108</v>
      </c>
    </row>
    <row r="1856" spans="1:20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>E1856/D1856</f>
        <v>1.0212366666666666</v>
      </c>
      <c r="P1856">
        <f>E1856/L1856</f>
        <v>88.037643678160919</v>
      </c>
      <c r="Q1856" t="str">
        <f>LEFT(N1856,(FIND("/",N1856)-1))</f>
        <v>music</v>
      </c>
      <c r="R1856" t="str">
        <f>MID(N1856,FIND("/",N1856)+1,4115)</f>
        <v>rock</v>
      </c>
      <c r="S1856" s="11">
        <f>(((J1856/60)/60)/24)+DATE(1970,1,1)</f>
        <v>41388.021261574075</v>
      </c>
      <c r="T1856" s="11">
        <f>(((I1856/60)/60)/24)+DATE(1970,1,1)</f>
        <v>41418.021261574075</v>
      </c>
    </row>
    <row r="1857" spans="1:20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>E1857/D1857</f>
        <v>1.5405897142857143</v>
      </c>
      <c r="P1857">
        <f>E1857/L1857</f>
        <v>70.576753926701571</v>
      </c>
      <c r="Q1857" t="str">
        <f>LEFT(N1857,(FIND("/",N1857)-1))</f>
        <v>music</v>
      </c>
      <c r="R1857" t="str">
        <f>MID(N1857,FIND("/",N1857)+1,4115)</f>
        <v>rock</v>
      </c>
      <c r="S1857" s="11">
        <f>(((J1857/60)/60)/24)+DATE(1970,1,1)</f>
        <v>41600.538657407407</v>
      </c>
      <c r="T1857" s="11">
        <f>(((I1857/60)/60)/24)+DATE(1970,1,1)</f>
        <v>41645.538657407407</v>
      </c>
    </row>
    <row r="1858" spans="1:20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>E1858/D1858</f>
        <v>1.0125</v>
      </c>
      <c r="P1858">
        <f>E1858/L1858</f>
        <v>53.289473684210527</v>
      </c>
      <c r="Q1858" t="str">
        <f>LEFT(N1858,(FIND("/",N1858)-1))</f>
        <v>music</v>
      </c>
      <c r="R1858" t="str">
        <f>MID(N1858,FIND("/",N1858)+1,4115)</f>
        <v>rock</v>
      </c>
      <c r="S1858" s="11">
        <f>(((J1858/60)/60)/24)+DATE(1970,1,1)</f>
        <v>41817.854999999996</v>
      </c>
      <c r="T1858" s="11">
        <f>(((I1858/60)/60)/24)+DATE(1970,1,1)</f>
        <v>41838.854999999996</v>
      </c>
    </row>
    <row r="1859" spans="1:20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>E1859/D1859</f>
        <v>1</v>
      </c>
      <c r="P1859">
        <f>E1859/L1859</f>
        <v>136.36363636363637</v>
      </c>
      <c r="Q1859" t="str">
        <f>LEFT(N1859,(FIND("/",N1859)-1))</f>
        <v>music</v>
      </c>
      <c r="R1859" t="str">
        <f>MID(N1859,FIND("/",N1859)+1,4115)</f>
        <v>rock</v>
      </c>
      <c r="S1859" s="11">
        <f>(((J1859/60)/60)/24)+DATE(1970,1,1)</f>
        <v>41864.76866898148</v>
      </c>
      <c r="T1859" s="11">
        <f>(((I1859/60)/60)/24)+DATE(1970,1,1)</f>
        <v>41894.76866898148</v>
      </c>
    </row>
    <row r="1860" spans="1:20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>E1860/D1860</f>
        <v>1.0874800874800874</v>
      </c>
      <c r="P1860">
        <f>E1860/L1860</f>
        <v>40.547315436241611</v>
      </c>
      <c r="Q1860" t="str">
        <f>LEFT(N1860,(FIND("/",N1860)-1))</f>
        <v>music</v>
      </c>
      <c r="R1860" t="str">
        <f>MID(N1860,FIND("/",N1860)+1,4115)</f>
        <v>rock</v>
      </c>
      <c r="S1860" s="11">
        <f>(((J1860/60)/60)/24)+DATE(1970,1,1)</f>
        <v>40833.200474537036</v>
      </c>
      <c r="T1860" s="11">
        <f>(((I1860/60)/60)/24)+DATE(1970,1,1)</f>
        <v>40893.242141203707</v>
      </c>
    </row>
    <row r="1861" spans="1:20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>E1861/D1861</f>
        <v>1.3183333333333334</v>
      </c>
      <c r="P1861">
        <f>E1861/L1861</f>
        <v>70.625</v>
      </c>
      <c r="Q1861" t="str">
        <f>LEFT(N1861,(FIND("/",N1861)-1))</f>
        <v>music</v>
      </c>
      <c r="R1861" t="str">
        <f>MID(N1861,FIND("/",N1861)+1,4115)</f>
        <v>rock</v>
      </c>
      <c r="S1861" s="11">
        <f>(((J1861/60)/60)/24)+DATE(1970,1,1)</f>
        <v>40778.770011574074</v>
      </c>
      <c r="T1861" s="11">
        <f>(((I1861/60)/60)/24)+DATE(1970,1,1)</f>
        <v>40808.770011574074</v>
      </c>
    </row>
    <row r="1862" spans="1:20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>E1862/D1862</f>
        <v>1.3346666666666667</v>
      </c>
      <c r="P1862">
        <f>E1862/L1862</f>
        <v>52.684210526315788</v>
      </c>
      <c r="Q1862" t="str">
        <f>LEFT(N1862,(FIND("/",N1862)-1))</f>
        <v>music</v>
      </c>
      <c r="R1862" t="str">
        <f>MID(N1862,FIND("/",N1862)+1,4115)</f>
        <v>rock</v>
      </c>
      <c r="S1862" s="11">
        <f>(((J1862/60)/60)/24)+DATE(1970,1,1)</f>
        <v>41655.709305555552</v>
      </c>
      <c r="T1862" s="11">
        <f>(((I1862/60)/60)/24)+DATE(1970,1,1)</f>
        <v>41676.709305555552</v>
      </c>
    </row>
    <row r="1863" spans="1:20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>E1863/D1863</f>
        <v>0</v>
      </c>
      <c r="P1863" t="e">
        <f>E1863/L1863</f>
        <v>#DIV/0!</v>
      </c>
      <c r="Q1863" t="str">
        <f>LEFT(N1863,(FIND("/",N1863)-1))</f>
        <v>games</v>
      </c>
      <c r="R1863" t="str">
        <f>MID(N1863,FIND("/",N1863)+1,4115)</f>
        <v>mobile games</v>
      </c>
      <c r="S1863" s="11">
        <f>(((J1863/60)/60)/24)+DATE(1970,1,1)</f>
        <v>42000.300243055557</v>
      </c>
      <c r="T1863" s="11">
        <f>(((I1863/60)/60)/24)+DATE(1970,1,1)</f>
        <v>42030.300243055557</v>
      </c>
    </row>
    <row r="1864" spans="1:20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>E1864/D1864</f>
        <v>8.0833333333333326E-2</v>
      </c>
      <c r="P1864">
        <f>E1864/L1864</f>
        <v>90.9375</v>
      </c>
      <c r="Q1864" t="str">
        <f>LEFT(N1864,(FIND("/",N1864)-1))</f>
        <v>games</v>
      </c>
      <c r="R1864" t="str">
        <f>MID(N1864,FIND("/",N1864)+1,4115)</f>
        <v>mobile games</v>
      </c>
      <c r="S1864" s="11">
        <f>(((J1864/60)/60)/24)+DATE(1970,1,1)</f>
        <v>42755.492754629624</v>
      </c>
      <c r="T1864" s="11">
        <f>(((I1864/60)/60)/24)+DATE(1970,1,1)</f>
        <v>42802.3125</v>
      </c>
    </row>
    <row r="1865" spans="1:20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>E1865/D1865</f>
        <v>4.0000000000000001E-3</v>
      </c>
      <c r="P1865">
        <f>E1865/L1865</f>
        <v>5</v>
      </c>
      <c r="Q1865" t="str">
        <f>LEFT(N1865,(FIND("/",N1865)-1))</f>
        <v>games</v>
      </c>
      <c r="R1865" t="str">
        <f>MID(N1865,FIND("/",N1865)+1,4115)</f>
        <v>mobile games</v>
      </c>
      <c r="S1865" s="11">
        <f>(((J1865/60)/60)/24)+DATE(1970,1,1)</f>
        <v>41772.797280092593</v>
      </c>
      <c r="T1865" s="11">
        <f>(((I1865/60)/60)/24)+DATE(1970,1,1)</f>
        <v>41802.797280092593</v>
      </c>
    </row>
    <row r="1866" spans="1:20" ht="43.2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>E1866/D1866</f>
        <v>0.42892307692307691</v>
      </c>
      <c r="P1866">
        <f>E1866/L1866</f>
        <v>58.083333333333336</v>
      </c>
      <c r="Q1866" t="str">
        <f>LEFT(N1866,(FIND("/",N1866)-1))</f>
        <v>games</v>
      </c>
      <c r="R1866" t="str">
        <f>MID(N1866,FIND("/",N1866)+1,4115)</f>
        <v>mobile games</v>
      </c>
      <c r="S1866" s="11">
        <f>(((J1866/60)/60)/24)+DATE(1970,1,1)</f>
        <v>41733.716435185182</v>
      </c>
      <c r="T1866" s="11">
        <f>(((I1866/60)/60)/24)+DATE(1970,1,1)</f>
        <v>41763.716435185182</v>
      </c>
    </row>
    <row r="1867" spans="1:20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>E1867/D1867</f>
        <v>3.6363636363636364E-5</v>
      </c>
      <c r="P1867">
        <f>E1867/L1867</f>
        <v>2</v>
      </c>
      <c r="Q1867" t="str">
        <f>LEFT(N1867,(FIND("/",N1867)-1))</f>
        <v>games</v>
      </c>
      <c r="R1867" t="str">
        <f>MID(N1867,FIND("/",N1867)+1,4115)</f>
        <v>mobile games</v>
      </c>
      <c r="S1867" s="11">
        <f>(((J1867/60)/60)/24)+DATE(1970,1,1)</f>
        <v>42645.367442129631</v>
      </c>
      <c r="T1867" s="11">
        <f>(((I1867/60)/60)/24)+DATE(1970,1,1)</f>
        <v>42680.409108796302</v>
      </c>
    </row>
    <row r="1868" spans="1:20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>E1868/D1868</f>
        <v>5.0000000000000001E-3</v>
      </c>
      <c r="P1868">
        <f>E1868/L1868</f>
        <v>62.5</v>
      </c>
      <c r="Q1868" t="str">
        <f>LEFT(N1868,(FIND("/",N1868)-1))</f>
        <v>games</v>
      </c>
      <c r="R1868" t="str">
        <f>MID(N1868,FIND("/",N1868)+1,4115)</f>
        <v>mobile games</v>
      </c>
      <c r="S1868" s="11">
        <f>(((J1868/60)/60)/24)+DATE(1970,1,1)</f>
        <v>42742.246493055558</v>
      </c>
      <c r="T1868" s="11">
        <f>(((I1868/60)/60)/24)+DATE(1970,1,1)</f>
        <v>42795.166666666672</v>
      </c>
    </row>
    <row r="1869" spans="1:20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>E1869/D1869</f>
        <v>5.0000000000000001E-4</v>
      </c>
      <c r="P1869">
        <f>E1869/L1869</f>
        <v>10</v>
      </c>
      <c r="Q1869" t="str">
        <f>LEFT(N1869,(FIND("/",N1869)-1))</f>
        <v>games</v>
      </c>
      <c r="R1869" t="str">
        <f>MID(N1869,FIND("/",N1869)+1,4115)</f>
        <v>mobile games</v>
      </c>
      <c r="S1869" s="11">
        <f>(((J1869/60)/60)/24)+DATE(1970,1,1)</f>
        <v>42649.924907407403</v>
      </c>
      <c r="T1869" s="11">
        <f>(((I1869/60)/60)/24)+DATE(1970,1,1)</f>
        <v>42679.924907407403</v>
      </c>
    </row>
    <row r="1870" spans="1:20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>E1870/D1870</f>
        <v>4.8680000000000001E-2</v>
      </c>
      <c r="P1870">
        <f>E1870/L1870</f>
        <v>71.588235294117652</v>
      </c>
      <c r="Q1870" t="str">
        <f>LEFT(N1870,(FIND("/",N1870)-1))</f>
        <v>games</v>
      </c>
      <c r="R1870" t="str">
        <f>MID(N1870,FIND("/",N1870)+1,4115)</f>
        <v>mobile games</v>
      </c>
      <c r="S1870" s="11">
        <f>(((J1870/60)/60)/24)+DATE(1970,1,1)</f>
        <v>42328.779224537036</v>
      </c>
      <c r="T1870" s="11">
        <f>(((I1870/60)/60)/24)+DATE(1970,1,1)</f>
        <v>42353.332638888889</v>
      </c>
    </row>
    <row r="1871" spans="1:20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>E1871/D1871</f>
        <v>0</v>
      </c>
      <c r="P1871" t="e">
        <f>E1871/L1871</f>
        <v>#DIV/0!</v>
      </c>
      <c r="Q1871" t="str">
        <f>LEFT(N1871,(FIND("/",N1871)-1))</f>
        <v>games</v>
      </c>
      <c r="R1871" t="str">
        <f>MID(N1871,FIND("/",N1871)+1,4115)</f>
        <v>mobile games</v>
      </c>
      <c r="S1871" s="11">
        <f>(((J1871/60)/60)/24)+DATE(1970,1,1)</f>
        <v>42709.002881944441</v>
      </c>
      <c r="T1871" s="11">
        <f>(((I1871/60)/60)/24)+DATE(1970,1,1)</f>
        <v>42739.002881944441</v>
      </c>
    </row>
    <row r="1872" spans="1:20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>E1872/D1872</f>
        <v>0.10314285714285715</v>
      </c>
      <c r="P1872">
        <f>E1872/L1872</f>
        <v>32.81818181818182</v>
      </c>
      <c r="Q1872" t="str">
        <f>LEFT(N1872,(FIND("/",N1872)-1))</f>
        <v>games</v>
      </c>
      <c r="R1872" t="str">
        <f>MID(N1872,FIND("/",N1872)+1,4115)</f>
        <v>mobile games</v>
      </c>
      <c r="S1872" s="11">
        <f>(((J1872/60)/60)/24)+DATE(1970,1,1)</f>
        <v>42371.355729166666</v>
      </c>
      <c r="T1872" s="11">
        <f>(((I1872/60)/60)/24)+DATE(1970,1,1)</f>
        <v>42400.178472222222</v>
      </c>
    </row>
    <row r="1873" spans="1:20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>E1873/D1873</f>
        <v>0.7178461538461538</v>
      </c>
      <c r="P1873">
        <f>E1873/L1873</f>
        <v>49.11578947368421</v>
      </c>
      <c r="Q1873" t="str">
        <f>LEFT(N1873,(FIND("/",N1873)-1))</f>
        <v>games</v>
      </c>
      <c r="R1873" t="str">
        <f>MID(N1873,FIND("/",N1873)+1,4115)</f>
        <v>mobile games</v>
      </c>
      <c r="S1873" s="11">
        <f>(((J1873/60)/60)/24)+DATE(1970,1,1)</f>
        <v>41923.783576388887</v>
      </c>
      <c r="T1873" s="11">
        <f>(((I1873/60)/60)/24)+DATE(1970,1,1)</f>
        <v>41963.825243055559</v>
      </c>
    </row>
    <row r="1874" spans="1:20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>E1874/D1874</f>
        <v>1.06E-2</v>
      </c>
      <c r="P1874">
        <f>E1874/L1874</f>
        <v>16.307692307692307</v>
      </c>
      <c r="Q1874" t="str">
        <f>LEFT(N1874,(FIND("/",N1874)-1))</f>
        <v>games</v>
      </c>
      <c r="R1874" t="str">
        <f>MID(N1874,FIND("/",N1874)+1,4115)</f>
        <v>mobile games</v>
      </c>
      <c r="S1874" s="11">
        <f>(((J1874/60)/60)/24)+DATE(1970,1,1)</f>
        <v>42155.129652777774</v>
      </c>
      <c r="T1874" s="11">
        <f>(((I1874/60)/60)/24)+DATE(1970,1,1)</f>
        <v>42185.129652777774</v>
      </c>
    </row>
    <row r="1875" spans="1:20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>E1875/D1875</f>
        <v>4.4999999999999997E-3</v>
      </c>
      <c r="P1875">
        <f>E1875/L1875</f>
        <v>18</v>
      </c>
      <c r="Q1875" t="str">
        <f>LEFT(N1875,(FIND("/",N1875)-1))</f>
        <v>games</v>
      </c>
      <c r="R1875" t="str">
        <f>MID(N1875,FIND("/",N1875)+1,4115)</f>
        <v>mobile games</v>
      </c>
      <c r="S1875" s="11">
        <f>(((J1875/60)/60)/24)+DATE(1970,1,1)</f>
        <v>42164.615856481483</v>
      </c>
      <c r="T1875" s="11">
        <f>(((I1875/60)/60)/24)+DATE(1970,1,1)</f>
        <v>42193.697916666672</v>
      </c>
    </row>
    <row r="1876" spans="1:20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>E1876/D1876</f>
        <v>1.6249999999999999E-4</v>
      </c>
      <c r="P1876">
        <f>E1876/L1876</f>
        <v>13</v>
      </c>
      <c r="Q1876" t="str">
        <f>LEFT(N1876,(FIND("/",N1876)-1))</f>
        <v>games</v>
      </c>
      <c r="R1876" t="str">
        <f>MID(N1876,FIND("/",N1876)+1,4115)</f>
        <v>mobile games</v>
      </c>
      <c r="S1876" s="11">
        <f>(((J1876/60)/60)/24)+DATE(1970,1,1)</f>
        <v>42529.969131944439</v>
      </c>
      <c r="T1876" s="11">
        <f>(((I1876/60)/60)/24)+DATE(1970,1,1)</f>
        <v>42549.969131944439</v>
      </c>
    </row>
    <row r="1877" spans="1:20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>E1877/D1877</f>
        <v>5.1000000000000004E-3</v>
      </c>
      <c r="P1877">
        <f>E1877/L1877</f>
        <v>17</v>
      </c>
      <c r="Q1877" t="str">
        <f>LEFT(N1877,(FIND("/",N1877)-1))</f>
        <v>games</v>
      </c>
      <c r="R1877" t="str">
        <f>MID(N1877,FIND("/",N1877)+1,4115)</f>
        <v>mobile games</v>
      </c>
      <c r="S1877" s="11">
        <f>(((J1877/60)/60)/24)+DATE(1970,1,1)</f>
        <v>42528.899398148147</v>
      </c>
      <c r="T1877" s="11">
        <f>(((I1877/60)/60)/24)+DATE(1970,1,1)</f>
        <v>42588.899398148147</v>
      </c>
    </row>
    <row r="1878" spans="1:20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>E1878/D1878</f>
        <v>0</v>
      </c>
      <c r="P1878" t="e">
        <f>E1878/L1878</f>
        <v>#DIV/0!</v>
      </c>
      <c r="Q1878" t="str">
        <f>LEFT(N1878,(FIND("/",N1878)-1))</f>
        <v>games</v>
      </c>
      <c r="R1878" t="str">
        <f>MID(N1878,FIND("/",N1878)+1,4115)</f>
        <v>mobile games</v>
      </c>
      <c r="S1878" s="11">
        <f>(((J1878/60)/60)/24)+DATE(1970,1,1)</f>
        <v>41776.284780092588</v>
      </c>
      <c r="T1878" s="11">
        <f>(((I1878/60)/60)/24)+DATE(1970,1,1)</f>
        <v>41806.284780092588</v>
      </c>
    </row>
    <row r="1879" spans="1:20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>E1879/D1879</f>
        <v>0</v>
      </c>
      <c r="P1879" t="e">
        <f>E1879/L1879</f>
        <v>#DIV/0!</v>
      </c>
      <c r="Q1879" t="str">
        <f>LEFT(N1879,(FIND("/",N1879)-1))</f>
        <v>games</v>
      </c>
      <c r="R1879" t="str">
        <f>MID(N1879,FIND("/",N1879)+1,4115)</f>
        <v>mobile games</v>
      </c>
      <c r="S1879" s="11">
        <f>(((J1879/60)/60)/24)+DATE(1970,1,1)</f>
        <v>42035.029224537036</v>
      </c>
      <c r="T1879" s="11">
        <f>(((I1879/60)/60)/24)+DATE(1970,1,1)</f>
        <v>42064.029224537036</v>
      </c>
    </row>
    <row r="1880" spans="1:20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>E1880/D1880</f>
        <v>0</v>
      </c>
      <c r="P1880" t="e">
        <f>E1880/L1880</f>
        <v>#DIV/0!</v>
      </c>
      <c r="Q1880" t="str">
        <f>LEFT(N1880,(FIND("/",N1880)-1))</f>
        <v>games</v>
      </c>
      <c r="R1880" t="str">
        <f>MID(N1880,FIND("/",N1880)+1,4115)</f>
        <v>mobile games</v>
      </c>
      <c r="S1880" s="11">
        <f>(((J1880/60)/60)/24)+DATE(1970,1,1)</f>
        <v>41773.008738425924</v>
      </c>
      <c r="T1880" s="11">
        <f>(((I1880/60)/60)/24)+DATE(1970,1,1)</f>
        <v>41803.008738425924</v>
      </c>
    </row>
    <row r="1881" spans="1:20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>E1881/D1881</f>
        <v>1.1999999999999999E-3</v>
      </c>
      <c r="P1881">
        <f>E1881/L1881</f>
        <v>3</v>
      </c>
      <c r="Q1881" t="str">
        <f>LEFT(N1881,(FIND("/",N1881)-1))</f>
        <v>games</v>
      </c>
      <c r="R1881" t="str">
        <f>MID(N1881,FIND("/",N1881)+1,4115)</f>
        <v>mobile games</v>
      </c>
      <c r="S1881" s="11">
        <f>(((J1881/60)/60)/24)+DATE(1970,1,1)</f>
        <v>42413.649641203709</v>
      </c>
      <c r="T1881" s="11">
        <f>(((I1881/60)/60)/24)+DATE(1970,1,1)</f>
        <v>42443.607974537037</v>
      </c>
    </row>
    <row r="1882" spans="1:20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>E1882/D1882</f>
        <v>0.20080000000000001</v>
      </c>
      <c r="P1882">
        <f>E1882/L1882</f>
        <v>41.833333333333336</v>
      </c>
      <c r="Q1882" t="str">
        <f>LEFT(N1882,(FIND("/",N1882)-1))</f>
        <v>games</v>
      </c>
      <c r="R1882" t="str">
        <f>MID(N1882,FIND("/",N1882)+1,4115)</f>
        <v>mobile games</v>
      </c>
      <c r="S1882" s="11">
        <f>(((J1882/60)/60)/24)+DATE(1970,1,1)</f>
        <v>42430.566898148143</v>
      </c>
      <c r="T1882" s="11">
        <f>(((I1882/60)/60)/24)+DATE(1970,1,1)</f>
        <v>42459.525231481486</v>
      </c>
    </row>
    <row r="1883" spans="1:20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>E1883/D1883</f>
        <v>1.726845</v>
      </c>
      <c r="P1883">
        <f>E1883/L1883</f>
        <v>49.338428571428572</v>
      </c>
      <c r="Q1883" t="str">
        <f>LEFT(N1883,(FIND("/",N1883)-1))</f>
        <v>music</v>
      </c>
      <c r="R1883" t="str">
        <f>MID(N1883,FIND("/",N1883)+1,4115)</f>
        <v>indie rock</v>
      </c>
      <c r="S1883" s="11">
        <f>(((J1883/60)/60)/24)+DATE(1970,1,1)</f>
        <v>42043.152650462958</v>
      </c>
      <c r="T1883" s="11">
        <f>(((I1883/60)/60)/24)+DATE(1970,1,1)</f>
        <v>42073.110983796301</v>
      </c>
    </row>
    <row r="1884" spans="1:20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>E1884/D1884</f>
        <v>1.008955223880597</v>
      </c>
      <c r="P1884">
        <f>E1884/L1884</f>
        <v>41.728395061728392</v>
      </c>
      <c r="Q1884" t="str">
        <f>LEFT(N1884,(FIND("/",N1884)-1))</f>
        <v>music</v>
      </c>
      <c r="R1884" t="str">
        <f>MID(N1884,FIND("/",N1884)+1,4115)</f>
        <v>indie rock</v>
      </c>
      <c r="S1884" s="11">
        <f>(((J1884/60)/60)/24)+DATE(1970,1,1)</f>
        <v>41067.949212962965</v>
      </c>
      <c r="T1884" s="11">
        <f>(((I1884/60)/60)/24)+DATE(1970,1,1)</f>
        <v>41100.991666666669</v>
      </c>
    </row>
    <row r="1885" spans="1:20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>E1885/D1885</f>
        <v>1.0480480480480481</v>
      </c>
      <c r="P1885">
        <f>E1885/L1885</f>
        <v>32.71875</v>
      </c>
      <c r="Q1885" t="str">
        <f>LEFT(N1885,(FIND("/",N1885)-1))</f>
        <v>music</v>
      </c>
      <c r="R1885" t="str">
        <f>MID(N1885,FIND("/",N1885)+1,4115)</f>
        <v>indie rock</v>
      </c>
      <c r="S1885" s="11">
        <f>(((J1885/60)/60)/24)+DATE(1970,1,1)</f>
        <v>40977.948009259257</v>
      </c>
      <c r="T1885" s="11">
        <f>(((I1885/60)/60)/24)+DATE(1970,1,1)</f>
        <v>41007.906342592592</v>
      </c>
    </row>
    <row r="1886" spans="1:20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>E1886/D1886</f>
        <v>1.351</v>
      </c>
      <c r="P1886">
        <f>E1886/L1886</f>
        <v>51.96153846153846</v>
      </c>
      <c r="Q1886" t="str">
        <f>LEFT(N1886,(FIND("/",N1886)-1))</f>
        <v>music</v>
      </c>
      <c r="R1886" t="str">
        <f>MID(N1886,FIND("/",N1886)+1,4115)</f>
        <v>indie rock</v>
      </c>
      <c r="S1886" s="11">
        <f>(((J1886/60)/60)/24)+DATE(1970,1,1)</f>
        <v>41205.198321759257</v>
      </c>
      <c r="T1886" s="11">
        <f>(((I1886/60)/60)/24)+DATE(1970,1,1)</f>
        <v>41240.5</v>
      </c>
    </row>
    <row r="1887" spans="1:20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>E1887/D1887</f>
        <v>1.1632786885245903</v>
      </c>
      <c r="P1887">
        <f>E1887/L1887</f>
        <v>50.685714285714283</v>
      </c>
      <c r="Q1887" t="str">
        <f>LEFT(N1887,(FIND("/",N1887)-1))</f>
        <v>music</v>
      </c>
      <c r="R1887" t="str">
        <f>MID(N1887,FIND("/",N1887)+1,4115)</f>
        <v>indie rock</v>
      </c>
      <c r="S1887" s="11">
        <f>(((J1887/60)/60)/24)+DATE(1970,1,1)</f>
        <v>41099.093865740739</v>
      </c>
      <c r="T1887" s="11">
        <f>(((I1887/60)/60)/24)+DATE(1970,1,1)</f>
        <v>41131.916666666664</v>
      </c>
    </row>
    <row r="1888" spans="1:20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>E1888/D1888</f>
        <v>1.0208333333333333</v>
      </c>
      <c r="P1888">
        <f>E1888/L1888</f>
        <v>42.241379310344826</v>
      </c>
      <c r="Q1888" t="str">
        <f>LEFT(N1888,(FIND("/",N1888)-1))</f>
        <v>music</v>
      </c>
      <c r="R1888" t="str">
        <f>MID(N1888,FIND("/",N1888)+1,4115)</f>
        <v>indie rock</v>
      </c>
      <c r="S1888" s="11">
        <f>(((J1888/60)/60)/24)+DATE(1970,1,1)</f>
        <v>41925.906689814816</v>
      </c>
      <c r="T1888" s="11">
        <f>(((I1888/60)/60)/24)+DATE(1970,1,1)</f>
        <v>41955.94835648148</v>
      </c>
    </row>
    <row r="1889" spans="1:20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>E1889/D1889</f>
        <v>1.1116666666666666</v>
      </c>
      <c r="P1889">
        <f>E1889/L1889</f>
        <v>416.875</v>
      </c>
      <c r="Q1889" t="str">
        <f>LEFT(N1889,(FIND("/",N1889)-1))</f>
        <v>music</v>
      </c>
      <c r="R1889" t="str">
        <f>MID(N1889,FIND("/",N1889)+1,4115)</f>
        <v>indie rock</v>
      </c>
      <c r="S1889" s="11">
        <f>(((J1889/60)/60)/24)+DATE(1970,1,1)</f>
        <v>42323.800138888888</v>
      </c>
      <c r="T1889" s="11">
        <f>(((I1889/60)/60)/24)+DATE(1970,1,1)</f>
        <v>42341.895833333328</v>
      </c>
    </row>
    <row r="1890" spans="1:20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>E1890/D1890</f>
        <v>1.6608000000000001</v>
      </c>
      <c r="P1890">
        <f>E1890/L1890</f>
        <v>46.651685393258425</v>
      </c>
      <c r="Q1890" t="str">
        <f>LEFT(N1890,(FIND("/",N1890)-1))</f>
        <v>music</v>
      </c>
      <c r="R1890" t="str">
        <f>MID(N1890,FIND("/",N1890)+1,4115)</f>
        <v>indie rock</v>
      </c>
      <c r="S1890" s="11">
        <f>(((J1890/60)/60)/24)+DATE(1970,1,1)</f>
        <v>40299.239953703705</v>
      </c>
      <c r="T1890" s="11">
        <f>(((I1890/60)/60)/24)+DATE(1970,1,1)</f>
        <v>40330.207638888889</v>
      </c>
    </row>
    <row r="1891" spans="1:20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>E1891/D1891</f>
        <v>1.0660000000000001</v>
      </c>
      <c r="P1891">
        <f>E1891/L1891</f>
        <v>48.454545454545453</v>
      </c>
      <c r="Q1891" t="str">
        <f>LEFT(N1891,(FIND("/",N1891)-1))</f>
        <v>music</v>
      </c>
      <c r="R1891" t="str">
        <f>MID(N1891,FIND("/",N1891)+1,4115)</f>
        <v>indie rock</v>
      </c>
      <c r="S1891" s="11">
        <f>(((J1891/60)/60)/24)+DATE(1970,1,1)</f>
        <v>41299.793356481481</v>
      </c>
      <c r="T1891" s="11">
        <f>(((I1891/60)/60)/24)+DATE(1970,1,1)</f>
        <v>41344.751689814817</v>
      </c>
    </row>
    <row r="1892" spans="1:20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>E1892/D1892</f>
        <v>1.4458441666666668</v>
      </c>
      <c r="P1892">
        <f>E1892/L1892</f>
        <v>70.5289837398374</v>
      </c>
      <c r="Q1892" t="str">
        <f>LEFT(N1892,(FIND("/",N1892)-1))</f>
        <v>music</v>
      </c>
      <c r="R1892" t="str">
        <f>MID(N1892,FIND("/",N1892)+1,4115)</f>
        <v>indie rock</v>
      </c>
      <c r="S1892" s="11">
        <f>(((J1892/60)/60)/24)+DATE(1970,1,1)</f>
        <v>41228.786203703705</v>
      </c>
      <c r="T1892" s="11">
        <f>(((I1892/60)/60)/24)+DATE(1970,1,1)</f>
        <v>41258.786203703705</v>
      </c>
    </row>
    <row r="1893" spans="1:20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>E1893/D1893</f>
        <v>1.0555000000000001</v>
      </c>
      <c r="P1893">
        <f>E1893/L1893</f>
        <v>87.958333333333329</v>
      </c>
      <c r="Q1893" t="str">
        <f>LEFT(N1893,(FIND("/",N1893)-1))</f>
        <v>music</v>
      </c>
      <c r="R1893" t="str">
        <f>MID(N1893,FIND("/",N1893)+1,4115)</f>
        <v>indie rock</v>
      </c>
      <c r="S1893" s="11">
        <f>(((J1893/60)/60)/24)+DATE(1970,1,1)</f>
        <v>40335.798078703701</v>
      </c>
      <c r="T1893" s="11">
        <f>(((I1893/60)/60)/24)+DATE(1970,1,1)</f>
        <v>40381.25</v>
      </c>
    </row>
    <row r="1894" spans="1:20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>E1894/D1894</f>
        <v>1.3660000000000001</v>
      </c>
      <c r="P1894">
        <f>E1894/L1894</f>
        <v>26.26923076923077</v>
      </c>
      <c r="Q1894" t="str">
        <f>LEFT(N1894,(FIND("/",N1894)-1))</f>
        <v>music</v>
      </c>
      <c r="R1894" t="str">
        <f>MID(N1894,FIND("/",N1894)+1,4115)</f>
        <v>indie rock</v>
      </c>
      <c r="S1894" s="11">
        <f>(((J1894/60)/60)/24)+DATE(1970,1,1)</f>
        <v>40671.637511574074</v>
      </c>
      <c r="T1894" s="11">
        <f>(((I1894/60)/60)/24)+DATE(1970,1,1)</f>
        <v>40701.637511574074</v>
      </c>
    </row>
    <row r="1895" spans="1:20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>E1895/D1895</f>
        <v>1.04</v>
      </c>
      <c r="P1895">
        <f>E1895/L1895</f>
        <v>57.777777777777779</v>
      </c>
      <c r="Q1895" t="str">
        <f>LEFT(N1895,(FIND("/",N1895)-1))</f>
        <v>music</v>
      </c>
      <c r="R1895" t="str">
        <f>MID(N1895,FIND("/",N1895)+1,4115)</f>
        <v>indie rock</v>
      </c>
      <c r="S1895" s="11">
        <f>(((J1895/60)/60)/24)+DATE(1970,1,1)</f>
        <v>40632.94195601852</v>
      </c>
      <c r="T1895" s="11">
        <f>(((I1895/60)/60)/24)+DATE(1970,1,1)</f>
        <v>40649.165972222225</v>
      </c>
    </row>
    <row r="1896" spans="1:20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>E1896/D1896</f>
        <v>1.145</v>
      </c>
      <c r="P1896">
        <f>E1896/L1896</f>
        <v>57.25</v>
      </c>
      <c r="Q1896" t="str">
        <f>LEFT(N1896,(FIND("/",N1896)-1))</f>
        <v>music</v>
      </c>
      <c r="R1896" t="str">
        <f>MID(N1896,FIND("/",N1896)+1,4115)</f>
        <v>indie rock</v>
      </c>
      <c r="S1896" s="11">
        <f>(((J1896/60)/60)/24)+DATE(1970,1,1)</f>
        <v>40920.904895833337</v>
      </c>
      <c r="T1896" s="11">
        <f>(((I1896/60)/60)/24)+DATE(1970,1,1)</f>
        <v>40951.904895833337</v>
      </c>
    </row>
    <row r="1897" spans="1:20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>E1897/D1897</f>
        <v>1.0171957671957672</v>
      </c>
      <c r="P1897">
        <f>E1897/L1897</f>
        <v>196.34042553191489</v>
      </c>
      <c r="Q1897" t="str">
        <f>LEFT(N1897,(FIND("/",N1897)-1))</f>
        <v>music</v>
      </c>
      <c r="R1897" t="str">
        <f>MID(N1897,FIND("/",N1897)+1,4115)</f>
        <v>indie rock</v>
      </c>
      <c r="S1897" s="11">
        <f>(((J1897/60)/60)/24)+DATE(1970,1,1)</f>
        <v>42267.746782407412</v>
      </c>
      <c r="T1897" s="11">
        <f>(((I1897/60)/60)/24)+DATE(1970,1,1)</f>
        <v>42297.746782407412</v>
      </c>
    </row>
    <row r="1898" spans="1:20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>E1898/D1898</f>
        <v>1.2394678492239468</v>
      </c>
      <c r="P1898">
        <f>E1898/L1898</f>
        <v>43</v>
      </c>
      <c r="Q1898" t="str">
        <f>LEFT(N1898,(FIND("/",N1898)-1))</f>
        <v>music</v>
      </c>
      <c r="R1898" t="str">
        <f>MID(N1898,FIND("/",N1898)+1,4115)</f>
        <v>indie rock</v>
      </c>
      <c r="S1898" s="11">
        <f>(((J1898/60)/60)/24)+DATE(1970,1,1)</f>
        <v>40981.710243055553</v>
      </c>
      <c r="T1898" s="11">
        <f>(((I1898/60)/60)/24)+DATE(1970,1,1)</f>
        <v>41011.710243055553</v>
      </c>
    </row>
    <row r="1899" spans="1:20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>E1899/D1899</f>
        <v>1.0245669291338582</v>
      </c>
      <c r="P1899">
        <f>E1899/L1899</f>
        <v>35.551912568306008</v>
      </c>
      <c r="Q1899" t="str">
        <f>LEFT(N1899,(FIND("/",N1899)-1))</f>
        <v>music</v>
      </c>
      <c r="R1899" t="str">
        <f>MID(N1899,FIND("/",N1899)+1,4115)</f>
        <v>indie rock</v>
      </c>
      <c r="S1899" s="11">
        <f>(((J1899/60)/60)/24)+DATE(1970,1,1)</f>
        <v>41680.583402777782</v>
      </c>
      <c r="T1899" s="11">
        <f>(((I1899/60)/60)/24)+DATE(1970,1,1)</f>
        <v>41702.875</v>
      </c>
    </row>
    <row r="1900" spans="1:20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>E1900/D1900</f>
        <v>1.4450000000000001</v>
      </c>
      <c r="P1900">
        <f>E1900/L1900</f>
        <v>68.80952380952381</v>
      </c>
      <c r="Q1900" t="str">
        <f>LEFT(N1900,(FIND("/",N1900)-1))</f>
        <v>music</v>
      </c>
      <c r="R1900" t="str">
        <f>MID(N1900,FIND("/",N1900)+1,4115)</f>
        <v>indie rock</v>
      </c>
      <c r="S1900" s="11">
        <f>(((J1900/60)/60)/24)+DATE(1970,1,1)</f>
        <v>42366.192974537036</v>
      </c>
      <c r="T1900" s="11">
        <f>(((I1900/60)/60)/24)+DATE(1970,1,1)</f>
        <v>42401.75</v>
      </c>
    </row>
    <row r="1901" spans="1:20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>E1901/D1901</f>
        <v>1.3333333333333333</v>
      </c>
      <c r="P1901">
        <f>E1901/L1901</f>
        <v>28.571428571428573</v>
      </c>
      <c r="Q1901" t="str">
        <f>LEFT(N1901,(FIND("/",N1901)-1))</f>
        <v>music</v>
      </c>
      <c r="R1901" t="str">
        <f>MID(N1901,FIND("/",N1901)+1,4115)</f>
        <v>indie rock</v>
      </c>
      <c r="S1901" s="11">
        <f>(((J1901/60)/60)/24)+DATE(1970,1,1)</f>
        <v>42058.941736111112</v>
      </c>
      <c r="T1901" s="11">
        <f>(((I1901/60)/60)/24)+DATE(1970,1,1)</f>
        <v>42088.90006944444</v>
      </c>
    </row>
    <row r="1902" spans="1:20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>E1902/D1902</f>
        <v>1.0936440000000001</v>
      </c>
      <c r="P1902">
        <f>E1902/L1902</f>
        <v>50.631666666666668</v>
      </c>
      <c r="Q1902" t="str">
        <f>LEFT(N1902,(FIND("/",N1902)-1))</f>
        <v>music</v>
      </c>
      <c r="R1902" t="str">
        <f>MID(N1902,FIND("/",N1902)+1,4115)</f>
        <v>indie rock</v>
      </c>
      <c r="S1902" s="11">
        <f>(((J1902/60)/60)/24)+DATE(1970,1,1)</f>
        <v>41160.871886574074</v>
      </c>
      <c r="T1902" s="11">
        <f>(((I1902/60)/60)/24)+DATE(1970,1,1)</f>
        <v>41188.415972222225</v>
      </c>
    </row>
    <row r="1903" spans="1:20" ht="43.2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>E1903/D1903</f>
        <v>2.696969696969697E-2</v>
      </c>
      <c r="P1903">
        <f>E1903/L1903</f>
        <v>106.8</v>
      </c>
      <c r="Q1903" t="str">
        <f>LEFT(N1903,(FIND("/",N1903)-1))</f>
        <v>technology</v>
      </c>
      <c r="R1903" t="str">
        <f>MID(N1903,FIND("/",N1903)+1,4115)</f>
        <v>gadgets</v>
      </c>
      <c r="S1903" s="11">
        <f>(((J1903/60)/60)/24)+DATE(1970,1,1)</f>
        <v>42116.54315972222</v>
      </c>
      <c r="T1903" s="11">
        <f>(((I1903/60)/60)/24)+DATE(1970,1,1)</f>
        <v>42146.541666666672</v>
      </c>
    </row>
    <row r="1904" spans="1:20" ht="43.2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>E1904/D1904</f>
        <v>1.2E-2</v>
      </c>
      <c r="P1904">
        <f>E1904/L1904</f>
        <v>4</v>
      </c>
      <c r="Q1904" t="str">
        <f>LEFT(N1904,(FIND("/",N1904)-1))</f>
        <v>technology</v>
      </c>
      <c r="R1904" t="str">
        <f>MID(N1904,FIND("/",N1904)+1,4115)</f>
        <v>gadgets</v>
      </c>
      <c r="S1904" s="11">
        <f>(((J1904/60)/60)/24)+DATE(1970,1,1)</f>
        <v>42037.789895833332</v>
      </c>
      <c r="T1904" s="11">
        <f>(((I1904/60)/60)/24)+DATE(1970,1,1)</f>
        <v>42067.789895833332</v>
      </c>
    </row>
    <row r="1905" spans="1:20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>E1905/D1905</f>
        <v>0.46600000000000003</v>
      </c>
      <c r="P1905">
        <f>E1905/L1905</f>
        <v>34.097560975609753</v>
      </c>
      <c r="Q1905" t="str">
        <f>LEFT(N1905,(FIND("/",N1905)-1))</f>
        <v>technology</v>
      </c>
      <c r="R1905" t="str">
        <f>MID(N1905,FIND("/",N1905)+1,4115)</f>
        <v>gadgets</v>
      </c>
      <c r="S1905" s="11">
        <f>(((J1905/60)/60)/24)+DATE(1970,1,1)</f>
        <v>42702.770729166667</v>
      </c>
      <c r="T1905" s="11">
        <f>(((I1905/60)/60)/24)+DATE(1970,1,1)</f>
        <v>42762.770729166667</v>
      </c>
    </row>
    <row r="1906" spans="1:20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>E1906/D1906</f>
        <v>1E-3</v>
      </c>
      <c r="P1906">
        <f>E1906/L1906</f>
        <v>25</v>
      </c>
      <c r="Q1906" t="str">
        <f>LEFT(N1906,(FIND("/",N1906)-1))</f>
        <v>technology</v>
      </c>
      <c r="R1906" t="str">
        <f>MID(N1906,FIND("/",N1906)+1,4115)</f>
        <v>gadgets</v>
      </c>
      <c r="S1906" s="11">
        <f>(((J1906/60)/60)/24)+DATE(1970,1,1)</f>
        <v>42326.685428240744</v>
      </c>
      <c r="T1906" s="11">
        <f>(((I1906/60)/60)/24)+DATE(1970,1,1)</f>
        <v>42371.685428240744</v>
      </c>
    </row>
    <row r="1907" spans="1:20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>E1907/D1907</f>
        <v>1.6800000000000001E-3</v>
      </c>
      <c r="P1907">
        <f>E1907/L1907</f>
        <v>10.5</v>
      </c>
      <c r="Q1907" t="str">
        <f>LEFT(N1907,(FIND("/",N1907)-1))</f>
        <v>technology</v>
      </c>
      <c r="R1907" t="str">
        <f>MID(N1907,FIND("/",N1907)+1,4115)</f>
        <v>gadgets</v>
      </c>
      <c r="S1907" s="11">
        <f>(((J1907/60)/60)/24)+DATE(1970,1,1)</f>
        <v>41859.925856481481</v>
      </c>
      <c r="T1907" s="11">
        <f>(((I1907/60)/60)/24)+DATE(1970,1,1)</f>
        <v>41889.925856481481</v>
      </c>
    </row>
    <row r="1908" spans="1:20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>E1908/D1908</f>
        <v>0.42759999999999998</v>
      </c>
      <c r="P1908">
        <f>E1908/L1908</f>
        <v>215.95959595959596</v>
      </c>
      <c r="Q1908" t="str">
        <f>LEFT(N1908,(FIND("/",N1908)-1))</f>
        <v>technology</v>
      </c>
      <c r="R1908" t="str">
        <f>MID(N1908,FIND("/",N1908)+1,4115)</f>
        <v>gadgets</v>
      </c>
      <c r="S1908" s="11">
        <f>(((J1908/60)/60)/24)+DATE(1970,1,1)</f>
        <v>42514.671099537038</v>
      </c>
      <c r="T1908" s="11">
        <f>(((I1908/60)/60)/24)+DATE(1970,1,1)</f>
        <v>42544.671099537038</v>
      </c>
    </row>
    <row r="1909" spans="1:20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>E1909/D1909</f>
        <v>2.8333333333333335E-3</v>
      </c>
      <c r="P1909">
        <f>E1909/L1909</f>
        <v>21.25</v>
      </c>
      <c r="Q1909" t="str">
        <f>LEFT(N1909,(FIND("/",N1909)-1))</f>
        <v>technology</v>
      </c>
      <c r="R1909" t="str">
        <f>MID(N1909,FIND("/",N1909)+1,4115)</f>
        <v>gadgets</v>
      </c>
      <c r="S1909" s="11">
        <f>(((J1909/60)/60)/24)+DATE(1970,1,1)</f>
        <v>41767.587094907409</v>
      </c>
      <c r="T1909" s="11">
        <f>(((I1909/60)/60)/24)+DATE(1970,1,1)</f>
        <v>41782.587094907409</v>
      </c>
    </row>
    <row r="1910" spans="1:20" ht="43.2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>E1910/D1910</f>
        <v>1.7319999999999999E-2</v>
      </c>
      <c r="P1910">
        <f>E1910/L1910</f>
        <v>108.25</v>
      </c>
      <c r="Q1910" t="str">
        <f>LEFT(N1910,(FIND("/",N1910)-1))</f>
        <v>technology</v>
      </c>
      <c r="R1910" t="str">
        <f>MID(N1910,FIND("/",N1910)+1,4115)</f>
        <v>gadgets</v>
      </c>
      <c r="S1910" s="11">
        <f>(((J1910/60)/60)/24)+DATE(1970,1,1)</f>
        <v>42703.917824074073</v>
      </c>
      <c r="T1910" s="11">
        <f>(((I1910/60)/60)/24)+DATE(1970,1,1)</f>
        <v>42733.917824074073</v>
      </c>
    </row>
    <row r="1911" spans="1:20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>E1911/D1911</f>
        <v>0.14111428571428572</v>
      </c>
      <c r="P1911">
        <f>E1911/L1911</f>
        <v>129.97368421052633</v>
      </c>
      <c r="Q1911" t="str">
        <f>LEFT(N1911,(FIND("/",N1911)-1))</f>
        <v>technology</v>
      </c>
      <c r="R1911" t="str">
        <f>MID(N1911,FIND("/",N1911)+1,4115)</f>
        <v>gadgets</v>
      </c>
      <c r="S1911" s="11">
        <f>(((J1911/60)/60)/24)+DATE(1970,1,1)</f>
        <v>41905.429155092592</v>
      </c>
      <c r="T1911" s="11">
        <f>(((I1911/60)/60)/24)+DATE(1970,1,1)</f>
        <v>41935.429155092592</v>
      </c>
    </row>
    <row r="1912" spans="1:20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>E1912/D1912</f>
        <v>0.39395294117647056</v>
      </c>
      <c r="P1912">
        <f>E1912/L1912</f>
        <v>117.49473684210527</v>
      </c>
      <c r="Q1912" t="str">
        <f>LEFT(N1912,(FIND("/",N1912)-1))</f>
        <v>technology</v>
      </c>
      <c r="R1912" t="str">
        <f>MID(N1912,FIND("/",N1912)+1,4115)</f>
        <v>gadgets</v>
      </c>
      <c r="S1912" s="11">
        <f>(((J1912/60)/60)/24)+DATE(1970,1,1)</f>
        <v>42264.963159722218</v>
      </c>
      <c r="T1912" s="11">
        <f>(((I1912/60)/60)/24)+DATE(1970,1,1)</f>
        <v>42308.947916666672</v>
      </c>
    </row>
    <row r="1913" spans="1:20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>E1913/D1913</f>
        <v>2.3529411764705883E-4</v>
      </c>
      <c r="P1913">
        <f>E1913/L1913</f>
        <v>10</v>
      </c>
      <c r="Q1913" t="str">
        <f>LEFT(N1913,(FIND("/",N1913)-1))</f>
        <v>technology</v>
      </c>
      <c r="R1913" t="str">
        <f>MID(N1913,FIND("/",N1913)+1,4115)</f>
        <v>gadgets</v>
      </c>
      <c r="S1913" s="11">
        <f>(((J1913/60)/60)/24)+DATE(1970,1,1)</f>
        <v>41830.033958333333</v>
      </c>
      <c r="T1913" s="11">
        <f>(((I1913/60)/60)/24)+DATE(1970,1,1)</f>
        <v>41860.033958333333</v>
      </c>
    </row>
    <row r="1914" spans="1:20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>E1914/D1914</f>
        <v>0.59299999999999997</v>
      </c>
      <c r="P1914">
        <f>E1914/L1914</f>
        <v>70.595238095238102</v>
      </c>
      <c r="Q1914" t="str">
        <f>LEFT(N1914,(FIND("/",N1914)-1))</f>
        <v>technology</v>
      </c>
      <c r="R1914" t="str">
        <f>MID(N1914,FIND("/",N1914)+1,4115)</f>
        <v>gadgets</v>
      </c>
      <c r="S1914" s="11">
        <f>(((J1914/60)/60)/24)+DATE(1970,1,1)</f>
        <v>42129.226388888885</v>
      </c>
      <c r="T1914" s="11">
        <f>(((I1914/60)/60)/24)+DATE(1970,1,1)</f>
        <v>42159.226388888885</v>
      </c>
    </row>
    <row r="1915" spans="1:20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>E1915/D1915</f>
        <v>1.3270833333333334E-2</v>
      </c>
      <c r="P1915">
        <f>E1915/L1915</f>
        <v>24.5</v>
      </c>
      <c r="Q1915" t="str">
        <f>LEFT(N1915,(FIND("/",N1915)-1))</f>
        <v>technology</v>
      </c>
      <c r="R1915" t="str">
        <f>MID(N1915,FIND("/",N1915)+1,4115)</f>
        <v>gadgets</v>
      </c>
      <c r="S1915" s="11">
        <f>(((J1915/60)/60)/24)+DATE(1970,1,1)</f>
        <v>41890.511319444442</v>
      </c>
      <c r="T1915" s="11">
        <f>(((I1915/60)/60)/24)+DATE(1970,1,1)</f>
        <v>41920.511319444442</v>
      </c>
    </row>
    <row r="1916" spans="1:20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>E1916/D1916</f>
        <v>9.0090090090090086E-2</v>
      </c>
      <c r="P1916">
        <f>E1916/L1916</f>
        <v>30</v>
      </c>
      <c r="Q1916" t="str">
        <f>LEFT(N1916,(FIND("/",N1916)-1))</f>
        <v>technology</v>
      </c>
      <c r="R1916" t="str">
        <f>MID(N1916,FIND("/",N1916)+1,4115)</f>
        <v>gadgets</v>
      </c>
      <c r="S1916" s="11">
        <f>(((J1916/60)/60)/24)+DATE(1970,1,1)</f>
        <v>41929.174456018518</v>
      </c>
      <c r="T1916" s="11">
        <f>(((I1916/60)/60)/24)+DATE(1970,1,1)</f>
        <v>41944.165972222225</v>
      </c>
    </row>
    <row r="1917" spans="1:20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>E1917/D1917</f>
        <v>1.6E-2</v>
      </c>
      <c r="P1917">
        <f>E1917/L1917</f>
        <v>2</v>
      </c>
      <c r="Q1917" t="str">
        <f>LEFT(N1917,(FIND("/",N1917)-1))</f>
        <v>technology</v>
      </c>
      <c r="R1917" t="str">
        <f>MID(N1917,FIND("/",N1917)+1,4115)</f>
        <v>gadgets</v>
      </c>
      <c r="S1917" s="11">
        <f>(((J1917/60)/60)/24)+DATE(1970,1,1)</f>
        <v>41864.04886574074</v>
      </c>
      <c r="T1917" s="11">
        <f>(((I1917/60)/60)/24)+DATE(1970,1,1)</f>
        <v>41884.04886574074</v>
      </c>
    </row>
    <row r="1918" spans="1:20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>E1918/D1918</f>
        <v>5.1000000000000004E-3</v>
      </c>
      <c r="P1918">
        <f>E1918/L1918</f>
        <v>17</v>
      </c>
      <c r="Q1918" t="str">
        <f>LEFT(N1918,(FIND("/",N1918)-1))</f>
        <v>technology</v>
      </c>
      <c r="R1918" t="str">
        <f>MID(N1918,FIND("/",N1918)+1,4115)</f>
        <v>gadgets</v>
      </c>
      <c r="S1918" s="11">
        <f>(((J1918/60)/60)/24)+DATE(1970,1,1)</f>
        <v>42656.717303240745</v>
      </c>
      <c r="T1918" s="11">
        <f>(((I1918/60)/60)/24)+DATE(1970,1,1)</f>
        <v>42681.758969907409</v>
      </c>
    </row>
    <row r="1919" spans="1:20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>E1919/D1919</f>
        <v>0.52570512820512816</v>
      </c>
      <c r="P1919">
        <f>E1919/L1919</f>
        <v>2928.9285714285716</v>
      </c>
      <c r="Q1919" t="str">
        <f>LEFT(N1919,(FIND("/",N1919)-1))</f>
        <v>technology</v>
      </c>
      <c r="R1919" t="str">
        <f>MID(N1919,FIND("/",N1919)+1,4115)</f>
        <v>gadgets</v>
      </c>
      <c r="S1919" s="11">
        <f>(((J1919/60)/60)/24)+DATE(1970,1,1)</f>
        <v>42746.270057870366</v>
      </c>
      <c r="T1919" s="11">
        <f>(((I1919/60)/60)/24)+DATE(1970,1,1)</f>
        <v>42776.270057870366</v>
      </c>
    </row>
    <row r="1920" spans="1:20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>E1920/D1920</f>
        <v>1.04E-2</v>
      </c>
      <c r="P1920">
        <f>E1920/L1920</f>
        <v>28.888888888888889</v>
      </c>
      <c r="Q1920" t="str">
        <f>LEFT(N1920,(FIND("/",N1920)-1))</f>
        <v>technology</v>
      </c>
      <c r="R1920" t="str">
        <f>MID(N1920,FIND("/",N1920)+1,4115)</f>
        <v>gadgets</v>
      </c>
      <c r="S1920" s="11">
        <f>(((J1920/60)/60)/24)+DATE(1970,1,1)</f>
        <v>41828.789942129632</v>
      </c>
      <c r="T1920" s="11">
        <f>(((I1920/60)/60)/24)+DATE(1970,1,1)</f>
        <v>41863.789942129632</v>
      </c>
    </row>
    <row r="1921" spans="1:20" ht="43.2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>E1921/D1921</f>
        <v>0.47399999999999998</v>
      </c>
      <c r="P1921">
        <f>E1921/L1921</f>
        <v>29.625</v>
      </c>
      <c r="Q1921" t="str">
        <f>LEFT(N1921,(FIND("/",N1921)-1))</f>
        <v>technology</v>
      </c>
      <c r="R1921" t="str">
        <f>MID(N1921,FIND("/",N1921)+1,4115)</f>
        <v>gadgets</v>
      </c>
      <c r="S1921" s="11">
        <f>(((J1921/60)/60)/24)+DATE(1970,1,1)</f>
        <v>42113.875567129624</v>
      </c>
      <c r="T1921" s="11">
        <f>(((I1921/60)/60)/24)+DATE(1970,1,1)</f>
        <v>42143.875567129624</v>
      </c>
    </row>
    <row r="1922" spans="1:20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>E1922/D1922</f>
        <v>0.43030000000000002</v>
      </c>
      <c r="P1922">
        <f>E1922/L1922</f>
        <v>40.980952380952381</v>
      </c>
      <c r="Q1922" t="str">
        <f>LEFT(N1922,(FIND("/",N1922)-1))</f>
        <v>technology</v>
      </c>
      <c r="R1922" t="str">
        <f>MID(N1922,FIND("/",N1922)+1,4115)</f>
        <v>gadgets</v>
      </c>
      <c r="S1922" s="11">
        <f>(((J1922/60)/60)/24)+DATE(1970,1,1)</f>
        <v>42270.875706018516</v>
      </c>
      <c r="T1922" s="11">
        <f>(((I1922/60)/60)/24)+DATE(1970,1,1)</f>
        <v>42298.958333333328</v>
      </c>
    </row>
    <row r="1923" spans="1:20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>E1923/D1923</f>
        <v>1.3680000000000001</v>
      </c>
      <c r="P1923">
        <f>E1923/L1923</f>
        <v>54</v>
      </c>
      <c r="Q1923" t="str">
        <f>LEFT(N1923,(FIND("/",N1923)-1))</f>
        <v>music</v>
      </c>
      <c r="R1923" t="str">
        <f>MID(N1923,FIND("/",N1923)+1,4115)</f>
        <v>indie rock</v>
      </c>
      <c r="S1923" s="11">
        <f>(((J1923/60)/60)/24)+DATE(1970,1,1)</f>
        <v>41074.221562500003</v>
      </c>
      <c r="T1923" s="11">
        <f>(((I1923/60)/60)/24)+DATE(1970,1,1)</f>
        <v>41104.221562500003</v>
      </c>
    </row>
    <row r="1924" spans="1:20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>E1924/D1924</f>
        <v>1.1555</v>
      </c>
      <c r="P1924">
        <f>E1924/L1924</f>
        <v>36.109375</v>
      </c>
      <c r="Q1924" t="str">
        <f>LEFT(N1924,(FIND("/",N1924)-1))</f>
        <v>music</v>
      </c>
      <c r="R1924" t="str">
        <f>MID(N1924,FIND("/",N1924)+1,4115)</f>
        <v>indie rock</v>
      </c>
      <c r="S1924" s="11">
        <f>(((J1924/60)/60)/24)+DATE(1970,1,1)</f>
        <v>41590.255868055552</v>
      </c>
      <c r="T1924" s="11">
        <f>(((I1924/60)/60)/24)+DATE(1970,1,1)</f>
        <v>41620.255868055552</v>
      </c>
    </row>
    <row r="1925" spans="1:20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>E1925/D1925</f>
        <v>2.4079999999999999</v>
      </c>
      <c r="P1925">
        <f>E1925/L1925</f>
        <v>23.153846153846153</v>
      </c>
      <c r="Q1925" t="str">
        <f>LEFT(N1925,(FIND("/",N1925)-1))</f>
        <v>music</v>
      </c>
      <c r="R1925" t="str">
        <f>MID(N1925,FIND("/",N1925)+1,4115)</f>
        <v>indie rock</v>
      </c>
      <c r="S1925" s="11">
        <f>(((J1925/60)/60)/24)+DATE(1970,1,1)</f>
        <v>40772.848749999997</v>
      </c>
      <c r="T1925" s="11">
        <f>(((I1925/60)/60)/24)+DATE(1970,1,1)</f>
        <v>40813.207638888889</v>
      </c>
    </row>
    <row r="1926" spans="1:20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>E1926/D1926</f>
        <v>1.1439999999999999</v>
      </c>
      <c r="P1926">
        <f>E1926/L1926</f>
        <v>104</v>
      </c>
      <c r="Q1926" t="str">
        <f>LEFT(N1926,(FIND("/",N1926)-1))</f>
        <v>music</v>
      </c>
      <c r="R1926" t="str">
        <f>MID(N1926,FIND("/",N1926)+1,4115)</f>
        <v>indie rock</v>
      </c>
      <c r="S1926" s="11">
        <f>(((J1926/60)/60)/24)+DATE(1970,1,1)</f>
        <v>41626.761053240742</v>
      </c>
      <c r="T1926" s="11">
        <f>(((I1926/60)/60)/24)+DATE(1970,1,1)</f>
        <v>41654.814583333333</v>
      </c>
    </row>
    <row r="1927" spans="1:20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>E1927/D1927</f>
        <v>1.1033333333333333</v>
      </c>
      <c r="P1927">
        <f>E1927/L1927</f>
        <v>31.826923076923077</v>
      </c>
      <c r="Q1927" t="str">
        <f>LEFT(N1927,(FIND("/",N1927)-1))</f>
        <v>music</v>
      </c>
      <c r="R1927" t="str">
        <f>MID(N1927,FIND("/",N1927)+1,4115)</f>
        <v>indie rock</v>
      </c>
      <c r="S1927" s="11">
        <f>(((J1927/60)/60)/24)+DATE(1970,1,1)</f>
        <v>41535.90148148148</v>
      </c>
      <c r="T1927" s="11">
        <f>(((I1927/60)/60)/24)+DATE(1970,1,1)</f>
        <v>41558</v>
      </c>
    </row>
    <row r="1928" spans="1:20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>E1928/D1928</f>
        <v>1.9537933333333333</v>
      </c>
      <c r="P1928">
        <f>E1928/L1928</f>
        <v>27.3896261682243</v>
      </c>
      <c r="Q1928" t="str">
        <f>LEFT(N1928,(FIND("/",N1928)-1))</f>
        <v>music</v>
      </c>
      <c r="R1928" t="str">
        <f>MID(N1928,FIND("/",N1928)+1,4115)</f>
        <v>indie rock</v>
      </c>
      <c r="S1928" s="11">
        <f>(((J1928/60)/60)/24)+DATE(1970,1,1)</f>
        <v>40456.954351851848</v>
      </c>
      <c r="T1928" s="11">
        <f>(((I1928/60)/60)/24)+DATE(1970,1,1)</f>
        <v>40484.018055555556</v>
      </c>
    </row>
    <row r="1929" spans="1:20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>E1929/D1929</f>
        <v>1.0333333333333334</v>
      </c>
      <c r="P1929">
        <f>E1929/L1929</f>
        <v>56.363636363636367</v>
      </c>
      <c r="Q1929" t="str">
        <f>LEFT(N1929,(FIND("/",N1929)-1))</f>
        <v>music</v>
      </c>
      <c r="R1929" t="str">
        <f>MID(N1929,FIND("/",N1929)+1,4115)</f>
        <v>indie rock</v>
      </c>
      <c r="S1929" s="11">
        <f>(((J1929/60)/60)/24)+DATE(1970,1,1)</f>
        <v>40960.861562500002</v>
      </c>
      <c r="T1929" s="11">
        <f>(((I1929/60)/60)/24)+DATE(1970,1,1)</f>
        <v>40976.207638888889</v>
      </c>
    </row>
    <row r="1930" spans="1:20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>E1930/D1930</f>
        <v>1.031372549019608</v>
      </c>
      <c r="P1930">
        <f>E1930/L1930</f>
        <v>77.352941176470594</v>
      </c>
      <c r="Q1930" t="str">
        <f>LEFT(N1930,(FIND("/",N1930)-1))</f>
        <v>music</v>
      </c>
      <c r="R1930" t="str">
        <f>MID(N1930,FIND("/",N1930)+1,4115)</f>
        <v>indie rock</v>
      </c>
      <c r="S1930" s="11">
        <f>(((J1930/60)/60)/24)+DATE(1970,1,1)</f>
        <v>41371.648078703707</v>
      </c>
      <c r="T1930" s="11">
        <f>(((I1930/60)/60)/24)+DATE(1970,1,1)</f>
        <v>41401.648078703707</v>
      </c>
    </row>
    <row r="1931" spans="1:20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>E1931/D1931</f>
        <v>1.003125</v>
      </c>
      <c r="P1931">
        <f>E1931/L1931</f>
        <v>42.8</v>
      </c>
      <c r="Q1931" t="str">
        <f>LEFT(N1931,(FIND("/",N1931)-1))</f>
        <v>music</v>
      </c>
      <c r="R1931" t="str">
        <f>MID(N1931,FIND("/",N1931)+1,4115)</f>
        <v>indie rock</v>
      </c>
      <c r="S1931" s="11">
        <f>(((J1931/60)/60)/24)+DATE(1970,1,1)</f>
        <v>40687.021597222221</v>
      </c>
      <c r="T1931" s="11">
        <f>(((I1931/60)/60)/24)+DATE(1970,1,1)</f>
        <v>40729.021597222221</v>
      </c>
    </row>
    <row r="1932" spans="1:20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>E1932/D1932</f>
        <v>1.27</v>
      </c>
      <c r="P1932">
        <f>E1932/L1932</f>
        <v>48.846153846153847</v>
      </c>
      <c r="Q1932" t="str">
        <f>LEFT(N1932,(FIND("/",N1932)-1))</f>
        <v>music</v>
      </c>
      <c r="R1932" t="str">
        <f>MID(N1932,FIND("/",N1932)+1,4115)</f>
        <v>indie rock</v>
      </c>
      <c r="S1932" s="11">
        <f>(((J1932/60)/60)/24)+DATE(1970,1,1)</f>
        <v>41402.558819444443</v>
      </c>
      <c r="T1932" s="11">
        <f>(((I1932/60)/60)/24)+DATE(1970,1,1)</f>
        <v>41462.558819444443</v>
      </c>
    </row>
    <row r="1933" spans="1:20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>E1933/D1933</f>
        <v>1.20601</v>
      </c>
      <c r="P1933">
        <f>E1933/L1933</f>
        <v>48.240400000000001</v>
      </c>
      <c r="Q1933" t="str">
        <f>LEFT(N1933,(FIND("/",N1933)-1))</f>
        <v>music</v>
      </c>
      <c r="R1933" t="str">
        <f>MID(N1933,FIND("/",N1933)+1,4115)</f>
        <v>indie rock</v>
      </c>
      <c r="S1933" s="11">
        <f>(((J1933/60)/60)/24)+DATE(1970,1,1)</f>
        <v>41037.892465277779</v>
      </c>
      <c r="T1933" s="11">
        <f>(((I1933/60)/60)/24)+DATE(1970,1,1)</f>
        <v>41051.145833333336</v>
      </c>
    </row>
    <row r="1934" spans="1:20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>E1934/D1934</f>
        <v>1.0699047619047619</v>
      </c>
      <c r="P1934">
        <f>E1934/L1934</f>
        <v>70.212500000000006</v>
      </c>
      <c r="Q1934" t="str">
        <f>LEFT(N1934,(FIND("/",N1934)-1))</f>
        <v>music</v>
      </c>
      <c r="R1934" t="str">
        <f>MID(N1934,FIND("/",N1934)+1,4115)</f>
        <v>indie rock</v>
      </c>
      <c r="S1934" s="11">
        <f>(((J1934/60)/60)/24)+DATE(1970,1,1)</f>
        <v>40911.809872685182</v>
      </c>
      <c r="T1934" s="11">
        <f>(((I1934/60)/60)/24)+DATE(1970,1,1)</f>
        <v>40932.809872685182</v>
      </c>
    </row>
    <row r="1935" spans="1:20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>E1935/D1935</f>
        <v>1.7243333333333333</v>
      </c>
      <c r="P1935">
        <f>E1935/L1935</f>
        <v>94.054545454545448</v>
      </c>
      <c r="Q1935" t="str">
        <f>LEFT(N1935,(FIND("/",N1935)-1))</f>
        <v>music</v>
      </c>
      <c r="R1935" t="str">
        <f>MID(N1935,FIND("/",N1935)+1,4115)</f>
        <v>indie rock</v>
      </c>
      <c r="S1935" s="11">
        <f>(((J1935/60)/60)/24)+DATE(1970,1,1)</f>
        <v>41879.130868055552</v>
      </c>
      <c r="T1935" s="11">
        <f>(((I1935/60)/60)/24)+DATE(1970,1,1)</f>
        <v>41909.130868055552</v>
      </c>
    </row>
    <row r="1936" spans="1:20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>E1936/D1936</f>
        <v>1.2362</v>
      </c>
      <c r="P1936">
        <f>E1936/L1936</f>
        <v>80.272727272727266</v>
      </c>
      <c r="Q1936" t="str">
        <f>LEFT(N1936,(FIND("/",N1936)-1))</f>
        <v>music</v>
      </c>
      <c r="R1936" t="str">
        <f>MID(N1936,FIND("/",N1936)+1,4115)</f>
        <v>indie rock</v>
      </c>
      <c r="S1936" s="11">
        <f>(((J1936/60)/60)/24)+DATE(1970,1,1)</f>
        <v>40865.867141203707</v>
      </c>
      <c r="T1936" s="11">
        <f>(((I1936/60)/60)/24)+DATE(1970,1,1)</f>
        <v>40902.208333333336</v>
      </c>
    </row>
    <row r="1937" spans="1:20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>E1937/D1937</f>
        <v>1.0840000000000001</v>
      </c>
      <c r="P1937">
        <f>E1937/L1937</f>
        <v>54.2</v>
      </c>
      <c r="Q1937" t="str">
        <f>LEFT(N1937,(FIND("/",N1937)-1))</f>
        <v>music</v>
      </c>
      <c r="R1937" t="str">
        <f>MID(N1937,FIND("/",N1937)+1,4115)</f>
        <v>indie rock</v>
      </c>
      <c r="S1937" s="11">
        <f>(((J1937/60)/60)/24)+DATE(1970,1,1)</f>
        <v>41773.932534722226</v>
      </c>
      <c r="T1937" s="11">
        <f>(((I1937/60)/60)/24)+DATE(1970,1,1)</f>
        <v>41811.207638888889</v>
      </c>
    </row>
    <row r="1938" spans="1:20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>E1938/D1938</f>
        <v>1.1652013333333333</v>
      </c>
      <c r="P1938">
        <f>E1938/L1938</f>
        <v>60.26903448275862</v>
      </c>
      <c r="Q1938" t="str">
        <f>LEFT(N1938,(FIND("/",N1938)-1))</f>
        <v>music</v>
      </c>
      <c r="R1938" t="str">
        <f>MID(N1938,FIND("/",N1938)+1,4115)</f>
        <v>indie rock</v>
      </c>
      <c r="S1938" s="11">
        <f>(((J1938/60)/60)/24)+DATE(1970,1,1)</f>
        <v>40852.889699074076</v>
      </c>
      <c r="T1938" s="11">
        <f>(((I1938/60)/60)/24)+DATE(1970,1,1)</f>
        <v>40883.249305555553</v>
      </c>
    </row>
    <row r="1939" spans="1:20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>E1939/D1939</f>
        <v>1.8724499999999999</v>
      </c>
      <c r="P1939">
        <f>E1939/L1939</f>
        <v>38.740344827586206</v>
      </c>
      <c r="Q1939" t="str">
        <f>LEFT(N1939,(FIND("/",N1939)-1))</f>
        <v>music</v>
      </c>
      <c r="R1939" t="str">
        <f>MID(N1939,FIND("/",N1939)+1,4115)</f>
        <v>indie rock</v>
      </c>
      <c r="S1939" s="11">
        <f>(((J1939/60)/60)/24)+DATE(1970,1,1)</f>
        <v>41059.118993055556</v>
      </c>
      <c r="T1939" s="11">
        <f>(((I1939/60)/60)/24)+DATE(1970,1,1)</f>
        <v>41075.165972222225</v>
      </c>
    </row>
    <row r="1940" spans="1:20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>E1940/D1940</f>
        <v>1.1593333333333333</v>
      </c>
      <c r="P1940">
        <f>E1940/L1940</f>
        <v>152.54385964912279</v>
      </c>
      <c r="Q1940" t="str">
        <f>LEFT(N1940,(FIND("/",N1940)-1))</f>
        <v>music</v>
      </c>
      <c r="R1940" t="str">
        <f>MID(N1940,FIND("/",N1940)+1,4115)</f>
        <v>indie rock</v>
      </c>
      <c r="S1940" s="11">
        <f>(((J1940/60)/60)/24)+DATE(1970,1,1)</f>
        <v>41426.259618055556</v>
      </c>
      <c r="T1940" s="11">
        <f>(((I1940/60)/60)/24)+DATE(1970,1,1)</f>
        <v>41457.208333333336</v>
      </c>
    </row>
    <row r="1941" spans="1:20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>E1941/D1941</f>
        <v>1.107</v>
      </c>
      <c r="P1941">
        <f>E1941/L1941</f>
        <v>115.3125</v>
      </c>
      <c r="Q1941" t="str">
        <f>LEFT(N1941,(FIND("/",N1941)-1))</f>
        <v>music</v>
      </c>
      <c r="R1941" t="str">
        <f>MID(N1941,FIND("/",N1941)+1,4115)</f>
        <v>indie rock</v>
      </c>
      <c r="S1941" s="11">
        <f>(((J1941/60)/60)/24)+DATE(1970,1,1)</f>
        <v>41313.985046296293</v>
      </c>
      <c r="T1941" s="11">
        <f>(((I1941/60)/60)/24)+DATE(1970,1,1)</f>
        <v>41343.943379629629</v>
      </c>
    </row>
    <row r="1942" spans="1:20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>E1942/D1942</f>
        <v>1.7092307692307693</v>
      </c>
      <c r="P1942">
        <f>E1942/L1942</f>
        <v>35.838709677419352</v>
      </c>
      <c r="Q1942" t="str">
        <f>LEFT(N1942,(FIND("/",N1942)-1))</f>
        <v>music</v>
      </c>
      <c r="R1942" t="str">
        <f>MID(N1942,FIND("/",N1942)+1,4115)</f>
        <v>indie rock</v>
      </c>
      <c r="S1942" s="11">
        <f>(((J1942/60)/60)/24)+DATE(1970,1,1)</f>
        <v>40670.507326388892</v>
      </c>
      <c r="T1942" s="11">
        <f>(((I1942/60)/60)/24)+DATE(1970,1,1)</f>
        <v>40709.165972222225</v>
      </c>
    </row>
    <row r="1943" spans="1:20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>E1943/D1943</f>
        <v>1.2611835600000001</v>
      </c>
      <c r="P1943">
        <f>E1943/L1943</f>
        <v>64.570118779438872</v>
      </c>
      <c r="Q1943" t="str">
        <f>LEFT(N1943,(FIND("/",N1943)-1))</f>
        <v>technology</v>
      </c>
      <c r="R1943" t="str">
        <f>MID(N1943,FIND("/",N1943)+1,4115)</f>
        <v>hardware</v>
      </c>
      <c r="S1943" s="11">
        <f>(((J1943/60)/60)/24)+DATE(1970,1,1)</f>
        <v>41744.290868055556</v>
      </c>
      <c r="T1943" s="11">
        <f>(((I1943/60)/60)/24)+DATE(1970,1,1)</f>
        <v>41774.290868055556</v>
      </c>
    </row>
    <row r="1944" spans="1:20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>E1944/D1944</f>
        <v>1.3844033333333334</v>
      </c>
      <c r="P1944">
        <f>E1944/L1944</f>
        <v>87.436000000000007</v>
      </c>
      <c r="Q1944" t="str">
        <f>LEFT(N1944,(FIND("/",N1944)-1))</f>
        <v>technology</v>
      </c>
      <c r="R1944" t="str">
        <f>MID(N1944,FIND("/",N1944)+1,4115)</f>
        <v>hardware</v>
      </c>
      <c r="S1944" s="11">
        <f>(((J1944/60)/60)/24)+DATE(1970,1,1)</f>
        <v>40638.828009259261</v>
      </c>
      <c r="T1944" s="11">
        <f>(((I1944/60)/60)/24)+DATE(1970,1,1)</f>
        <v>40728.828009259261</v>
      </c>
    </row>
    <row r="1945" spans="1:20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>E1945/D1945</f>
        <v>17.052499999999998</v>
      </c>
      <c r="P1945">
        <f>E1945/L1945</f>
        <v>68.815577078288939</v>
      </c>
      <c r="Q1945" t="str">
        <f>LEFT(N1945,(FIND("/",N1945)-1))</f>
        <v>technology</v>
      </c>
      <c r="R1945" t="str">
        <f>MID(N1945,FIND("/",N1945)+1,4115)</f>
        <v>hardware</v>
      </c>
      <c r="S1945" s="11">
        <f>(((J1945/60)/60)/24)+DATE(1970,1,1)</f>
        <v>42548.269861111112</v>
      </c>
      <c r="T1945" s="11">
        <f>(((I1945/60)/60)/24)+DATE(1970,1,1)</f>
        <v>42593.269861111112</v>
      </c>
    </row>
    <row r="1946" spans="1:20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>E1946/D1946</f>
        <v>7.8805550000000002</v>
      </c>
      <c r="P1946">
        <f>E1946/L1946</f>
        <v>176.200223588597</v>
      </c>
      <c r="Q1946" t="str">
        <f>LEFT(N1946,(FIND("/",N1946)-1))</f>
        <v>technology</v>
      </c>
      <c r="R1946" t="str">
        <f>MID(N1946,FIND("/",N1946)+1,4115)</f>
        <v>hardware</v>
      </c>
      <c r="S1946" s="11">
        <f>(((J1946/60)/60)/24)+DATE(1970,1,1)</f>
        <v>41730.584374999999</v>
      </c>
      <c r="T1946" s="11">
        <f>(((I1946/60)/60)/24)+DATE(1970,1,1)</f>
        <v>41760.584374999999</v>
      </c>
    </row>
    <row r="1947" spans="1:20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>E1947/D1947</f>
        <v>3.4801799999999998</v>
      </c>
      <c r="P1947">
        <f>E1947/L1947</f>
        <v>511.79117647058825</v>
      </c>
      <c r="Q1947" t="str">
        <f>LEFT(N1947,(FIND("/",N1947)-1))</f>
        <v>technology</v>
      </c>
      <c r="R1947" t="str">
        <f>MID(N1947,FIND("/",N1947)+1,4115)</f>
        <v>hardware</v>
      </c>
      <c r="S1947" s="11">
        <f>(((J1947/60)/60)/24)+DATE(1970,1,1)</f>
        <v>42157.251828703709</v>
      </c>
      <c r="T1947" s="11">
        <f>(((I1947/60)/60)/24)+DATE(1970,1,1)</f>
        <v>42197.251828703709</v>
      </c>
    </row>
    <row r="1948" spans="1:20" ht="43.2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>E1948/D1948</f>
        <v>1.4974666666666667</v>
      </c>
      <c r="P1948">
        <f>E1948/L1948</f>
        <v>160.44285714285715</v>
      </c>
      <c r="Q1948" t="str">
        <f>LEFT(N1948,(FIND("/",N1948)-1))</f>
        <v>technology</v>
      </c>
      <c r="R1948" t="str">
        <f>MID(N1948,FIND("/",N1948)+1,4115)</f>
        <v>hardware</v>
      </c>
      <c r="S1948" s="11">
        <f>(((J1948/60)/60)/24)+DATE(1970,1,1)</f>
        <v>41689.150011574071</v>
      </c>
      <c r="T1948" s="11">
        <f>(((I1948/60)/60)/24)+DATE(1970,1,1)</f>
        <v>41749.108344907407</v>
      </c>
    </row>
    <row r="1949" spans="1:20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>E1949/D1949</f>
        <v>1.0063375000000001</v>
      </c>
      <c r="P1949">
        <f>E1949/L1949</f>
        <v>35.003043478260871</v>
      </c>
      <c r="Q1949" t="str">
        <f>LEFT(N1949,(FIND("/",N1949)-1))</f>
        <v>technology</v>
      </c>
      <c r="R1949" t="str">
        <f>MID(N1949,FIND("/",N1949)+1,4115)</f>
        <v>hardware</v>
      </c>
      <c r="S1949" s="11">
        <f>(((J1949/60)/60)/24)+DATE(1970,1,1)</f>
        <v>40102.918055555558</v>
      </c>
      <c r="T1949" s="11">
        <f>(((I1949/60)/60)/24)+DATE(1970,1,1)</f>
        <v>40140.249305555553</v>
      </c>
    </row>
    <row r="1950" spans="1:20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>E1950/D1950</f>
        <v>8.0021100000000001</v>
      </c>
      <c r="P1950">
        <f>E1950/L1950</f>
        <v>188.50671378091872</v>
      </c>
      <c r="Q1950" t="str">
        <f>LEFT(N1950,(FIND("/",N1950)-1))</f>
        <v>technology</v>
      </c>
      <c r="R1950" t="str">
        <f>MID(N1950,FIND("/",N1950)+1,4115)</f>
        <v>hardware</v>
      </c>
      <c r="S1950" s="11">
        <f>(((J1950/60)/60)/24)+DATE(1970,1,1)</f>
        <v>42473.604270833333</v>
      </c>
      <c r="T1950" s="11">
        <f>(((I1950/60)/60)/24)+DATE(1970,1,1)</f>
        <v>42527.709722222222</v>
      </c>
    </row>
    <row r="1951" spans="1:20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>E1951/D1951</f>
        <v>1.0600260000000001</v>
      </c>
      <c r="P1951">
        <f>E1951/L1951</f>
        <v>56.204984093319197</v>
      </c>
      <c r="Q1951" t="str">
        <f>LEFT(N1951,(FIND("/",N1951)-1))</f>
        <v>technology</v>
      </c>
      <c r="R1951" t="str">
        <f>MID(N1951,FIND("/",N1951)+1,4115)</f>
        <v>hardware</v>
      </c>
      <c r="S1951" s="11">
        <f>(((J1951/60)/60)/24)+DATE(1970,1,1)</f>
        <v>41800.423043981478</v>
      </c>
      <c r="T1951" s="11">
        <f>(((I1951/60)/60)/24)+DATE(1970,1,1)</f>
        <v>41830.423043981478</v>
      </c>
    </row>
    <row r="1952" spans="1:20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>E1952/D1952</f>
        <v>2.0051866666666669</v>
      </c>
      <c r="P1952">
        <f>E1952/L1952</f>
        <v>51.3054157782516</v>
      </c>
      <c r="Q1952" t="str">
        <f>LEFT(N1952,(FIND("/",N1952)-1))</f>
        <v>technology</v>
      </c>
      <c r="R1952" t="str">
        <f>MID(N1952,FIND("/",N1952)+1,4115)</f>
        <v>hardware</v>
      </c>
      <c r="S1952" s="11">
        <f>(((J1952/60)/60)/24)+DATE(1970,1,1)</f>
        <v>40624.181400462963</v>
      </c>
      <c r="T1952" s="11">
        <f>(((I1952/60)/60)/24)+DATE(1970,1,1)</f>
        <v>40655.181400462963</v>
      </c>
    </row>
    <row r="1953" spans="1:20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>E1953/D1953</f>
        <v>2.1244399999999999</v>
      </c>
      <c r="P1953">
        <f>E1953/L1953</f>
        <v>127.36450839328538</v>
      </c>
      <c r="Q1953" t="str">
        <f>LEFT(N1953,(FIND("/",N1953)-1))</f>
        <v>technology</v>
      </c>
      <c r="R1953" t="str">
        <f>MID(N1953,FIND("/",N1953)+1,4115)</f>
        <v>hardware</v>
      </c>
      <c r="S1953" s="11">
        <f>(((J1953/60)/60)/24)+DATE(1970,1,1)</f>
        <v>42651.420567129629</v>
      </c>
      <c r="T1953" s="11">
        <f>(((I1953/60)/60)/24)+DATE(1970,1,1)</f>
        <v>42681.462233796294</v>
      </c>
    </row>
    <row r="1954" spans="1:20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>E1954/D1954</f>
        <v>1.9847237142857144</v>
      </c>
      <c r="P1954">
        <f>E1954/L1954</f>
        <v>101.85532258064516</v>
      </c>
      <c r="Q1954" t="str">
        <f>LEFT(N1954,(FIND("/",N1954)-1))</f>
        <v>technology</v>
      </c>
      <c r="R1954" t="str">
        <f>MID(N1954,FIND("/",N1954)+1,4115)</f>
        <v>hardware</v>
      </c>
      <c r="S1954" s="11">
        <f>(((J1954/60)/60)/24)+DATE(1970,1,1)</f>
        <v>41526.60665509259</v>
      </c>
      <c r="T1954" s="11">
        <f>(((I1954/60)/60)/24)+DATE(1970,1,1)</f>
        <v>41563.60665509259</v>
      </c>
    </row>
    <row r="1955" spans="1:20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>E1955/D1955</f>
        <v>2.2594666666666665</v>
      </c>
      <c r="P1955">
        <f>E1955/L1955</f>
        <v>230.55782312925169</v>
      </c>
      <c r="Q1955" t="str">
        <f>LEFT(N1955,(FIND("/",N1955)-1))</f>
        <v>technology</v>
      </c>
      <c r="R1955" t="str">
        <f>MID(N1955,FIND("/",N1955)+1,4115)</f>
        <v>hardware</v>
      </c>
      <c r="S1955" s="11">
        <f>(((J1955/60)/60)/24)+DATE(1970,1,1)</f>
        <v>40941.199826388889</v>
      </c>
      <c r="T1955" s="11">
        <f>(((I1955/60)/60)/24)+DATE(1970,1,1)</f>
        <v>40970.125</v>
      </c>
    </row>
    <row r="1956" spans="1:20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>E1956/D1956</f>
        <v>6.9894800000000004</v>
      </c>
      <c r="P1956">
        <f>E1956/L1956</f>
        <v>842.10602409638557</v>
      </c>
      <c r="Q1956" t="str">
        <f>LEFT(N1956,(FIND("/",N1956)-1))</f>
        <v>technology</v>
      </c>
      <c r="R1956" t="str">
        <f>MID(N1956,FIND("/",N1956)+1,4115)</f>
        <v>hardware</v>
      </c>
      <c r="S1956" s="11">
        <f>(((J1956/60)/60)/24)+DATE(1970,1,1)</f>
        <v>42394.580740740741</v>
      </c>
      <c r="T1956" s="11">
        <f>(((I1956/60)/60)/24)+DATE(1970,1,1)</f>
        <v>42441.208333333328</v>
      </c>
    </row>
    <row r="1957" spans="1:20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>E1957/D1957</f>
        <v>3.9859528571428569</v>
      </c>
      <c r="P1957">
        <f>E1957/L1957</f>
        <v>577.27593103448271</v>
      </c>
      <c r="Q1957" t="str">
        <f>LEFT(N1957,(FIND("/",N1957)-1))</f>
        <v>technology</v>
      </c>
      <c r="R1957" t="str">
        <f>MID(N1957,FIND("/",N1957)+1,4115)</f>
        <v>hardware</v>
      </c>
      <c r="S1957" s="11">
        <f>(((J1957/60)/60)/24)+DATE(1970,1,1)</f>
        <v>41020.271770833337</v>
      </c>
      <c r="T1957" s="11">
        <f>(((I1957/60)/60)/24)+DATE(1970,1,1)</f>
        <v>41052.791666666664</v>
      </c>
    </row>
    <row r="1958" spans="1:20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>E1958/D1958</f>
        <v>2.9403333333333332</v>
      </c>
      <c r="P1958">
        <f>E1958/L1958</f>
        <v>483.34246575342468</v>
      </c>
      <c r="Q1958" t="str">
        <f>LEFT(N1958,(FIND("/",N1958)-1))</f>
        <v>technology</v>
      </c>
      <c r="R1958" t="str">
        <f>MID(N1958,FIND("/",N1958)+1,4115)</f>
        <v>hardware</v>
      </c>
      <c r="S1958" s="11">
        <f>(((J1958/60)/60)/24)+DATE(1970,1,1)</f>
        <v>42067.923668981486</v>
      </c>
      <c r="T1958" s="11">
        <f>(((I1958/60)/60)/24)+DATE(1970,1,1)</f>
        <v>42112.882002314815</v>
      </c>
    </row>
    <row r="1959" spans="1:20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>E1959/D1959</f>
        <v>1.6750470000000002</v>
      </c>
      <c r="P1959">
        <f>E1959/L1959</f>
        <v>76.138500000000008</v>
      </c>
      <c r="Q1959" t="str">
        <f>LEFT(N1959,(FIND("/",N1959)-1))</f>
        <v>technology</v>
      </c>
      <c r="R1959" t="str">
        <f>MID(N1959,FIND("/",N1959)+1,4115)</f>
        <v>hardware</v>
      </c>
      <c r="S1959" s="11">
        <f>(((J1959/60)/60)/24)+DATE(1970,1,1)</f>
        <v>41179.098530092589</v>
      </c>
      <c r="T1959" s="11">
        <f>(((I1959/60)/60)/24)+DATE(1970,1,1)</f>
        <v>41209.098530092589</v>
      </c>
    </row>
    <row r="1960" spans="1:20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>E1960/D1960</f>
        <v>14.355717142857143</v>
      </c>
      <c r="P1960">
        <f>E1960/L1960</f>
        <v>74.107684365781708</v>
      </c>
      <c r="Q1960" t="str">
        <f>LEFT(N1960,(FIND("/",N1960)-1))</f>
        <v>technology</v>
      </c>
      <c r="R1960" t="str">
        <f>MID(N1960,FIND("/",N1960)+1,4115)</f>
        <v>hardware</v>
      </c>
      <c r="S1960" s="11">
        <f>(((J1960/60)/60)/24)+DATE(1970,1,1)</f>
        <v>41326.987974537034</v>
      </c>
      <c r="T1960" s="11">
        <f>(((I1960/60)/60)/24)+DATE(1970,1,1)</f>
        <v>41356.94630787037</v>
      </c>
    </row>
    <row r="1961" spans="1:20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>E1961/D1961</f>
        <v>1.5673440000000001</v>
      </c>
      <c r="P1961">
        <f>E1961/L1961</f>
        <v>36.965660377358489</v>
      </c>
      <c r="Q1961" t="str">
        <f>LEFT(N1961,(FIND("/",N1961)-1))</f>
        <v>technology</v>
      </c>
      <c r="R1961" t="str">
        <f>MID(N1961,FIND("/",N1961)+1,4115)</f>
        <v>hardware</v>
      </c>
      <c r="S1961" s="11">
        <f>(((J1961/60)/60)/24)+DATE(1970,1,1)</f>
        <v>41871.845601851855</v>
      </c>
      <c r="T1961" s="11">
        <f>(((I1961/60)/60)/24)+DATE(1970,1,1)</f>
        <v>41913</v>
      </c>
    </row>
    <row r="1962" spans="1:20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>E1962/D1962</f>
        <v>1.1790285714285715</v>
      </c>
      <c r="P1962">
        <f>E1962/L1962</f>
        <v>2500.969696969697</v>
      </c>
      <c r="Q1962" t="str">
        <f>LEFT(N1962,(FIND("/",N1962)-1))</f>
        <v>technology</v>
      </c>
      <c r="R1962" t="str">
        <f>MID(N1962,FIND("/",N1962)+1,4115)</f>
        <v>hardware</v>
      </c>
      <c r="S1962" s="11">
        <f>(((J1962/60)/60)/24)+DATE(1970,1,1)</f>
        <v>41964.362743055557</v>
      </c>
      <c r="T1962" s="11">
        <f>(((I1962/60)/60)/24)+DATE(1970,1,1)</f>
        <v>41994.362743055557</v>
      </c>
    </row>
    <row r="1963" spans="1:20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>E1963/D1963</f>
        <v>11.053811999999999</v>
      </c>
      <c r="P1963">
        <f>E1963/L1963</f>
        <v>67.690214329454989</v>
      </c>
      <c r="Q1963" t="str">
        <f>LEFT(N1963,(FIND("/",N1963)-1))</f>
        <v>technology</v>
      </c>
      <c r="R1963" t="str">
        <f>MID(N1963,FIND("/",N1963)+1,4115)</f>
        <v>hardware</v>
      </c>
      <c r="S1963" s="11">
        <f>(((J1963/60)/60)/24)+DATE(1970,1,1)</f>
        <v>41148.194641203707</v>
      </c>
      <c r="T1963" s="11">
        <f>(((I1963/60)/60)/24)+DATE(1970,1,1)</f>
        <v>41188.165972222225</v>
      </c>
    </row>
    <row r="1964" spans="1:20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>E1964/D1964</f>
        <v>1.9292499999999999</v>
      </c>
      <c r="P1964">
        <f>E1964/L1964</f>
        <v>63.04738562091503</v>
      </c>
      <c r="Q1964" t="str">
        <f>LEFT(N1964,(FIND("/",N1964)-1))</f>
        <v>technology</v>
      </c>
      <c r="R1964" t="str">
        <f>MID(N1964,FIND("/",N1964)+1,4115)</f>
        <v>hardware</v>
      </c>
      <c r="S1964" s="11">
        <f>(((J1964/60)/60)/24)+DATE(1970,1,1)</f>
        <v>41742.780509259261</v>
      </c>
      <c r="T1964" s="11">
        <f>(((I1964/60)/60)/24)+DATE(1970,1,1)</f>
        <v>41772.780509259261</v>
      </c>
    </row>
    <row r="1965" spans="1:20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>E1965/D1965</f>
        <v>1.268842105263158</v>
      </c>
      <c r="P1965">
        <f>E1965/L1965</f>
        <v>117.6</v>
      </c>
      <c r="Q1965" t="str">
        <f>LEFT(N1965,(FIND("/",N1965)-1))</f>
        <v>technology</v>
      </c>
      <c r="R1965" t="str">
        <f>MID(N1965,FIND("/",N1965)+1,4115)</f>
        <v>hardware</v>
      </c>
      <c r="S1965" s="11">
        <f>(((J1965/60)/60)/24)+DATE(1970,1,1)</f>
        <v>41863.429791666669</v>
      </c>
      <c r="T1965" s="11">
        <f>(((I1965/60)/60)/24)+DATE(1970,1,1)</f>
        <v>41898.429791666669</v>
      </c>
    </row>
    <row r="1966" spans="1:20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>E1966/D1966</f>
        <v>2.5957748878923765</v>
      </c>
      <c r="P1966">
        <f>E1966/L1966</f>
        <v>180.75185011709601</v>
      </c>
      <c r="Q1966" t="str">
        <f>LEFT(N1966,(FIND("/",N1966)-1))</f>
        <v>technology</v>
      </c>
      <c r="R1966" t="str">
        <f>MID(N1966,FIND("/",N1966)+1,4115)</f>
        <v>hardware</v>
      </c>
      <c r="S1966" s="11">
        <f>(((J1966/60)/60)/24)+DATE(1970,1,1)</f>
        <v>42452.272824074069</v>
      </c>
      <c r="T1966" s="11">
        <f>(((I1966/60)/60)/24)+DATE(1970,1,1)</f>
        <v>42482.272824074069</v>
      </c>
    </row>
    <row r="1967" spans="1:20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>E1967/D1967</f>
        <v>2.6227999999999998</v>
      </c>
      <c r="P1967">
        <f>E1967/L1967</f>
        <v>127.32038834951456</v>
      </c>
      <c r="Q1967" t="str">
        <f>LEFT(N1967,(FIND("/",N1967)-1))</f>
        <v>technology</v>
      </c>
      <c r="R1967" t="str">
        <f>MID(N1967,FIND("/",N1967)+1,4115)</f>
        <v>hardware</v>
      </c>
      <c r="S1967" s="11">
        <f>(((J1967/60)/60)/24)+DATE(1970,1,1)</f>
        <v>40898.089236111111</v>
      </c>
      <c r="T1967" s="11">
        <f>(((I1967/60)/60)/24)+DATE(1970,1,1)</f>
        <v>40920.041666666664</v>
      </c>
    </row>
    <row r="1968" spans="1:20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>E1968/D1968</f>
        <v>2.0674309000000002</v>
      </c>
      <c r="P1968">
        <f>E1968/L1968</f>
        <v>136.6444745538665</v>
      </c>
      <c r="Q1968" t="str">
        <f>LEFT(N1968,(FIND("/",N1968)-1))</f>
        <v>technology</v>
      </c>
      <c r="R1968" t="str">
        <f>MID(N1968,FIND("/",N1968)+1,4115)</f>
        <v>hardware</v>
      </c>
      <c r="S1968" s="11">
        <f>(((J1968/60)/60)/24)+DATE(1970,1,1)</f>
        <v>41835.540486111109</v>
      </c>
      <c r="T1968" s="11">
        <f>(((I1968/60)/60)/24)+DATE(1970,1,1)</f>
        <v>41865.540486111109</v>
      </c>
    </row>
    <row r="1969" spans="1:20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>E1969/D1969</f>
        <v>3.7012999999999998</v>
      </c>
      <c r="P1969">
        <f>E1969/L1969</f>
        <v>182.78024691358024</v>
      </c>
      <c r="Q1969" t="str">
        <f>LEFT(N1969,(FIND("/",N1969)-1))</f>
        <v>technology</v>
      </c>
      <c r="R1969" t="str">
        <f>MID(N1969,FIND("/",N1969)+1,4115)</f>
        <v>hardware</v>
      </c>
      <c r="S1969" s="11">
        <f>(((J1969/60)/60)/24)+DATE(1970,1,1)</f>
        <v>41730.663530092592</v>
      </c>
      <c r="T1969" s="11">
        <f>(((I1969/60)/60)/24)+DATE(1970,1,1)</f>
        <v>41760.663530092592</v>
      </c>
    </row>
    <row r="1970" spans="1:20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>E1970/D1970</f>
        <v>2.8496600000000001</v>
      </c>
      <c r="P1970">
        <f>E1970/L1970</f>
        <v>279.37843137254902</v>
      </c>
      <c r="Q1970" t="str">
        <f>LEFT(N1970,(FIND("/",N1970)-1))</f>
        <v>technology</v>
      </c>
      <c r="R1970" t="str">
        <f>MID(N1970,FIND("/",N1970)+1,4115)</f>
        <v>hardware</v>
      </c>
      <c r="S1970" s="11">
        <f>(((J1970/60)/60)/24)+DATE(1970,1,1)</f>
        <v>42676.586979166663</v>
      </c>
      <c r="T1970" s="11">
        <f>(((I1970/60)/60)/24)+DATE(1970,1,1)</f>
        <v>42707.628645833334</v>
      </c>
    </row>
    <row r="1971" spans="1:20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>E1971/D1971</f>
        <v>5.7907999999999999</v>
      </c>
      <c r="P1971">
        <f>E1971/L1971</f>
        <v>61.375728669846318</v>
      </c>
      <c r="Q1971" t="str">
        <f>LEFT(N1971,(FIND("/",N1971)-1))</f>
        <v>technology</v>
      </c>
      <c r="R1971" t="str">
        <f>MID(N1971,FIND("/",N1971)+1,4115)</f>
        <v>hardware</v>
      </c>
      <c r="S1971" s="11">
        <f>(((J1971/60)/60)/24)+DATE(1970,1,1)</f>
        <v>42557.792453703703</v>
      </c>
      <c r="T1971" s="11">
        <f>(((I1971/60)/60)/24)+DATE(1970,1,1)</f>
        <v>42587.792453703703</v>
      </c>
    </row>
    <row r="1972" spans="1:20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>E1972/D1972</f>
        <v>11.318</v>
      </c>
      <c r="P1972">
        <f>E1972/L1972</f>
        <v>80.727532097004286</v>
      </c>
      <c r="Q1972" t="str">
        <f>LEFT(N1972,(FIND("/",N1972)-1))</f>
        <v>technology</v>
      </c>
      <c r="R1972" t="str">
        <f>MID(N1972,FIND("/",N1972)+1,4115)</f>
        <v>hardware</v>
      </c>
      <c r="S1972" s="11">
        <f>(((J1972/60)/60)/24)+DATE(1970,1,1)</f>
        <v>41324.193298611113</v>
      </c>
      <c r="T1972" s="11">
        <f>(((I1972/60)/60)/24)+DATE(1970,1,1)</f>
        <v>41384.151631944449</v>
      </c>
    </row>
    <row r="1973" spans="1:20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>E1973/D1973</f>
        <v>2.6302771750000002</v>
      </c>
      <c r="P1973">
        <f>E1973/L1973</f>
        <v>272.35590732591254</v>
      </c>
      <c r="Q1973" t="str">
        <f>LEFT(N1973,(FIND("/",N1973)-1))</f>
        <v>technology</v>
      </c>
      <c r="R1973" t="str">
        <f>MID(N1973,FIND("/",N1973)+1,4115)</f>
        <v>hardware</v>
      </c>
      <c r="S1973" s="11">
        <f>(((J1973/60)/60)/24)+DATE(1970,1,1)</f>
        <v>41561.500706018516</v>
      </c>
      <c r="T1973" s="11">
        <f>(((I1973/60)/60)/24)+DATE(1970,1,1)</f>
        <v>41593.166666666664</v>
      </c>
    </row>
    <row r="1974" spans="1:20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>E1974/D1974</f>
        <v>6.7447999999999997</v>
      </c>
      <c r="P1974">
        <f>E1974/L1974</f>
        <v>70.848739495798313</v>
      </c>
      <c r="Q1974" t="str">
        <f>LEFT(N1974,(FIND("/",N1974)-1))</f>
        <v>technology</v>
      </c>
      <c r="R1974" t="str">
        <f>MID(N1974,FIND("/",N1974)+1,4115)</f>
        <v>hardware</v>
      </c>
      <c r="S1974" s="11">
        <f>(((J1974/60)/60)/24)+DATE(1970,1,1)</f>
        <v>41201.012083333335</v>
      </c>
      <c r="T1974" s="11">
        <f>(((I1974/60)/60)/24)+DATE(1970,1,1)</f>
        <v>41231.053749999999</v>
      </c>
    </row>
    <row r="1975" spans="1:20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>E1975/D1975</f>
        <v>2.5683081313131315</v>
      </c>
      <c r="P1975">
        <f>E1975/L1975</f>
        <v>247.94003412969283</v>
      </c>
      <c r="Q1975" t="str">
        <f>LEFT(N1975,(FIND("/",N1975)-1))</f>
        <v>technology</v>
      </c>
      <c r="R1975" t="str">
        <f>MID(N1975,FIND("/",N1975)+1,4115)</f>
        <v>hardware</v>
      </c>
      <c r="S1975" s="11">
        <f>(((J1975/60)/60)/24)+DATE(1970,1,1)</f>
        <v>42549.722962962958</v>
      </c>
      <c r="T1975" s="11">
        <f>(((I1975/60)/60)/24)+DATE(1970,1,1)</f>
        <v>42588.291666666672</v>
      </c>
    </row>
    <row r="1976" spans="1:20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>E1976/D1976</f>
        <v>3.7549600000000001</v>
      </c>
      <c r="P1976">
        <f>E1976/L1976</f>
        <v>186.81393034825871</v>
      </c>
      <c r="Q1976" t="str">
        <f>LEFT(N1976,(FIND("/",N1976)-1))</f>
        <v>technology</v>
      </c>
      <c r="R1976" t="str">
        <f>MID(N1976,FIND("/",N1976)+1,4115)</f>
        <v>hardware</v>
      </c>
      <c r="S1976" s="11">
        <f>(((J1976/60)/60)/24)+DATE(1970,1,1)</f>
        <v>41445.334131944444</v>
      </c>
      <c r="T1976" s="11">
        <f>(((I1976/60)/60)/24)+DATE(1970,1,1)</f>
        <v>41505.334131944444</v>
      </c>
    </row>
    <row r="1977" spans="1:20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>E1977/D1977</f>
        <v>2.0870837499999997</v>
      </c>
      <c r="P1977">
        <f>E1977/L1977</f>
        <v>131.98948616600788</v>
      </c>
      <c r="Q1977" t="str">
        <f>LEFT(N1977,(FIND("/",N1977)-1))</f>
        <v>technology</v>
      </c>
      <c r="R1977" t="str">
        <f>MID(N1977,FIND("/",N1977)+1,4115)</f>
        <v>hardware</v>
      </c>
      <c r="S1977" s="11">
        <f>(((J1977/60)/60)/24)+DATE(1970,1,1)</f>
        <v>41313.755219907405</v>
      </c>
      <c r="T1977" s="11">
        <f>(((I1977/60)/60)/24)+DATE(1970,1,1)</f>
        <v>41343.755219907405</v>
      </c>
    </row>
    <row r="1978" spans="1:20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>E1978/D1978</f>
        <v>3.4660000000000002</v>
      </c>
      <c r="P1978">
        <f>E1978/L1978</f>
        <v>29.310782241014799</v>
      </c>
      <c r="Q1978" t="str">
        <f>LEFT(N1978,(FIND("/",N1978)-1))</f>
        <v>technology</v>
      </c>
      <c r="R1978" t="str">
        <f>MID(N1978,FIND("/",N1978)+1,4115)</f>
        <v>hardware</v>
      </c>
      <c r="S1978" s="11">
        <f>(((J1978/60)/60)/24)+DATE(1970,1,1)</f>
        <v>41438.899594907409</v>
      </c>
      <c r="T1978" s="11">
        <f>(((I1978/60)/60)/24)+DATE(1970,1,1)</f>
        <v>41468.899594907409</v>
      </c>
    </row>
    <row r="1979" spans="1:20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>E1979/D1979</f>
        <v>4.0232999999999999</v>
      </c>
      <c r="P1979">
        <f>E1979/L1979</f>
        <v>245.02436053593178</v>
      </c>
      <c r="Q1979" t="str">
        <f>LEFT(N1979,(FIND("/",N1979)-1))</f>
        <v>technology</v>
      </c>
      <c r="R1979" t="str">
        <f>MID(N1979,FIND("/",N1979)+1,4115)</f>
        <v>hardware</v>
      </c>
      <c r="S1979" s="11">
        <f>(((J1979/60)/60)/24)+DATE(1970,1,1)</f>
        <v>42311.216898148152</v>
      </c>
      <c r="T1979" s="11">
        <f>(((I1979/60)/60)/24)+DATE(1970,1,1)</f>
        <v>42357.332638888889</v>
      </c>
    </row>
    <row r="1980" spans="1:20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>E1980/D1980</f>
        <v>10.2684514</v>
      </c>
      <c r="P1980">
        <f>E1980/L1980</f>
        <v>1323.2540463917526</v>
      </c>
      <c r="Q1980" t="str">
        <f>LEFT(N1980,(FIND("/",N1980)-1))</f>
        <v>technology</v>
      </c>
      <c r="R1980" t="str">
        <f>MID(N1980,FIND("/",N1980)+1,4115)</f>
        <v>hardware</v>
      </c>
      <c r="S1980" s="11">
        <f>(((J1980/60)/60)/24)+DATE(1970,1,1)</f>
        <v>41039.225601851853</v>
      </c>
      <c r="T1980" s="11">
        <f>(((I1980/60)/60)/24)+DATE(1970,1,1)</f>
        <v>41072.291666666664</v>
      </c>
    </row>
    <row r="1981" spans="1:20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>E1981/D1981</f>
        <v>1.14901155</v>
      </c>
      <c r="P1981">
        <f>E1981/L1981</f>
        <v>282.65966789667897</v>
      </c>
      <c r="Q1981" t="str">
        <f>LEFT(N1981,(FIND("/",N1981)-1))</f>
        <v>technology</v>
      </c>
      <c r="R1981" t="str">
        <f>MID(N1981,FIND("/",N1981)+1,4115)</f>
        <v>hardware</v>
      </c>
      <c r="S1981" s="11">
        <f>(((J1981/60)/60)/24)+DATE(1970,1,1)</f>
        <v>42290.460023148145</v>
      </c>
      <c r="T1981" s="11">
        <f>(((I1981/60)/60)/24)+DATE(1970,1,1)</f>
        <v>42327.207638888889</v>
      </c>
    </row>
    <row r="1982" spans="1:20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>E1982/D1982</f>
        <v>3.5482402000000004</v>
      </c>
      <c r="P1982">
        <f>E1982/L1982</f>
        <v>91.214401028277635</v>
      </c>
      <c r="Q1982" t="str">
        <f>LEFT(N1982,(FIND("/",N1982)-1))</f>
        <v>technology</v>
      </c>
      <c r="R1982" t="str">
        <f>MID(N1982,FIND("/",N1982)+1,4115)</f>
        <v>hardware</v>
      </c>
      <c r="S1982" s="11">
        <f>(((J1982/60)/60)/24)+DATE(1970,1,1)</f>
        <v>42423.542384259257</v>
      </c>
      <c r="T1982" s="11">
        <f>(((I1982/60)/60)/24)+DATE(1970,1,1)</f>
        <v>42463.500717592593</v>
      </c>
    </row>
    <row r="1983" spans="1:20" ht="43.2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>E1983/D1983</f>
        <v>5.0799999999999998E-2</v>
      </c>
      <c r="P1983">
        <f>E1983/L1983</f>
        <v>31.75</v>
      </c>
      <c r="Q1983" t="str">
        <f>LEFT(N1983,(FIND("/",N1983)-1))</f>
        <v>photography</v>
      </c>
      <c r="R1983" t="str">
        <f>MID(N1983,FIND("/",N1983)+1,4115)</f>
        <v>people</v>
      </c>
      <c r="S1983" s="11">
        <f>(((J1983/60)/60)/24)+DATE(1970,1,1)</f>
        <v>41799.725289351853</v>
      </c>
      <c r="T1983" s="11">
        <f>(((I1983/60)/60)/24)+DATE(1970,1,1)</f>
        <v>41829.725289351853</v>
      </c>
    </row>
    <row r="1984" spans="1:20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>E1984/D1984</f>
        <v>0</v>
      </c>
      <c r="P1984" t="e">
        <f>E1984/L1984</f>
        <v>#DIV/0!</v>
      </c>
      <c r="Q1984" t="str">
        <f>LEFT(N1984,(FIND("/",N1984)-1))</f>
        <v>photography</v>
      </c>
      <c r="R1984" t="str">
        <f>MID(N1984,FIND("/",N1984)+1,4115)</f>
        <v>people</v>
      </c>
      <c r="S1984" s="11">
        <f>(((J1984/60)/60)/24)+DATE(1970,1,1)</f>
        <v>42678.586655092593</v>
      </c>
      <c r="T1984" s="11">
        <f>(((I1984/60)/60)/24)+DATE(1970,1,1)</f>
        <v>42708.628321759257</v>
      </c>
    </row>
    <row r="1985" spans="1:20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>E1985/D1985</f>
        <v>4.2999999999999997E-2</v>
      </c>
      <c r="P1985">
        <f>E1985/L1985</f>
        <v>88.6875</v>
      </c>
      <c r="Q1985" t="str">
        <f>LEFT(N1985,(FIND("/",N1985)-1))</f>
        <v>photography</v>
      </c>
      <c r="R1985" t="str">
        <f>MID(N1985,FIND("/",N1985)+1,4115)</f>
        <v>people</v>
      </c>
      <c r="S1985" s="11">
        <f>(((J1985/60)/60)/24)+DATE(1970,1,1)</f>
        <v>42593.011782407411</v>
      </c>
      <c r="T1985" s="11">
        <f>(((I1985/60)/60)/24)+DATE(1970,1,1)</f>
        <v>42615.291666666672</v>
      </c>
    </row>
    <row r="1986" spans="1:20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>E1986/D1986</f>
        <v>0.21146666666666666</v>
      </c>
      <c r="P1986">
        <f>E1986/L1986</f>
        <v>453.14285714285717</v>
      </c>
      <c r="Q1986" t="str">
        <f>LEFT(N1986,(FIND("/",N1986)-1))</f>
        <v>photography</v>
      </c>
      <c r="R1986" t="str">
        <f>MID(N1986,FIND("/",N1986)+1,4115)</f>
        <v>people</v>
      </c>
      <c r="S1986" s="11">
        <f>(((J1986/60)/60)/24)+DATE(1970,1,1)</f>
        <v>41913.790289351848</v>
      </c>
      <c r="T1986" s="11">
        <f>(((I1986/60)/60)/24)+DATE(1970,1,1)</f>
        <v>41973.831956018519</v>
      </c>
    </row>
    <row r="1987" spans="1:20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>E1987/D1987</f>
        <v>3.1875000000000001E-2</v>
      </c>
      <c r="P1987">
        <f>E1987/L1987</f>
        <v>12.75</v>
      </c>
      <c r="Q1987" t="str">
        <f>LEFT(N1987,(FIND("/",N1987)-1))</f>
        <v>photography</v>
      </c>
      <c r="R1987" t="str">
        <f>MID(N1987,FIND("/",N1987)+1,4115)</f>
        <v>people</v>
      </c>
      <c r="S1987" s="11">
        <f>(((J1987/60)/60)/24)+DATE(1970,1,1)</f>
        <v>42555.698738425926</v>
      </c>
      <c r="T1987" s="11">
        <f>(((I1987/60)/60)/24)+DATE(1970,1,1)</f>
        <v>42584.958333333328</v>
      </c>
    </row>
    <row r="1988" spans="1:20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>E1988/D1988</f>
        <v>5.0000000000000001E-4</v>
      </c>
      <c r="P1988">
        <f>E1988/L1988</f>
        <v>1</v>
      </c>
      <c r="Q1988" t="str">
        <f>LEFT(N1988,(FIND("/",N1988)-1))</f>
        <v>photography</v>
      </c>
      <c r="R1988" t="str">
        <f>MID(N1988,FIND("/",N1988)+1,4115)</f>
        <v>people</v>
      </c>
      <c r="S1988" s="11">
        <f>(((J1988/60)/60)/24)+DATE(1970,1,1)</f>
        <v>42413.433831018512</v>
      </c>
      <c r="T1988" s="11">
        <f>(((I1988/60)/60)/24)+DATE(1970,1,1)</f>
        <v>42443.392164351855</v>
      </c>
    </row>
    <row r="1989" spans="1:20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>E1989/D1989</f>
        <v>0.42472727272727273</v>
      </c>
      <c r="P1989">
        <f>E1989/L1989</f>
        <v>83.428571428571431</v>
      </c>
      <c r="Q1989" t="str">
        <f>LEFT(N1989,(FIND("/",N1989)-1))</f>
        <v>photography</v>
      </c>
      <c r="R1989" t="str">
        <f>MID(N1989,FIND("/",N1989)+1,4115)</f>
        <v>people</v>
      </c>
      <c r="S1989" s="11">
        <f>(((J1989/60)/60)/24)+DATE(1970,1,1)</f>
        <v>42034.639768518522</v>
      </c>
      <c r="T1989" s="11">
        <f>(((I1989/60)/60)/24)+DATE(1970,1,1)</f>
        <v>42064.639768518522</v>
      </c>
    </row>
    <row r="1990" spans="1:20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>E1990/D1990</f>
        <v>4.1666666666666666E-3</v>
      </c>
      <c r="P1990">
        <f>E1990/L1990</f>
        <v>25</v>
      </c>
      <c r="Q1990" t="str">
        <f>LEFT(N1990,(FIND("/",N1990)-1))</f>
        <v>photography</v>
      </c>
      <c r="R1990" t="str">
        <f>MID(N1990,FIND("/",N1990)+1,4115)</f>
        <v>people</v>
      </c>
      <c r="S1990" s="11">
        <f>(((J1990/60)/60)/24)+DATE(1970,1,1)</f>
        <v>42206.763217592597</v>
      </c>
      <c r="T1990" s="11">
        <f>(((I1990/60)/60)/24)+DATE(1970,1,1)</f>
        <v>42236.763217592597</v>
      </c>
    </row>
    <row r="1991" spans="1:20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>E1991/D1991</f>
        <v>0.01</v>
      </c>
      <c r="P1991">
        <f>E1991/L1991</f>
        <v>50</v>
      </c>
      <c r="Q1991" t="str">
        <f>LEFT(N1991,(FIND("/",N1991)-1))</f>
        <v>photography</v>
      </c>
      <c r="R1991" t="str">
        <f>MID(N1991,FIND("/",N1991)+1,4115)</f>
        <v>people</v>
      </c>
      <c r="S1991" s="11">
        <f>(((J1991/60)/60)/24)+DATE(1970,1,1)</f>
        <v>42685.680648148147</v>
      </c>
      <c r="T1991" s="11">
        <f>(((I1991/60)/60)/24)+DATE(1970,1,1)</f>
        <v>42715.680648148147</v>
      </c>
    </row>
    <row r="1992" spans="1:20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>E1992/D1992</f>
        <v>0.16966666666666666</v>
      </c>
      <c r="P1992">
        <f>E1992/L1992</f>
        <v>101.8</v>
      </c>
      <c r="Q1992" t="str">
        <f>LEFT(N1992,(FIND("/",N1992)-1))</f>
        <v>photography</v>
      </c>
      <c r="R1992" t="str">
        <f>MID(N1992,FIND("/",N1992)+1,4115)</f>
        <v>people</v>
      </c>
      <c r="S1992" s="11">
        <f>(((J1992/60)/60)/24)+DATE(1970,1,1)</f>
        <v>42398.195972222224</v>
      </c>
      <c r="T1992" s="11">
        <f>(((I1992/60)/60)/24)+DATE(1970,1,1)</f>
        <v>42413.195972222224</v>
      </c>
    </row>
    <row r="1993" spans="1:20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>E1993/D1993</f>
        <v>7.0000000000000007E-2</v>
      </c>
      <c r="P1993">
        <f>E1993/L1993</f>
        <v>46.666666666666664</v>
      </c>
      <c r="Q1993" t="str">
        <f>LEFT(N1993,(FIND("/",N1993)-1))</f>
        <v>photography</v>
      </c>
      <c r="R1993" t="str">
        <f>MID(N1993,FIND("/",N1993)+1,4115)</f>
        <v>people</v>
      </c>
      <c r="S1993" s="11">
        <f>(((J1993/60)/60)/24)+DATE(1970,1,1)</f>
        <v>42167.89335648148</v>
      </c>
      <c r="T1993" s="11">
        <f>(((I1993/60)/60)/24)+DATE(1970,1,1)</f>
        <v>42188.89335648148</v>
      </c>
    </row>
    <row r="1994" spans="1:20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>E1994/D1994</f>
        <v>1.3333333333333333E-3</v>
      </c>
      <c r="P1994">
        <f>E1994/L1994</f>
        <v>1</v>
      </c>
      <c r="Q1994" t="str">
        <f>LEFT(N1994,(FIND("/",N1994)-1))</f>
        <v>photography</v>
      </c>
      <c r="R1994" t="str">
        <f>MID(N1994,FIND("/",N1994)+1,4115)</f>
        <v>people</v>
      </c>
      <c r="S1994" s="11">
        <f>(((J1994/60)/60)/24)+DATE(1970,1,1)</f>
        <v>42023.143414351856</v>
      </c>
      <c r="T1994" s="11">
        <f>(((I1994/60)/60)/24)+DATE(1970,1,1)</f>
        <v>42053.143414351856</v>
      </c>
    </row>
    <row r="1995" spans="1:20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>E1995/D1995</f>
        <v>0</v>
      </c>
      <c r="P1995" t="e">
        <f>E1995/L1995</f>
        <v>#DIV/0!</v>
      </c>
      <c r="Q1995" t="str">
        <f>LEFT(N1995,(FIND("/",N1995)-1))</f>
        <v>photography</v>
      </c>
      <c r="R1995" t="str">
        <f>MID(N1995,FIND("/",N1995)+1,4115)</f>
        <v>people</v>
      </c>
      <c r="S1995" s="11">
        <f>(((J1995/60)/60)/24)+DATE(1970,1,1)</f>
        <v>42329.58839120371</v>
      </c>
      <c r="T1995" s="11">
        <f>(((I1995/60)/60)/24)+DATE(1970,1,1)</f>
        <v>42359.58839120371</v>
      </c>
    </row>
    <row r="1996" spans="1:20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>E1996/D1996</f>
        <v>0</v>
      </c>
      <c r="P1996" t="e">
        <f>E1996/L1996</f>
        <v>#DIV/0!</v>
      </c>
      <c r="Q1996" t="str">
        <f>LEFT(N1996,(FIND("/",N1996)-1))</f>
        <v>photography</v>
      </c>
      <c r="R1996" t="str">
        <f>MID(N1996,FIND("/",N1996)+1,4115)</f>
        <v>people</v>
      </c>
      <c r="S1996" s="11">
        <f>(((J1996/60)/60)/24)+DATE(1970,1,1)</f>
        <v>42651.006273148145</v>
      </c>
      <c r="T1996" s="11">
        <f>(((I1996/60)/60)/24)+DATE(1970,1,1)</f>
        <v>42711.047939814816</v>
      </c>
    </row>
    <row r="1997" spans="1:20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>E1997/D1997</f>
        <v>7.8E-2</v>
      </c>
      <c r="P1997">
        <f>E1997/L1997</f>
        <v>26</v>
      </c>
      <c r="Q1997" t="str">
        <f>LEFT(N1997,(FIND("/",N1997)-1))</f>
        <v>photography</v>
      </c>
      <c r="R1997" t="str">
        <f>MID(N1997,FIND("/",N1997)+1,4115)</f>
        <v>people</v>
      </c>
      <c r="S1997" s="11">
        <f>(((J1997/60)/60)/24)+DATE(1970,1,1)</f>
        <v>42181.902037037042</v>
      </c>
      <c r="T1997" s="11">
        <f>(((I1997/60)/60)/24)+DATE(1970,1,1)</f>
        <v>42201.902037037042</v>
      </c>
    </row>
    <row r="1998" spans="1:20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>E1998/D1998</f>
        <v>0</v>
      </c>
      <c r="P1998" t="e">
        <f>E1998/L1998</f>
        <v>#DIV/0!</v>
      </c>
      <c r="Q1998" t="str">
        <f>LEFT(N1998,(FIND("/",N1998)-1))</f>
        <v>photography</v>
      </c>
      <c r="R1998" t="str">
        <f>MID(N1998,FIND("/",N1998)+1,4115)</f>
        <v>people</v>
      </c>
      <c r="S1998" s="11">
        <f>(((J1998/60)/60)/24)+DATE(1970,1,1)</f>
        <v>41800.819571759261</v>
      </c>
      <c r="T1998" s="11">
        <f>(((I1998/60)/60)/24)+DATE(1970,1,1)</f>
        <v>41830.819571759261</v>
      </c>
    </row>
    <row r="1999" spans="1:20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>E1999/D1999</f>
        <v>0</v>
      </c>
      <c r="P1999" t="e">
        <f>E1999/L1999</f>
        <v>#DIV/0!</v>
      </c>
      <c r="Q1999" t="str">
        <f>LEFT(N1999,(FIND("/",N1999)-1))</f>
        <v>photography</v>
      </c>
      <c r="R1999" t="str">
        <f>MID(N1999,FIND("/",N1999)+1,4115)</f>
        <v>people</v>
      </c>
      <c r="S1999" s="11">
        <f>(((J1999/60)/60)/24)+DATE(1970,1,1)</f>
        <v>41847.930694444447</v>
      </c>
      <c r="T1999" s="11">
        <f>(((I1999/60)/60)/24)+DATE(1970,1,1)</f>
        <v>41877.930694444447</v>
      </c>
    </row>
    <row r="2000" spans="1:20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>E2000/D2000</f>
        <v>0.26200000000000001</v>
      </c>
      <c r="P2000">
        <f>E2000/L2000</f>
        <v>218.33333333333334</v>
      </c>
      <c r="Q2000" t="str">
        <f>LEFT(N2000,(FIND("/",N2000)-1))</f>
        <v>photography</v>
      </c>
      <c r="R2000" t="str">
        <f>MID(N2000,FIND("/",N2000)+1,4115)</f>
        <v>people</v>
      </c>
      <c r="S2000" s="11">
        <f>(((J2000/60)/60)/24)+DATE(1970,1,1)</f>
        <v>41807.118495370371</v>
      </c>
      <c r="T2000" s="11">
        <f>(((I2000/60)/60)/24)+DATE(1970,1,1)</f>
        <v>41852.118495370371</v>
      </c>
    </row>
    <row r="2001" spans="1:20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>E2001/D2001</f>
        <v>7.6129032258064515E-3</v>
      </c>
      <c r="P2001">
        <f>E2001/L2001</f>
        <v>33.714285714285715</v>
      </c>
      <c r="Q2001" t="str">
        <f>LEFT(N2001,(FIND("/",N2001)-1))</f>
        <v>photography</v>
      </c>
      <c r="R2001" t="str">
        <f>MID(N2001,FIND("/",N2001)+1,4115)</f>
        <v>people</v>
      </c>
      <c r="S2001" s="11">
        <f>(((J2001/60)/60)/24)+DATE(1970,1,1)</f>
        <v>41926.482731481483</v>
      </c>
      <c r="T2001" s="11">
        <f>(((I2001/60)/60)/24)+DATE(1970,1,1)</f>
        <v>41956.524398148147</v>
      </c>
    </row>
    <row r="2002" spans="1:20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>E2002/D2002</f>
        <v>0.125</v>
      </c>
      <c r="P2002">
        <f>E2002/L2002</f>
        <v>25</v>
      </c>
      <c r="Q2002" t="str">
        <f>LEFT(N2002,(FIND("/",N2002)-1))</f>
        <v>photography</v>
      </c>
      <c r="R2002" t="str">
        <f>MID(N2002,FIND("/",N2002)+1,4115)</f>
        <v>people</v>
      </c>
      <c r="S2002" s="11">
        <f>(((J2002/60)/60)/24)+DATE(1970,1,1)</f>
        <v>42345.951539351852</v>
      </c>
      <c r="T2002" s="11">
        <f>(((I2002/60)/60)/24)+DATE(1970,1,1)</f>
        <v>42375.951539351852</v>
      </c>
    </row>
    <row r="2003" spans="1:20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>E2003/D2003</f>
        <v>3.8212909090909091</v>
      </c>
      <c r="P2003">
        <f>E2003/L2003</f>
        <v>128.38790470372632</v>
      </c>
      <c r="Q2003" t="str">
        <f>LEFT(N2003,(FIND("/",N2003)-1))</f>
        <v>technology</v>
      </c>
      <c r="R2003" t="str">
        <f>MID(N2003,FIND("/",N2003)+1,4115)</f>
        <v>hardware</v>
      </c>
      <c r="S2003" s="11">
        <f>(((J2003/60)/60)/24)+DATE(1970,1,1)</f>
        <v>42136.209675925929</v>
      </c>
      <c r="T2003" s="11">
        <f>(((I2003/60)/60)/24)+DATE(1970,1,1)</f>
        <v>42167.833333333328</v>
      </c>
    </row>
    <row r="2004" spans="1:20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>E2004/D2004</f>
        <v>2.1679422000000002</v>
      </c>
      <c r="P2004">
        <f>E2004/L2004</f>
        <v>78.834261818181815</v>
      </c>
      <c r="Q2004" t="str">
        <f>LEFT(N2004,(FIND("/",N2004)-1))</f>
        <v>technology</v>
      </c>
      <c r="R2004" t="str">
        <f>MID(N2004,FIND("/",N2004)+1,4115)</f>
        <v>hardware</v>
      </c>
      <c r="S2004" s="11">
        <f>(((J2004/60)/60)/24)+DATE(1970,1,1)</f>
        <v>42728.71230324074</v>
      </c>
      <c r="T2004" s="11">
        <f>(((I2004/60)/60)/24)+DATE(1970,1,1)</f>
        <v>42758.71230324074</v>
      </c>
    </row>
    <row r="2005" spans="1:20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>E2005/D2005</f>
        <v>3.12</v>
      </c>
      <c r="P2005">
        <f>E2005/L2005</f>
        <v>91.764705882352942</v>
      </c>
      <c r="Q2005" t="str">
        <f>LEFT(N2005,(FIND("/",N2005)-1))</f>
        <v>technology</v>
      </c>
      <c r="R2005" t="str">
        <f>MID(N2005,FIND("/",N2005)+1,4115)</f>
        <v>hardware</v>
      </c>
      <c r="S2005" s="11">
        <f>(((J2005/60)/60)/24)+DATE(1970,1,1)</f>
        <v>40347.125601851854</v>
      </c>
      <c r="T2005" s="11">
        <f>(((I2005/60)/60)/24)+DATE(1970,1,1)</f>
        <v>40361.958333333336</v>
      </c>
    </row>
    <row r="2006" spans="1:20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>E2006/D2006</f>
        <v>2.3442048</v>
      </c>
      <c r="P2006">
        <f>E2006/L2006</f>
        <v>331.10237288135596</v>
      </c>
      <c r="Q2006" t="str">
        <f>LEFT(N2006,(FIND("/",N2006)-1))</f>
        <v>technology</v>
      </c>
      <c r="R2006" t="str">
        <f>MID(N2006,FIND("/",N2006)+1,4115)</f>
        <v>hardware</v>
      </c>
      <c r="S2006" s="11">
        <f>(((J2006/60)/60)/24)+DATE(1970,1,1)</f>
        <v>41800.604895833334</v>
      </c>
      <c r="T2006" s="11">
        <f>(((I2006/60)/60)/24)+DATE(1970,1,1)</f>
        <v>41830.604895833334</v>
      </c>
    </row>
    <row r="2007" spans="1:20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>E2007/D2007</f>
        <v>1.236801</v>
      </c>
      <c r="P2007">
        <f>E2007/L2007</f>
        <v>194.26193717277485</v>
      </c>
      <c r="Q2007" t="str">
        <f>LEFT(N2007,(FIND("/",N2007)-1))</f>
        <v>technology</v>
      </c>
      <c r="R2007" t="str">
        <f>MID(N2007,FIND("/",N2007)+1,4115)</f>
        <v>hardware</v>
      </c>
      <c r="S2007" s="11">
        <f>(((J2007/60)/60)/24)+DATE(1970,1,1)</f>
        <v>41535.812708333331</v>
      </c>
      <c r="T2007" s="11">
        <f>(((I2007/60)/60)/24)+DATE(1970,1,1)</f>
        <v>41563.165972222225</v>
      </c>
    </row>
    <row r="2008" spans="1:20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>E2008/D2008</f>
        <v>2.4784000000000002</v>
      </c>
      <c r="P2008">
        <f>E2008/L2008</f>
        <v>408.97689768976898</v>
      </c>
      <c r="Q2008" t="str">
        <f>LEFT(N2008,(FIND("/",N2008)-1))</f>
        <v>technology</v>
      </c>
      <c r="R2008" t="str">
        <f>MID(N2008,FIND("/",N2008)+1,4115)</f>
        <v>hardware</v>
      </c>
      <c r="S2008" s="11">
        <f>(((J2008/60)/60)/24)+DATE(1970,1,1)</f>
        <v>41941.500520833331</v>
      </c>
      <c r="T2008" s="11">
        <f>(((I2008/60)/60)/24)+DATE(1970,1,1)</f>
        <v>41976.542187500003</v>
      </c>
    </row>
    <row r="2009" spans="1:20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>E2009/D2009</f>
        <v>1.157092</v>
      </c>
      <c r="P2009">
        <f>E2009/L2009</f>
        <v>84.459270072992695</v>
      </c>
      <c r="Q2009" t="str">
        <f>LEFT(N2009,(FIND("/",N2009)-1))</f>
        <v>technology</v>
      </c>
      <c r="R2009" t="str">
        <f>MID(N2009,FIND("/",N2009)+1,4115)</f>
        <v>hardware</v>
      </c>
      <c r="S2009" s="11">
        <f>(((J2009/60)/60)/24)+DATE(1970,1,1)</f>
        <v>40347.837800925925</v>
      </c>
      <c r="T2009" s="11">
        <f>(((I2009/60)/60)/24)+DATE(1970,1,1)</f>
        <v>40414.166666666664</v>
      </c>
    </row>
    <row r="2010" spans="1:20" ht="43.2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>E2010/D2010</f>
        <v>1.1707484768810599</v>
      </c>
      <c r="P2010">
        <f>E2010/L2010</f>
        <v>44.853658536585364</v>
      </c>
      <c r="Q2010" t="str">
        <f>LEFT(N2010,(FIND("/",N2010)-1))</f>
        <v>technology</v>
      </c>
      <c r="R2010" t="str">
        <f>MID(N2010,FIND("/",N2010)+1,4115)</f>
        <v>hardware</v>
      </c>
      <c r="S2010" s="11">
        <f>(((J2010/60)/60)/24)+DATE(1970,1,1)</f>
        <v>40761.604421296295</v>
      </c>
      <c r="T2010" s="11">
        <f>(((I2010/60)/60)/24)+DATE(1970,1,1)</f>
        <v>40805.604421296295</v>
      </c>
    </row>
    <row r="2011" spans="1:20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>E2011/D2011</f>
        <v>3.05158</v>
      </c>
      <c r="P2011">
        <f>E2011/L2011</f>
        <v>383.3643216080402</v>
      </c>
      <c r="Q2011" t="str">
        <f>LEFT(N2011,(FIND("/",N2011)-1))</f>
        <v>technology</v>
      </c>
      <c r="R2011" t="str">
        <f>MID(N2011,FIND("/",N2011)+1,4115)</f>
        <v>hardware</v>
      </c>
      <c r="S2011" s="11">
        <f>(((J2011/60)/60)/24)+DATE(1970,1,1)</f>
        <v>42661.323414351849</v>
      </c>
      <c r="T2011" s="11">
        <f>(((I2011/60)/60)/24)+DATE(1970,1,1)</f>
        <v>42697.365081018521</v>
      </c>
    </row>
    <row r="2012" spans="1:20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>E2012/D2012</f>
        <v>3.2005299999999997</v>
      </c>
      <c r="P2012">
        <f>E2012/L2012</f>
        <v>55.276856649395505</v>
      </c>
      <c r="Q2012" t="str">
        <f>LEFT(N2012,(FIND("/",N2012)-1))</f>
        <v>technology</v>
      </c>
      <c r="R2012" t="str">
        <f>MID(N2012,FIND("/",N2012)+1,4115)</f>
        <v>hardware</v>
      </c>
      <c r="S2012" s="11">
        <f>(((J2012/60)/60)/24)+DATE(1970,1,1)</f>
        <v>42570.996423611112</v>
      </c>
      <c r="T2012" s="11">
        <f>(((I2012/60)/60)/24)+DATE(1970,1,1)</f>
        <v>42600.996423611112</v>
      </c>
    </row>
    <row r="2013" spans="1:20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>E2013/D2013</f>
        <v>8.1956399999999991</v>
      </c>
      <c r="P2013">
        <f>E2013/L2013</f>
        <v>422.02059732234807</v>
      </c>
      <c r="Q2013" t="str">
        <f>LEFT(N2013,(FIND("/",N2013)-1))</f>
        <v>technology</v>
      </c>
      <c r="R2013" t="str">
        <f>MID(N2013,FIND("/",N2013)+1,4115)</f>
        <v>hardware</v>
      </c>
      <c r="S2013" s="11">
        <f>(((J2013/60)/60)/24)+DATE(1970,1,1)</f>
        <v>42347.358483796299</v>
      </c>
      <c r="T2013" s="11">
        <f>(((I2013/60)/60)/24)+DATE(1970,1,1)</f>
        <v>42380.958333333328</v>
      </c>
    </row>
    <row r="2014" spans="1:20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>E2014/D2014</f>
        <v>2.3490000000000002</v>
      </c>
      <c r="P2014">
        <f>E2014/L2014</f>
        <v>64.180327868852459</v>
      </c>
      <c r="Q2014" t="str">
        <f>LEFT(N2014,(FIND("/",N2014)-1))</f>
        <v>technology</v>
      </c>
      <c r="R2014" t="str">
        <f>MID(N2014,FIND("/",N2014)+1,4115)</f>
        <v>hardware</v>
      </c>
      <c r="S2014" s="11">
        <f>(((J2014/60)/60)/24)+DATE(1970,1,1)</f>
        <v>42010.822233796294</v>
      </c>
      <c r="T2014" s="11">
        <f>(((I2014/60)/60)/24)+DATE(1970,1,1)</f>
        <v>42040.822233796294</v>
      </c>
    </row>
    <row r="2015" spans="1:20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>E2015/D2015</f>
        <v>4.9491375</v>
      </c>
      <c r="P2015">
        <f>E2015/L2015</f>
        <v>173.57781674704077</v>
      </c>
      <c r="Q2015" t="str">
        <f>LEFT(N2015,(FIND("/",N2015)-1))</f>
        <v>technology</v>
      </c>
      <c r="R2015" t="str">
        <f>MID(N2015,FIND("/",N2015)+1,4115)</f>
        <v>hardware</v>
      </c>
      <c r="S2015" s="11">
        <f>(((J2015/60)/60)/24)+DATE(1970,1,1)</f>
        <v>42499.960810185185</v>
      </c>
      <c r="T2015" s="11">
        <f>(((I2015/60)/60)/24)+DATE(1970,1,1)</f>
        <v>42559.960810185185</v>
      </c>
    </row>
    <row r="2016" spans="1:20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>E2016/D2016</f>
        <v>78.137822333333332</v>
      </c>
      <c r="P2016">
        <f>E2016/L2016</f>
        <v>88.601680840609291</v>
      </c>
      <c r="Q2016" t="str">
        <f>LEFT(N2016,(FIND("/",N2016)-1))</f>
        <v>technology</v>
      </c>
      <c r="R2016" t="str">
        <f>MID(N2016,FIND("/",N2016)+1,4115)</f>
        <v>hardware</v>
      </c>
      <c r="S2016" s="11">
        <f>(((J2016/60)/60)/24)+DATE(1970,1,1)</f>
        <v>41324.214571759258</v>
      </c>
      <c r="T2016" s="11">
        <f>(((I2016/60)/60)/24)+DATE(1970,1,1)</f>
        <v>41358.172905092593</v>
      </c>
    </row>
    <row r="2017" spans="1:20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>E2017/D2017</f>
        <v>1.1300013888888889</v>
      </c>
      <c r="P2017">
        <f>E2017/L2017</f>
        <v>50.222283950617282</v>
      </c>
      <c r="Q2017" t="str">
        <f>LEFT(N2017,(FIND("/",N2017)-1))</f>
        <v>technology</v>
      </c>
      <c r="R2017" t="str">
        <f>MID(N2017,FIND("/",N2017)+1,4115)</f>
        <v>hardware</v>
      </c>
      <c r="S2017" s="11">
        <f>(((J2017/60)/60)/24)+DATE(1970,1,1)</f>
        <v>40765.876886574071</v>
      </c>
      <c r="T2017" s="11">
        <f>(((I2017/60)/60)/24)+DATE(1970,1,1)</f>
        <v>40795.876886574071</v>
      </c>
    </row>
    <row r="2018" spans="1:20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>E2018/D2018</f>
        <v>9.2154220000000002</v>
      </c>
      <c r="P2018">
        <f>E2018/L2018</f>
        <v>192.38876826722338</v>
      </c>
      <c r="Q2018" t="str">
        <f>LEFT(N2018,(FIND("/",N2018)-1))</f>
        <v>technology</v>
      </c>
      <c r="R2018" t="str">
        <f>MID(N2018,FIND("/",N2018)+1,4115)</f>
        <v>hardware</v>
      </c>
      <c r="S2018" s="11">
        <f>(((J2018/60)/60)/24)+DATE(1970,1,1)</f>
        <v>41312.88077546296</v>
      </c>
      <c r="T2018" s="11">
        <f>(((I2018/60)/60)/24)+DATE(1970,1,1)</f>
        <v>41342.88077546296</v>
      </c>
    </row>
    <row r="2019" spans="1:20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>E2019/D2019</f>
        <v>1.2510239999999999</v>
      </c>
      <c r="P2019">
        <f>E2019/L2019</f>
        <v>73.416901408450698</v>
      </c>
      <c r="Q2019" t="str">
        <f>LEFT(N2019,(FIND("/",N2019)-1))</f>
        <v>technology</v>
      </c>
      <c r="R2019" t="str">
        <f>MID(N2019,FIND("/",N2019)+1,4115)</f>
        <v>hardware</v>
      </c>
      <c r="S2019" s="11">
        <f>(((J2019/60)/60)/24)+DATE(1970,1,1)</f>
        <v>40961.057349537034</v>
      </c>
      <c r="T2019" s="11">
        <f>(((I2019/60)/60)/24)+DATE(1970,1,1)</f>
        <v>40992.166666666664</v>
      </c>
    </row>
    <row r="2020" spans="1:20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>E2020/D2020</f>
        <v>1.0224343076923077</v>
      </c>
      <c r="P2020">
        <f>E2020/L2020</f>
        <v>147.68495555555555</v>
      </c>
      <c r="Q2020" t="str">
        <f>LEFT(N2020,(FIND("/",N2020)-1))</f>
        <v>technology</v>
      </c>
      <c r="R2020" t="str">
        <f>MID(N2020,FIND("/",N2020)+1,4115)</f>
        <v>hardware</v>
      </c>
      <c r="S2020" s="11">
        <f>(((J2020/60)/60)/24)+DATE(1970,1,1)</f>
        <v>42199.365844907406</v>
      </c>
      <c r="T2020" s="11">
        <f>(((I2020/60)/60)/24)+DATE(1970,1,1)</f>
        <v>42229.365844907406</v>
      </c>
    </row>
    <row r="2021" spans="1:20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>E2021/D2021</f>
        <v>4.8490975000000001</v>
      </c>
      <c r="P2021">
        <f>E2021/L2021</f>
        <v>108.96848314606741</v>
      </c>
      <c r="Q2021" t="str">
        <f>LEFT(N2021,(FIND("/",N2021)-1))</f>
        <v>technology</v>
      </c>
      <c r="R2021" t="str">
        <f>MID(N2021,FIND("/",N2021)+1,4115)</f>
        <v>hardware</v>
      </c>
      <c r="S2021" s="11">
        <f>(((J2021/60)/60)/24)+DATE(1970,1,1)</f>
        <v>42605.70857638889</v>
      </c>
      <c r="T2021" s="11">
        <f>(((I2021/60)/60)/24)+DATE(1970,1,1)</f>
        <v>42635.70857638889</v>
      </c>
    </row>
    <row r="2022" spans="1:20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>E2022/D2022</f>
        <v>1.9233333333333333</v>
      </c>
      <c r="P2022">
        <f>E2022/L2022</f>
        <v>23.647540983606557</v>
      </c>
      <c r="Q2022" t="str">
        <f>LEFT(N2022,(FIND("/",N2022)-1))</f>
        <v>technology</v>
      </c>
      <c r="R2022" t="str">
        <f>MID(N2022,FIND("/",N2022)+1,4115)</f>
        <v>hardware</v>
      </c>
      <c r="S2022" s="11">
        <f>(((J2022/60)/60)/24)+DATE(1970,1,1)</f>
        <v>41737.097499999996</v>
      </c>
      <c r="T2022" s="11">
        <f>(((I2022/60)/60)/24)+DATE(1970,1,1)</f>
        <v>41773.961111111108</v>
      </c>
    </row>
    <row r="2023" spans="1:20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>E2023/D2023</f>
        <v>2.8109999999999999</v>
      </c>
      <c r="P2023">
        <f>E2023/L2023</f>
        <v>147.94736842105263</v>
      </c>
      <c r="Q2023" t="str">
        <f>LEFT(N2023,(FIND("/",N2023)-1))</f>
        <v>technology</v>
      </c>
      <c r="R2023" t="str">
        <f>MID(N2023,FIND("/",N2023)+1,4115)</f>
        <v>hardware</v>
      </c>
      <c r="S2023" s="11">
        <f>(((J2023/60)/60)/24)+DATE(1970,1,1)</f>
        <v>41861.070567129631</v>
      </c>
      <c r="T2023" s="11">
        <f>(((I2023/60)/60)/24)+DATE(1970,1,1)</f>
        <v>41906.070567129631</v>
      </c>
    </row>
    <row r="2024" spans="1:20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>E2024/D2024</f>
        <v>1.2513700000000001</v>
      </c>
      <c r="P2024">
        <f>E2024/L2024</f>
        <v>385.03692307692307</v>
      </c>
      <c r="Q2024" t="str">
        <f>LEFT(N2024,(FIND("/",N2024)-1))</f>
        <v>technology</v>
      </c>
      <c r="R2024" t="str">
        <f>MID(N2024,FIND("/",N2024)+1,4115)</f>
        <v>hardware</v>
      </c>
      <c r="S2024" s="11">
        <f>(((J2024/60)/60)/24)+DATE(1970,1,1)</f>
        <v>42502.569120370375</v>
      </c>
      <c r="T2024" s="11">
        <f>(((I2024/60)/60)/24)+DATE(1970,1,1)</f>
        <v>42532.569120370375</v>
      </c>
    </row>
    <row r="2025" spans="1:20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>E2025/D2025</f>
        <v>1.61459</v>
      </c>
      <c r="P2025">
        <f>E2025/L2025</f>
        <v>457.39093484419266</v>
      </c>
      <c r="Q2025" t="str">
        <f>LEFT(N2025,(FIND("/",N2025)-1))</f>
        <v>technology</v>
      </c>
      <c r="R2025" t="str">
        <f>MID(N2025,FIND("/",N2025)+1,4115)</f>
        <v>hardware</v>
      </c>
      <c r="S2025" s="11">
        <f>(((J2025/60)/60)/24)+DATE(1970,1,1)</f>
        <v>42136.420752314814</v>
      </c>
      <c r="T2025" s="11">
        <f>(((I2025/60)/60)/24)+DATE(1970,1,1)</f>
        <v>42166.420752314814</v>
      </c>
    </row>
    <row r="2026" spans="1:20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>E2026/D2026</f>
        <v>5.8535000000000004</v>
      </c>
      <c r="P2026">
        <f>E2026/L2026</f>
        <v>222.99047619047619</v>
      </c>
      <c r="Q2026" t="str">
        <f>LEFT(N2026,(FIND("/",N2026)-1))</f>
        <v>technology</v>
      </c>
      <c r="R2026" t="str">
        <f>MID(N2026,FIND("/",N2026)+1,4115)</f>
        <v>hardware</v>
      </c>
      <c r="S2026" s="11">
        <f>(((J2026/60)/60)/24)+DATE(1970,1,1)</f>
        <v>41099.966944444444</v>
      </c>
      <c r="T2026" s="11">
        <f>(((I2026/60)/60)/24)+DATE(1970,1,1)</f>
        <v>41134.125</v>
      </c>
    </row>
    <row r="2027" spans="1:20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>E2027/D2027</f>
        <v>2.0114999999999998</v>
      </c>
      <c r="P2027">
        <f>E2027/L2027</f>
        <v>220.74074074074073</v>
      </c>
      <c r="Q2027" t="str">
        <f>LEFT(N2027,(FIND("/",N2027)-1))</f>
        <v>technology</v>
      </c>
      <c r="R2027" t="str">
        <f>MID(N2027,FIND("/",N2027)+1,4115)</f>
        <v>hardware</v>
      </c>
      <c r="S2027" s="11">
        <f>(((J2027/60)/60)/24)+DATE(1970,1,1)</f>
        <v>42136.184560185182</v>
      </c>
      <c r="T2027" s="11">
        <f>(((I2027/60)/60)/24)+DATE(1970,1,1)</f>
        <v>42166.184560185182</v>
      </c>
    </row>
    <row r="2028" spans="1:20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>E2028/D2028</f>
        <v>1.3348307999999998</v>
      </c>
      <c r="P2028">
        <f>E2028/L2028</f>
        <v>73.503898678414089</v>
      </c>
      <c r="Q2028" t="str">
        <f>LEFT(N2028,(FIND("/",N2028)-1))</f>
        <v>technology</v>
      </c>
      <c r="R2028" t="str">
        <f>MID(N2028,FIND("/",N2028)+1,4115)</f>
        <v>hardware</v>
      </c>
      <c r="S2028" s="11">
        <f>(((J2028/60)/60)/24)+DATE(1970,1,1)</f>
        <v>41704.735937500001</v>
      </c>
      <c r="T2028" s="11">
        <f>(((I2028/60)/60)/24)+DATE(1970,1,1)</f>
        <v>41750.165972222225</v>
      </c>
    </row>
    <row r="2029" spans="1:20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>E2029/D2029</f>
        <v>1.2024900000000001</v>
      </c>
      <c r="P2029">
        <f>E2029/L2029</f>
        <v>223.09647495361781</v>
      </c>
      <c r="Q2029" t="str">
        <f>LEFT(N2029,(FIND("/",N2029)-1))</f>
        <v>technology</v>
      </c>
      <c r="R2029" t="str">
        <f>MID(N2029,FIND("/",N2029)+1,4115)</f>
        <v>hardware</v>
      </c>
      <c r="S2029" s="11">
        <f>(((J2029/60)/60)/24)+DATE(1970,1,1)</f>
        <v>42048.813877314817</v>
      </c>
      <c r="T2029" s="11">
        <f>(((I2029/60)/60)/24)+DATE(1970,1,1)</f>
        <v>42093.772210648152</v>
      </c>
    </row>
    <row r="2030" spans="1:20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>E2030/D2030</f>
        <v>1.2616666666666667</v>
      </c>
      <c r="P2030">
        <f>E2030/L2030</f>
        <v>47.911392405063289</v>
      </c>
      <c r="Q2030" t="str">
        <f>LEFT(N2030,(FIND("/",N2030)-1))</f>
        <v>technology</v>
      </c>
      <c r="R2030" t="str">
        <f>MID(N2030,FIND("/",N2030)+1,4115)</f>
        <v>hardware</v>
      </c>
      <c r="S2030" s="11">
        <f>(((J2030/60)/60)/24)+DATE(1970,1,1)</f>
        <v>40215.919050925928</v>
      </c>
      <c r="T2030" s="11">
        <f>(((I2030/60)/60)/24)+DATE(1970,1,1)</f>
        <v>40252.913194444445</v>
      </c>
    </row>
    <row r="2031" spans="1:20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>E2031/D2031</f>
        <v>3.6120000000000001</v>
      </c>
      <c r="P2031">
        <f>E2031/L2031</f>
        <v>96.063829787234042</v>
      </c>
      <c r="Q2031" t="str">
        <f>LEFT(N2031,(FIND("/",N2031)-1))</f>
        <v>technology</v>
      </c>
      <c r="R2031" t="str">
        <f>MID(N2031,FIND("/",N2031)+1,4115)</f>
        <v>hardware</v>
      </c>
      <c r="S2031" s="11">
        <f>(((J2031/60)/60)/24)+DATE(1970,1,1)</f>
        <v>41848.021770833337</v>
      </c>
      <c r="T2031" s="11">
        <f>(((I2031/60)/60)/24)+DATE(1970,1,1)</f>
        <v>41878.021770833337</v>
      </c>
    </row>
    <row r="2032" spans="1:20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>E2032/D2032</f>
        <v>2.26239013671875</v>
      </c>
      <c r="P2032">
        <f>E2032/L2032</f>
        <v>118.6144</v>
      </c>
      <c r="Q2032" t="str">
        <f>LEFT(N2032,(FIND("/",N2032)-1))</f>
        <v>technology</v>
      </c>
      <c r="R2032" t="str">
        <f>MID(N2032,FIND("/",N2032)+1,4115)</f>
        <v>hardware</v>
      </c>
      <c r="S2032" s="11">
        <f>(((J2032/60)/60)/24)+DATE(1970,1,1)</f>
        <v>41212.996481481481</v>
      </c>
      <c r="T2032" s="11">
        <f>(((I2032/60)/60)/24)+DATE(1970,1,1)</f>
        <v>41242.996481481481</v>
      </c>
    </row>
    <row r="2033" spans="1:20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>E2033/D2033</f>
        <v>1.2035</v>
      </c>
      <c r="P2033">
        <f>E2033/L2033</f>
        <v>118.45472440944881</v>
      </c>
      <c r="Q2033" t="str">
        <f>LEFT(N2033,(FIND("/",N2033)-1))</f>
        <v>technology</v>
      </c>
      <c r="R2033" t="str">
        <f>MID(N2033,FIND("/",N2033)+1,4115)</f>
        <v>hardware</v>
      </c>
      <c r="S2033" s="11">
        <f>(((J2033/60)/60)/24)+DATE(1970,1,1)</f>
        <v>41975.329317129625</v>
      </c>
      <c r="T2033" s="11">
        <f>(((I2033/60)/60)/24)+DATE(1970,1,1)</f>
        <v>42013.041666666672</v>
      </c>
    </row>
    <row r="2034" spans="1:20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>E2034/D2034</f>
        <v>3.0418799999999999</v>
      </c>
      <c r="P2034">
        <f>E2034/L2034</f>
        <v>143.21468926553672</v>
      </c>
      <c r="Q2034" t="str">
        <f>LEFT(N2034,(FIND("/",N2034)-1))</f>
        <v>technology</v>
      </c>
      <c r="R2034" t="str">
        <f>MID(N2034,FIND("/",N2034)+1,4115)</f>
        <v>hardware</v>
      </c>
      <c r="S2034" s="11">
        <f>(((J2034/60)/60)/24)+DATE(1970,1,1)</f>
        <v>42689.565671296295</v>
      </c>
      <c r="T2034" s="11">
        <f>(((I2034/60)/60)/24)+DATE(1970,1,1)</f>
        <v>42719.208333333328</v>
      </c>
    </row>
    <row r="2035" spans="1:20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>E2035/D2035</f>
        <v>1.7867599999999999</v>
      </c>
      <c r="P2035">
        <f>E2035/L2035</f>
        <v>282.71518987341773</v>
      </c>
      <c r="Q2035" t="str">
        <f>LEFT(N2035,(FIND("/",N2035)-1))</f>
        <v>technology</v>
      </c>
      <c r="R2035" t="str">
        <f>MID(N2035,FIND("/",N2035)+1,4115)</f>
        <v>hardware</v>
      </c>
      <c r="S2035" s="11">
        <f>(((J2035/60)/60)/24)+DATE(1970,1,1)</f>
        <v>41725.082384259258</v>
      </c>
      <c r="T2035" s="11">
        <f>(((I2035/60)/60)/24)+DATE(1970,1,1)</f>
        <v>41755.082384259258</v>
      </c>
    </row>
    <row r="2036" spans="1:20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>E2036/D2036</f>
        <v>3.868199871794872</v>
      </c>
      <c r="P2036">
        <f>E2036/L2036</f>
        <v>593.93620078740162</v>
      </c>
      <c r="Q2036" t="str">
        <f>LEFT(N2036,(FIND("/",N2036)-1))</f>
        <v>technology</v>
      </c>
      <c r="R2036" t="str">
        <f>MID(N2036,FIND("/",N2036)+1,4115)</f>
        <v>hardware</v>
      </c>
      <c r="S2036" s="11">
        <f>(((J2036/60)/60)/24)+DATE(1970,1,1)</f>
        <v>42076.130011574074</v>
      </c>
      <c r="T2036" s="11">
        <f>(((I2036/60)/60)/24)+DATE(1970,1,1)</f>
        <v>42131.290277777778</v>
      </c>
    </row>
    <row r="2037" spans="1:20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>E2037/D2037</f>
        <v>2.1103642500000004</v>
      </c>
      <c r="P2037">
        <f>E2037/L2037</f>
        <v>262.15704968944101</v>
      </c>
      <c r="Q2037" t="str">
        <f>LEFT(N2037,(FIND("/",N2037)-1))</f>
        <v>technology</v>
      </c>
      <c r="R2037" t="str">
        <f>MID(N2037,FIND("/",N2037)+1,4115)</f>
        <v>hardware</v>
      </c>
      <c r="S2037" s="11">
        <f>(((J2037/60)/60)/24)+DATE(1970,1,1)</f>
        <v>42311.625081018516</v>
      </c>
      <c r="T2037" s="11">
        <f>(((I2037/60)/60)/24)+DATE(1970,1,1)</f>
        <v>42357.041666666672</v>
      </c>
    </row>
    <row r="2038" spans="1:20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>E2038/D2038</f>
        <v>1.3166833333333334</v>
      </c>
      <c r="P2038">
        <f>E2038/L2038</f>
        <v>46.580778301886795</v>
      </c>
      <c r="Q2038" t="str">
        <f>LEFT(N2038,(FIND("/",N2038)-1))</f>
        <v>technology</v>
      </c>
      <c r="R2038" t="str">
        <f>MID(N2038,FIND("/",N2038)+1,4115)</f>
        <v>hardware</v>
      </c>
      <c r="S2038" s="11">
        <f>(((J2038/60)/60)/24)+DATE(1970,1,1)</f>
        <v>41738.864803240744</v>
      </c>
      <c r="T2038" s="11">
        <f>(((I2038/60)/60)/24)+DATE(1970,1,1)</f>
        <v>41768.864803240744</v>
      </c>
    </row>
    <row r="2039" spans="1:20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>E2039/D2039</f>
        <v>3.0047639999999998</v>
      </c>
      <c r="P2039">
        <f>E2039/L2039</f>
        <v>70.041118881118877</v>
      </c>
      <c r="Q2039" t="str">
        <f>LEFT(N2039,(FIND("/",N2039)-1))</f>
        <v>technology</v>
      </c>
      <c r="R2039" t="str">
        <f>MID(N2039,FIND("/",N2039)+1,4115)</f>
        <v>hardware</v>
      </c>
      <c r="S2039" s="11">
        <f>(((J2039/60)/60)/24)+DATE(1970,1,1)</f>
        <v>41578.210104166668</v>
      </c>
      <c r="T2039" s="11">
        <f>(((I2039/60)/60)/24)+DATE(1970,1,1)</f>
        <v>41638.251770833333</v>
      </c>
    </row>
    <row r="2040" spans="1:20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>E2040/D2040</f>
        <v>4.2051249999999998</v>
      </c>
      <c r="P2040">
        <f>E2040/L2040</f>
        <v>164.90686274509804</v>
      </c>
      <c r="Q2040" t="str">
        <f>LEFT(N2040,(FIND("/",N2040)-1))</f>
        <v>technology</v>
      </c>
      <c r="R2040" t="str">
        <f>MID(N2040,FIND("/",N2040)+1,4115)</f>
        <v>hardware</v>
      </c>
      <c r="S2040" s="11">
        <f>(((J2040/60)/60)/24)+DATE(1970,1,1)</f>
        <v>41424.27107638889</v>
      </c>
      <c r="T2040" s="11">
        <f>(((I2040/60)/60)/24)+DATE(1970,1,1)</f>
        <v>41456.75</v>
      </c>
    </row>
    <row r="2041" spans="1:20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>E2041/D2041</f>
        <v>1.362168</v>
      </c>
      <c r="P2041">
        <f>E2041/L2041</f>
        <v>449.26385224274406</v>
      </c>
      <c r="Q2041" t="str">
        <f>LEFT(N2041,(FIND("/",N2041)-1))</f>
        <v>technology</v>
      </c>
      <c r="R2041" t="str">
        <f>MID(N2041,FIND("/",N2041)+1,4115)</f>
        <v>hardware</v>
      </c>
      <c r="S2041" s="11">
        <f>(((J2041/60)/60)/24)+DATE(1970,1,1)</f>
        <v>42675.438946759255</v>
      </c>
      <c r="T2041" s="11">
        <f>(((I2041/60)/60)/24)+DATE(1970,1,1)</f>
        <v>42705.207638888889</v>
      </c>
    </row>
    <row r="2042" spans="1:20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>E2042/D2042</f>
        <v>2.4817133333333334</v>
      </c>
      <c r="P2042">
        <f>E2042/L2042</f>
        <v>27.472841328413285</v>
      </c>
      <c r="Q2042" t="str">
        <f>LEFT(N2042,(FIND("/",N2042)-1))</f>
        <v>technology</v>
      </c>
      <c r="R2042" t="str">
        <f>MID(N2042,FIND("/",N2042)+1,4115)</f>
        <v>hardware</v>
      </c>
      <c r="S2042" s="11">
        <f>(((J2042/60)/60)/24)+DATE(1970,1,1)</f>
        <v>41578.927118055559</v>
      </c>
      <c r="T2042" s="11">
        <f>(((I2042/60)/60)/24)+DATE(1970,1,1)</f>
        <v>41593.968784722223</v>
      </c>
    </row>
    <row r="2043" spans="1:20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>E2043/D2043</f>
        <v>1.8186315789473684</v>
      </c>
      <c r="P2043">
        <f>E2043/L2043</f>
        <v>143.97499999999999</v>
      </c>
      <c r="Q2043" t="str">
        <f>LEFT(N2043,(FIND("/",N2043)-1))</f>
        <v>technology</v>
      </c>
      <c r="R2043" t="str">
        <f>MID(N2043,FIND("/",N2043)+1,4115)</f>
        <v>hardware</v>
      </c>
      <c r="S2043" s="11">
        <f>(((J2043/60)/60)/24)+DATE(1970,1,1)</f>
        <v>42654.525775462964</v>
      </c>
      <c r="T2043" s="11">
        <f>(((I2043/60)/60)/24)+DATE(1970,1,1)</f>
        <v>42684.567442129628</v>
      </c>
    </row>
    <row r="2044" spans="1:20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>E2044/D2044</f>
        <v>1.2353000000000001</v>
      </c>
      <c r="P2044">
        <f>E2044/L2044</f>
        <v>88.23571428571428</v>
      </c>
      <c r="Q2044" t="str">
        <f>LEFT(N2044,(FIND("/",N2044)-1))</f>
        <v>technology</v>
      </c>
      <c r="R2044" t="str">
        <f>MID(N2044,FIND("/",N2044)+1,4115)</f>
        <v>hardware</v>
      </c>
      <c r="S2044" s="11">
        <f>(((J2044/60)/60)/24)+DATE(1970,1,1)</f>
        <v>42331.708032407405</v>
      </c>
      <c r="T2044" s="11">
        <f>(((I2044/60)/60)/24)+DATE(1970,1,1)</f>
        <v>42391.708032407405</v>
      </c>
    </row>
    <row r="2045" spans="1:20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>E2045/D2045</f>
        <v>5.0620938628158845</v>
      </c>
      <c r="P2045">
        <f>E2045/L2045</f>
        <v>36.326424870466319</v>
      </c>
      <c r="Q2045" t="str">
        <f>LEFT(N2045,(FIND("/",N2045)-1))</f>
        <v>technology</v>
      </c>
      <c r="R2045" t="str">
        <f>MID(N2045,FIND("/",N2045)+1,4115)</f>
        <v>hardware</v>
      </c>
      <c r="S2045" s="11">
        <f>(((J2045/60)/60)/24)+DATE(1970,1,1)</f>
        <v>42661.176817129628</v>
      </c>
      <c r="T2045" s="11">
        <f>(((I2045/60)/60)/24)+DATE(1970,1,1)</f>
        <v>42715.207638888889</v>
      </c>
    </row>
    <row r="2046" spans="1:20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>E2046/D2046</f>
        <v>1.0821333333333334</v>
      </c>
      <c r="P2046">
        <f>E2046/L2046</f>
        <v>90.177777777777777</v>
      </c>
      <c r="Q2046" t="str">
        <f>LEFT(N2046,(FIND("/",N2046)-1))</f>
        <v>technology</v>
      </c>
      <c r="R2046" t="str">
        <f>MID(N2046,FIND("/",N2046)+1,4115)</f>
        <v>hardware</v>
      </c>
      <c r="S2046" s="11">
        <f>(((J2046/60)/60)/24)+DATE(1970,1,1)</f>
        <v>42138.684189814812</v>
      </c>
      <c r="T2046" s="11">
        <f>(((I2046/60)/60)/24)+DATE(1970,1,1)</f>
        <v>42168.684189814812</v>
      </c>
    </row>
    <row r="2047" spans="1:20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>E2047/D2047</f>
        <v>8.1918387755102042</v>
      </c>
      <c r="P2047">
        <f>E2047/L2047</f>
        <v>152.62361216730039</v>
      </c>
      <c r="Q2047" t="str">
        <f>LEFT(N2047,(FIND("/",N2047)-1))</f>
        <v>technology</v>
      </c>
      <c r="R2047" t="str">
        <f>MID(N2047,FIND("/",N2047)+1,4115)</f>
        <v>hardware</v>
      </c>
      <c r="S2047" s="11">
        <f>(((J2047/60)/60)/24)+DATE(1970,1,1)</f>
        <v>41069.088506944441</v>
      </c>
      <c r="T2047" s="11">
        <f>(((I2047/60)/60)/24)+DATE(1970,1,1)</f>
        <v>41099.088506944441</v>
      </c>
    </row>
    <row r="2048" spans="1:20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>E2048/D2048</f>
        <v>1.2110000000000001</v>
      </c>
      <c r="P2048">
        <f>E2048/L2048</f>
        <v>55.806451612903224</v>
      </c>
      <c r="Q2048" t="str">
        <f>LEFT(N2048,(FIND("/",N2048)-1))</f>
        <v>technology</v>
      </c>
      <c r="R2048" t="str">
        <f>MID(N2048,FIND("/",N2048)+1,4115)</f>
        <v>hardware</v>
      </c>
      <c r="S2048" s="11">
        <f>(((J2048/60)/60)/24)+DATE(1970,1,1)</f>
        <v>41387.171805555554</v>
      </c>
      <c r="T2048" s="11">
        <f>(((I2048/60)/60)/24)+DATE(1970,1,1)</f>
        <v>41417.171805555554</v>
      </c>
    </row>
    <row r="2049" spans="1:20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>E2049/D2049</f>
        <v>1.0299897959183673</v>
      </c>
      <c r="P2049">
        <f>E2049/L2049</f>
        <v>227.85327313769753</v>
      </c>
      <c r="Q2049" t="str">
        <f>LEFT(N2049,(FIND("/",N2049)-1))</f>
        <v>technology</v>
      </c>
      <c r="R2049" t="str">
        <f>MID(N2049,FIND("/",N2049)+1,4115)</f>
        <v>hardware</v>
      </c>
      <c r="S2049" s="11">
        <f>(((J2049/60)/60)/24)+DATE(1970,1,1)</f>
        <v>42081.903587962966</v>
      </c>
      <c r="T2049" s="11">
        <f>(((I2049/60)/60)/24)+DATE(1970,1,1)</f>
        <v>42111</v>
      </c>
    </row>
    <row r="2050" spans="1:20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>E2050/D2050</f>
        <v>1.4833229411764706</v>
      </c>
      <c r="P2050">
        <f>E2050/L2050</f>
        <v>91.82989803350327</v>
      </c>
      <c r="Q2050" t="str">
        <f>LEFT(N2050,(FIND("/",N2050)-1))</f>
        <v>technology</v>
      </c>
      <c r="R2050" t="str">
        <f>MID(N2050,FIND("/",N2050)+1,4115)</f>
        <v>hardware</v>
      </c>
      <c r="S2050" s="11">
        <f>(((J2050/60)/60)/24)+DATE(1970,1,1)</f>
        <v>41387.651516203703</v>
      </c>
      <c r="T2050" s="11">
        <f>(((I2050/60)/60)/24)+DATE(1970,1,1)</f>
        <v>41417.651516203703</v>
      </c>
    </row>
    <row r="2051" spans="1:20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>E2051/D2051</f>
        <v>1.2019070000000001</v>
      </c>
      <c r="P2051">
        <f>E2051/L2051</f>
        <v>80.991037735849048</v>
      </c>
      <c r="Q2051" t="str">
        <f>LEFT(N2051,(FIND("/",N2051)-1))</f>
        <v>technology</v>
      </c>
      <c r="R2051" t="str">
        <f>MID(N2051,FIND("/",N2051)+1,4115)</f>
        <v>hardware</v>
      </c>
      <c r="S2051" s="11">
        <f>(((J2051/60)/60)/24)+DATE(1970,1,1)</f>
        <v>41575.527349537035</v>
      </c>
      <c r="T2051" s="11">
        <f>(((I2051/60)/60)/24)+DATE(1970,1,1)</f>
        <v>41610.957638888889</v>
      </c>
    </row>
    <row r="2052" spans="1:20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>E2052/D2052</f>
        <v>4.7327000000000004</v>
      </c>
      <c r="P2052">
        <f>E2052/L2052</f>
        <v>278.39411764705881</v>
      </c>
      <c r="Q2052" t="str">
        <f>LEFT(N2052,(FIND("/",N2052)-1))</f>
        <v>technology</v>
      </c>
      <c r="R2052" t="str">
        <f>MID(N2052,FIND("/",N2052)+1,4115)</f>
        <v>hardware</v>
      </c>
      <c r="S2052" s="11">
        <f>(((J2052/60)/60)/24)+DATE(1970,1,1)</f>
        <v>42115.071504629625</v>
      </c>
      <c r="T2052" s="11">
        <f>(((I2052/60)/60)/24)+DATE(1970,1,1)</f>
        <v>42155.071504629625</v>
      </c>
    </row>
    <row r="2053" spans="1:20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>E2053/D2053</f>
        <v>1.303625</v>
      </c>
      <c r="P2053">
        <f>E2053/L2053</f>
        <v>43.095041322314053</v>
      </c>
      <c r="Q2053" t="str">
        <f>LEFT(N2053,(FIND("/",N2053)-1))</f>
        <v>technology</v>
      </c>
      <c r="R2053" t="str">
        <f>MID(N2053,FIND("/",N2053)+1,4115)</f>
        <v>hardware</v>
      </c>
      <c r="S2053" s="11">
        <f>(((J2053/60)/60)/24)+DATE(1970,1,1)</f>
        <v>41604.022418981483</v>
      </c>
      <c r="T2053" s="11">
        <f>(((I2053/60)/60)/24)+DATE(1970,1,1)</f>
        <v>41634.022418981483</v>
      </c>
    </row>
    <row r="2054" spans="1:20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>E2054/D2054</f>
        <v>3.5304799999999998</v>
      </c>
      <c r="P2054">
        <f>E2054/L2054</f>
        <v>326.29205175600737</v>
      </c>
      <c r="Q2054" t="str">
        <f>LEFT(N2054,(FIND("/",N2054)-1))</f>
        <v>technology</v>
      </c>
      <c r="R2054" t="str">
        <f>MID(N2054,FIND("/",N2054)+1,4115)</f>
        <v>hardware</v>
      </c>
      <c r="S2054" s="11">
        <f>(((J2054/60)/60)/24)+DATE(1970,1,1)</f>
        <v>42375.08394675926</v>
      </c>
      <c r="T2054" s="11">
        <f>(((I2054/60)/60)/24)+DATE(1970,1,1)</f>
        <v>42420.08394675926</v>
      </c>
    </row>
    <row r="2055" spans="1:20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>E2055/D2055</f>
        <v>1.0102</v>
      </c>
      <c r="P2055">
        <f>E2055/L2055</f>
        <v>41.743801652892564</v>
      </c>
      <c r="Q2055" t="str">
        <f>LEFT(N2055,(FIND("/",N2055)-1))</f>
        <v>technology</v>
      </c>
      <c r="R2055" t="str">
        <f>MID(N2055,FIND("/",N2055)+1,4115)</f>
        <v>hardware</v>
      </c>
      <c r="S2055" s="11">
        <f>(((J2055/60)/60)/24)+DATE(1970,1,1)</f>
        <v>42303.617488425924</v>
      </c>
      <c r="T2055" s="11">
        <f>(((I2055/60)/60)/24)+DATE(1970,1,1)</f>
        <v>42333.659155092595</v>
      </c>
    </row>
    <row r="2056" spans="1:20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>E2056/D2056</f>
        <v>1.1359142857142857</v>
      </c>
      <c r="P2056">
        <f>E2056/L2056</f>
        <v>64.020933977455712</v>
      </c>
      <c r="Q2056" t="str">
        <f>LEFT(N2056,(FIND("/",N2056)-1))</f>
        <v>technology</v>
      </c>
      <c r="R2056" t="str">
        <f>MID(N2056,FIND("/",N2056)+1,4115)</f>
        <v>hardware</v>
      </c>
      <c r="S2056" s="11">
        <f>(((J2056/60)/60)/24)+DATE(1970,1,1)</f>
        <v>41731.520949074074</v>
      </c>
      <c r="T2056" s="11">
        <f>(((I2056/60)/60)/24)+DATE(1970,1,1)</f>
        <v>41761.520949074074</v>
      </c>
    </row>
    <row r="2057" spans="1:20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>E2057/D2057</f>
        <v>1.6741666666666666</v>
      </c>
      <c r="P2057">
        <f>E2057/L2057</f>
        <v>99.455445544554451</v>
      </c>
      <c r="Q2057" t="str">
        <f>LEFT(N2057,(FIND("/",N2057)-1))</f>
        <v>technology</v>
      </c>
      <c r="R2057" t="str">
        <f>MID(N2057,FIND("/",N2057)+1,4115)</f>
        <v>hardware</v>
      </c>
      <c r="S2057" s="11">
        <f>(((J2057/60)/60)/24)+DATE(1970,1,1)</f>
        <v>41946.674108796295</v>
      </c>
      <c r="T2057" s="11">
        <f>(((I2057/60)/60)/24)+DATE(1970,1,1)</f>
        <v>41976.166666666672</v>
      </c>
    </row>
    <row r="2058" spans="1:20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>E2058/D2058</f>
        <v>1.5345200000000001</v>
      </c>
      <c r="P2058">
        <f>E2058/L2058</f>
        <v>138.49458483754512</v>
      </c>
      <c r="Q2058" t="str">
        <f>LEFT(N2058,(FIND("/",N2058)-1))</f>
        <v>technology</v>
      </c>
      <c r="R2058" t="str">
        <f>MID(N2058,FIND("/",N2058)+1,4115)</f>
        <v>hardware</v>
      </c>
      <c r="S2058" s="11">
        <f>(((J2058/60)/60)/24)+DATE(1970,1,1)</f>
        <v>41351.76090277778</v>
      </c>
      <c r="T2058" s="11">
        <f>(((I2058/60)/60)/24)+DATE(1970,1,1)</f>
        <v>41381.76090277778</v>
      </c>
    </row>
    <row r="2059" spans="1:20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>E2059/D2059</f>
        <v>2.022322</v>
      </c>
      <c r="P2059">
        <f>E2059/L2059</f>
        <v>45.547792792792798</v>
      </c>
      <c r="Q2059" t="str">
        <f>LEFT(N2059,(FIND("/",N2059)-1))</f>
        <v>technology</v>
      </c>
      <c r="R2059" t="str">
        <f>MID(N2059,FIND("/",N2059)+1,4115)</f>
        <v>hardware</v>
      </c>
      <c r="S2059" s="11">
        <f>(((J2059/60)/60)/24)+DATE(1970,1,1)</f>
        <v>42396.494583333333</v>
      </c>
      <c r="T2059" s="11">
        <f>(((I2059/60)/60)/24)+DATE(1970,1,1)</f>
        <v>42426.494583333333</v>
      </c>
    </row>
    <row r="2060" spans="1:20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>E2060/D2060</f>
        <v>1.6828125</v>
      </c>
      <c r="P2060">
        <f>E2060/L2060</f>
        <v>10.507317073170732</v>
      </c>
      <c r="Q2060" t="str">
        <f>LEFT(N2060,(FIND("/",N2060)-1))</f>
        <v>technology</v>
      </c>
      <c r="R2060" t="str">
        <f>MID(N2060,FIND("/",N2060)+1,4115)</f>
        <v>hardware</v>
      </c>
      <c r="S2060" s="11">
        <f>(((J2060/60)/60)/24)+DATE(1970,1,1)</f>
        <v>42026.370717592596</v>
      </c>
      <c r="T2060" s="11">
        <f>(((I2060/60)/60)/24)+DATE(1970,1,1)</f>
        <v>42065.833333333328</v>
      </c>
    </row>
    <row r="2061" spans="1:20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>E2061/D2061</f>
        <v>1.4345666666666668</v>
      </c>
      <c r="P2061">
        <f>E2061/L2061</f>
        <v>114.76533333333333</v>
      </c>
      <c r="Q2061" t="str">
        <f>LEFT(N2061,(FIND("/",N2061)-1))</f>
        <v>technology</v>
      </c>
      <c r="R2061" t="str">
        <f>MID(N2061,FIND("/",N2061)+1,4115)</f>
        <v>hardware</v>
      </c>
      <c r="S2061" s="11">
        <f>(((J2061/60)/60)/24)+DATE(1970,1,1)</f>
        <v>42361.602476851855</v>
      </c>
      <c r="T2061" s="11">
        <f>(((I2061/60)/60)/24)+DATE(1970,1,1)</f>
        <v>42400.915972222225</v>
      </c>
    </row>
    <row r="2062" spans="1:20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>E2062/D2062</f>
        <v>1.964</v>
      </c>
      <c r="P2062">
        <f>E2062/L2062</f>
        <v>35.997067448680355</v>
      </c>
      <c r="Q2062" t="str">
        <f>LEFT(N2062,(FIND("/",N2062)-1))</f>
        <v>technology</v>
      </c>
      <c r="R2062" t="str">
        <f>MID(N2062,FIND("/",N2062)+1,4115)</f>
        <v>hardware</v>
      </c>
      <c r="S2062" s="11">
        <f>(((J2062/60)/60)/24)+DATE(1970,1,1)</f>
        <v>41783.642939814818</v>
      </c>
      <c r="T2062" s="11">
        <f>(((I2062/60)/60)/24)+DATE(1970,1,1)</f>
        <v>41843.642939814818</v>
      </c>
    </row>
    <row r="2063" spans="1:20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>E2063/D2063</f>
        <v>1.0791999999999999</v>
      </c>
      <c r="P2063">
        <f>E2063/L2063</f>
        <v>154.17142857142858</v>
      </c>
      <c r="Q2063" t="str">
        <f>LEFT(N2063,(FIND("/",N2063)-1))</f>
        <v>technology</v>
      </c>
      <c r="R2063" t="str">
        <f>MID(N2063,FIND("/",N2063)+1,4115)</f>
        <v>hardware</v>
      </c>
      <c r="S2063" s="11">
        <f>(((J2063/60)/60)/24)+DATE(1970,1,1)</f>
        <v>42705.764513888891</v>
      </c>
      <c r="T2063" s="11">
        <f>(((I2063/60)/60)/24)+DATE(1970,1,1)</f>
        <v>42735.764513888891</v>
      </c>
    </row>
    <row r="2064" spans="1:20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>E2064/D2064</f>
        <v>1.14977</v>
      </c>
      <c r="P2064">
        <f>E2064/L2064</f>
        <v>566.38916256157631</v>
      </c>
      <c r="Q2064" t="str">
        <f>LEFT(N2064,(FIND("/",N2064)-1))</f>
        <v>technology</v>
      </c>
      <c r="R2064" t="str">
        <f>MID(N2064,FIND("/",N2064)+1,4115)</f>
        <v>hardware</v>
      </c>
      <c r="S2064" s="11">
        <f>(((J2064/60)/60)/24)+DATE(1970,1,1)</f>
        <v>42423.3830787037</v>
      </c>
      <c r="T2064" s="11">
        <f>(((I2064/60)/60)/24)+DATE(1970,1,1)</f>
        <v>42453.341412037036</v>
      </c>
    </row>
    <row r="2065" spans="1:20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>E2065/D2065</f>
        <v>1.4804999999999999</v>
      </c>
      <c r="P2065">
        <f>E2065/L2065</f>
        <v>120.85714285714286</v>
      </c>
      <c r="Q2065" t="str">
        <f>LEFT(N2065,(FIND("/",N2065)-1))</f>
        <v>technology</v>
      </c>
      <c r="R2065" t="str">
        <f>MID(N2065,FIND("/",N2065)+1,4115)</f>
        <v>hardware</v>
      </c>
      <c r="S2065" s="11">
        <f>(((J2065/60)/60)/24)+DATE(1970,1,1)</f>
        <v>42472.73265046296</v>
      </c>
      <c r="T2065" s="11">
        <f>(((I2065/60)/60)/24)+DATE(1970,1,1)</f>
        <v>42505.73265046296</v>
      </c>
    </row>
    <row r="2066" spans="1:20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>E2066/D2066</f>
        <v>1.9116676082790633</v>
      </c>
      <c r="P2066">
        <f>E2066/L2066</f>
        <v>86.163845492085343</v>
      </c>
      <c r="Q2066" t="str">
        <f>LEFT(N2066,(FIND("/",N2066)-1))</f>
        <v>technology</v>
      </c>
      <c r="R2066" t="str">
        <f>MID(N2066,FIND("/",N2066)+1,4115)</f>
        <v>hardware</v>
      </c>
      <c r="S2066" s="11">
        <f>(((J2066/60)/60)/24)+DATE(1970,1,1)</f>
        <v>41389.364849537036</v>
      </c>
      <c r="T2066" s="11">
        <f>(((I2066/60)/60)/24)+DATE(1970,1,1)</f>
        <v>41425.5</v>
      </c>
    </row>
    <row r="2067" spans="1:20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>E2067/D2067</f>
        <v>1.99215125</v>
      </c>
      <c r="P2067">
        <f>E2067/L2067</f>
        <v>51.212114395886893</v>
      </c>
      <c r="Q2067" t="str">
        <f>LEFT(N2067,(FIND("/",N2067)-1))</f>
        <v>technology</v>
      </c>
      <c r="R2067" t="str">
        <f>MID(N2067,FIND("/",N2067)+1,4115)</f>
        <v>hardware</v>
      </c>
      <c r="S2067" s="11">
        <f>(((J2067/60)/60)/24)+DATE(1970,1,1)</f>
        <v>41603.333668981482</v>
      </c>
      <c r="T2067" s="11">
        <f>(((I2067/60)/60)/24)+DATE(1970,1,1)</f>
        <v>41633.333668981482</v>
      </c>
    </row>
    <row r="2068" spans="1:20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>E2068/D2068</f>
        <v>2.1859999999999999</v>
      </c>
      <c r="P2068">
        <f>E2068/L2068</f>
        <v>67.261538461538464</v>
      </c>
      <c r="Q2068" t="str">
        <f>LEFT(N2068,(FIND("/",N2068)-1))</f>
        <v>technology</v>
      </c>
      <c r="R2068" t="str">
        <f>MID(N2068,FIND("/",N2068)+1,4115)</f>
        <v>hardware</v>
      </c>
      <c r="S2068" s="11">
        <f>(((J2068/60)/60)/24)+DATE(1970,1,1)</f>
        <v>41844.771793981483</v>
      </c>
      <c r="T2068" s="11">
        <f>(((I2068/60)/60)/24)+DATE(1970,1,1)</f>
        <v>41874.771793981483</v>
      </c>
    </row>
    <row r="2069" spans="1:20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>E2069/D2069</f>
        <v>1.2686868686868686</v>
      </c>
      <c r="P2069">
        <f>E2069/L2069</f>
        <v>62.8</v>
      </c>
      <c r="Q2069" t="str">
        <f>LEFT(N2069,(FIND("/",N2069)-1))</f>
        <v>technology</v>
      </c>
      <c r="R2069" t="str">
        <f>MID(N2069,FIND("/",N2069)+1,4115)</f>
        <v>hardware</v>
      </c>
      <c r="S2069" s="11">
        <f>(((J2069/60)/60)/24)+DATE(1970,1,1)</f>
        <v>42115.853888888887</v>
      </c>
      <c r="T2069" s="11">
        <f>(((I2069/60)/60)/24)+DATE(1970,1,1)</f>
        <v>42148.853888888887</v>
      </c>
    </row>
    <row r="2070" spans="1:20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>E2070/D2070</f>
        <v>1.0522388</v>
      </c>
      <c r="P2070">
        <f>E2070/L2070</f>
        <v>346.13118421052633</v>
      </c>
      <c r="Q2070" t="str">
        <f>LEFT(N2070,(FIND("/",N2070)-1))</f>
        <v>technology</v>
      </c>
      <c r="R2070" t="str">
        <f>MID(N2070,FIND("/",N2070)+1,4115)</f>
        <v>hardware</v>
      </c>
      <c r="S2070" s="11">
        <f>(((J2070/60)/60)/24)+DATE(1970,1,1)</f>
        <v>42633.841608796298</v>
      </c>
      <c r="T2070" s="11">
        <f>(((I2070/60)/60)/24)+DATE(1970,1,1)</f>
        <v>42663.841608796298</v>
      </c>
    </row>
    <row r="2071" spans="1:20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>E2071/D2071</f>
        <v>1.2840666000000001</v>
      </c>
      <c r="P2071">
        <f>E2071/L2071</f>
        <v>244.11912547528519</v>
      </c>
      <c r="Q2071" t="str">
        <f>LEFT(N2071,(FIND("/",N2071)-1))</f>
        <v>technology</v>
      </c>
      <c r="R2071" t="str">
        <f>MID(N2071,FIND("/",N2071)+1,4115)</f>
        <v>hardware</v>
      </c>
      <c r="S2071" s="11">
        <f>(((J2071/60)/60)/24)+DATE(1970,1,1)</f>
        <v>42340.972118055557</v>
      </c>
      <c r="T2071" s="11">
        <f>(((I2071/60)/60)/24)+DATE(1970,1,1)</f>
        <v>42371.972118055557</v>
      </c>
    </row>
    <row r="2072" spans="1:20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>E2072/D2072</f>
        <v>3.1732719999999999</v>
      </c>
      <c r="P2072">
        <f>E2072/L2072</f>
        <v>259.25424836601309</v>
      </c>
      <c r="Q2072" t="str">
        <f>LEFT(N2072,(FIND("/",N2072)-1))</f>
        <v>technology</v>
      </c>
      <c r="R2072" t="str">
        <f>MID(N2072,FIND("/",N2072)+1,4115)</f>
        <v>hardware</v>
      </c>
      <c r="S2072" s="11">
        <f>(((J2072/60)/60)/24)+DATE(1970,1,1)</f>
        <v>42519.6565162037</v>
      </c>
      <c r="T2072" s="11">
        <f>(((I2072/60)/60)/24)+DATE(1970,1,1)</f>
        <v>42549.6565162037</v>
      </c>
    </row>
    <row r="2073" spans="1:20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>E2073/D2073</f>
        <v>2.8073000000000001</v>
      </c>
      <c r="P2073">
        <f>E2073/L2073</f>
        <v>201.96402877697841</v>
      </c>
      <c r="Q2073" t="str">
        <f>LEFT(N2073,(FIND("/",N2073)-1))</f>
        <v>technology</v>
      </c>
      <c r="R2073" t="str">
        <f>MID(N2073,FIND("/",N2073)+1,4115)</f>
        <v>hardware</v>
      </c>
      <c r="S2073" s="11">
        <f>(((J2073/60)/60)/24)+DATE(1970,1,1)</f>
        <v>42600.278749999998</v>
      </c>
      <c r="T2073" s="11">
        <f>(((I2073/60)/60)/24)+DATE(1970,1,1)</f>
        <v>42645.278749999998</v>
      </c>
    </row>
    <row r="2074" spans="1:20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>E2074/D2074</f>
        <v>1.1073146853146854</v>
      </c>
      <c r="P2074">
        <f>E2074/L2074</f>
        <v>226.20857142857142</v>
      </c>
      <c r="Q2074" t="str">
        <f>LEFT(N2074,(FIND("/",N2074)-1))</f>
        <v>technology</v>
      </c>
      <c r="R2074" t="str">
        <f>MID(N2074,FIND("/",N2074)+1,4115)</f>
        <v>hardware</v>
      </c>
      <c r="S2074" s="11">
        <f>(((J2074/60)/60)/24)+DATE(1970,1,1)</f>
        <v>42467.581388888888</v>
      </c>
      <c r="T2074" s="11">
        <f>(((I2074/60)/60)/24)+DATE(1970,1,1)</f>
        <v>42497.581388888888</v>
      </c>
    </row>
    <row r="2075" spans="1:20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>E2075/D2075</f>
        <v>1.5260429999999998</v>
      </c>
      <c r="P2075">
        <f>E2075/L2075</f>
        <v>324.69</v>
      </c>
      <c r="Q2075" t="str">
        <f>LEFT(N2075,(FIND("/",N2075)-1))</f>
        <v>technology</v>
      </c>
      <c r="R2075" t="str">
        <f>MID(N2075,FIND("/",N2075)+1,4115)</f>
        <v>hardware</v>
      </c>
      <c r="S2075" s="11">
        <f>(((J2075/60)/60)/24)+DATE(1970,1,1)</f>
        <v>42087.668032407411</v>
      </c>
      <c r="T2075" s="11">
        <f>(((I2075/60)/60)/24)+DATE(1970,1,1)</f>
        <v>42132.668032407411</v>
      </c>
    </row>
    <row r="2076" spans="1:20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>E2076/D2076</f>
        <v>1.0249999999999999</v>
      </c>
      <c r="P2076">
        <f>E2076/L2076</f>
        <v>205</v>
      </c>
      <c r="Q2076" t="str">
        <f>LEFT(N2076,(FIND("/",N2076)-1))</f>
        <v>technology</v>
      </c>
      <c r="R2076" t="str">
        <f>MID(N2076,FIND("/",N2076)+1,4115)</f>
        <v>hardware</v>
      </c>
      <c r="S2076" s="11">
        <f>(((J2076/60)/60)/24)+DATE(1970,1,1)</f>
        <v>42466.826180555552</v>
      </c>
      <c r="T2076" s="11">
        <f>(((I2076/60)/60)/24)+DATE(1970,1,1)</f>
        <v>42496.826180555552</v>
      </c>
    </row>
    <row r="2077" spans="1:20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>E2077/D2077</f>
        <v>16.783738373837384</v>
      </c>
      <c r="P2077">
        <f>E2077/L2077</f>
        <v>20.465926829268295</v>
      </c>
      <c r="Q2077" t="str">
        <f>LEFT(N2077,(FIND("/",N2077)-1))</f>
        <v>technology</v>
      </c>
      <c r="R2077" t="str">
        <f>MID(N2077,FIND("/",N2077)+1,4115)</f>
        <v>hardware</v>
      </c>
      <c r="S2077" s="11">
        <f>(((J2077/60)/60)/24)+DATE(1970,1,1)</f>
        <v>41450.681574074071</v>
      </c>
      <c r="T2077" s="11">
        <f>(((I2077/60)/60)/24)+DATE(1970,1,1)</f>
        <v>41480.681574074071</v>
      </c>
    </row>
    <row r="2078" spans="1:20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>E2078/D2078</f>
        <v>5.4334915642458101</v>
      </c>
      <c r="P2078">
        <f>E2078/L2078</f>
        <v>116.35303146309367</v>
      </c>
      <c r="Q2078" t="str">
        <f>LEFT(N2078,(FIND("/",N2078)-1))</f>
        <v>technology</v>
      </c>
      <c r="R2078" t="str">
        <f>MID(N2078,FIND("/",N2078)+1,4115)</f>
        <v>hardware</v>
      </c>
      <c r="S2078" s="11">
        <f>(((J2078/60)/60)/24)+DATE(1970,1,1)</f>
        <v>41803.880659722221</v>
      </c>
      <c r="T2078" s="11">
        <f>(((I2078/60)/60)/24)+DATE(1970,1,1)</f>
        <v>41843.880659722221</v>
      </c>
    </row>
    <row r="2079" spans="1:20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>E2079/D2079</f>
        <v>1.1550800000000001</v>
      </c>
      <c r="P2079">
        <f>E2079/L2079</f>
        <v>307.20212765957444</v>
      </c>
      <c r="Q2079" t="str">
        <f>LEFT(N2079,(FIND("/",N2079)-1))</f>
        <v>technology</v>
      </c>
      <c r="R2079" t="str">
        <f>MID(N2079,FIND("/",N2079)+1,4115)</f>
        <v>hardware</v>
      </c>
      <c r="S2079" s="11">
        <f>(((J2079/60)/60)/24)+DATE(1970,1,1)</f>
        <v>42103.042546296296</v>
      </c>
      <c r="T2079" s="11">
        <f>(((I2079/60)/60)/24)+DATE(1970,1,1)</f>
        <v>42160.875</v>
      </c>
    </row>
    <row r="2080" spans="1:20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>E2080/D2080</f>
        <v>1.3120499999999999</v>
      </c>
      <c r="P2080">
        <f>E2080/L2080</f>
        <v>546.6875</v>
      </c>
      <c r="Q2080" t="str">
        <f>LEFT(N2080,(FIND("/",N2080)-1))</f>
        <v>technology</v>
      </c>
      <c r="R2080" t="str">
        <f>MID(N2080,FIND("/",N2080)+1,4115)</f>
        <v>hardware</v>
      </c>
      <c r="S2080" s="11">
        <f>(((J2080/60)/60)/24)+DATE(1970,1,1)</f>
        <v>42692.771493055552</v>
      </c>
      <c r="T2080" s="11">
        <f>(((I2080/60)/60)/24)+DATE(1970,1,1)</f>
        <v>42722.771493055552</v>
      </c>
    </row>
    <row r="2081" spans="1:20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>E2081/D2081</f>
        <v>2.8816999999999999</v>
      </c>
      <c r="P2081">
        <f>E2081/L2081</f>
        <v>47.474464579901152</v>
      </c>
      <c r="Q2081" t="str">
        <f>LEFT(N2081,(FIND("/",N2081)-1))</f>
        <v>technology</v>
      </c>
      <c r="R2081" t="str">
        <f>MID(N2081,FIND("/",N2081)+1,4115)</f>
        <v>hardware</v>
      </c>
      <c r="S2081" s="11">
        <f>(((J2081/60)/60)/24)+DATE(1970,1,1)</f>
        <v>42150.71056712963</v>
      </c>
      <c r="T2081" s="11">
        <f>(((I2081/60)/60)/24)+DATE(1970,1,1)</f>
        <v>42180.791666666672</v>
      </c>
    </row>
    <row r="2082" spans="1:20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>E2082/D2082</f>
        <v>5.0780000000000003</v>
      </c>
      <c r="P2082">
        <f>E2082/L2082</f>
        <v>101.56</v>
      </c>
      <c r="Q2082" t="str">
        <f>LEFT(N2082,(FIND("/",N2082)-1))</f>
        <v>technology</v>
      </c>
      <c r="R2082" t="str">
        <f>MID(N2082,FIND("/",N2082)+1,4115)</f>
        <v>hardware</v>
      </c>
      <c r="S2082" s="11">
        <f>(((J2082/60)/60)/24)+DATE(1970,1,1)</f>
        <v>42289.957175925927</v>
      </c>
      <c r="T2082" s="11">
        <f>(((I2082/60)/60)/24)+DATE(1970,1,1)</f>
        <v>42319.998842592591</v>
      </c>
    </row>
    <row r="2083" spans="1:20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>E2083/D2083</f>
        <v>1.1457142857142857</v>
      </c>
      <c r="P2083">
        <f>E2083/L2083</f>
        <v>72.909090909090907</v>
      </c>
      <c r="Q2083" t="str">
        <f>LEFT(N2083,(FIND("/",N2083)-1))</f>
        <v>music</v>
      </c>
      <c r="R2083" t="str">
        <f>MID(N2083,FIND("/",N2083)+1,4115)</f>
        <v>indie rock</v>
      </c>
      <c r="S2083" s="11">
        <f>(((J2083/60)/60)/24)+DATE(1970,1,1)</f>
        <v>41004.156886574077</v>
      </c>
      <c r="T2083" s="11">
        <f>(((I2083/60)/60)/24)+DATE(1970,1,1)</f>
        <v>41045.207638888889</v>
      </c>
    </row>
    <row r="2084" spans="1:20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>E2084/D2084</f>
        <v>1.1073333333333333</v>
      </c>
      <c r="P2084">
        <f>E2084/L2084</f>
        <v>43.710526315789473</v>
      </c>
      <c r="Q2084" t="str">
        <f>LEFT(N2084,(FIND("/",N2084)-1))</f>
        <v>music</v>
      </c>
      <c r="R2084" t="str">
        <f>MID(N2084,FIND("/",N2084)+1,4115)</f>
        <v>indie rock</v>
      </c>
      <c r="S2084" s="11">
        <f>(((J2084/60)/60)/24)+DATE(1970,1,1)</f>
        <v>40811.120324074072</v>
      </c>
      <c r="T2084" s="11">
        <f>(((I2084/60)/60)/24)+DATE(1970,1,1)</f>
        <v>40871.161990740737</v>
      </c>
    </row>
    <row r="2085" spans="1:20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>E2085/D2085</f>
        <v>1.1333333333333333</v>
      </c>
      <c r="P2085">
        <f>E2085/L2085</f>
        <v>34</v>
      </c>
      <c r="Q2085" t="str">
        <f>LEFT(N2085,(FIND("/",N2085)-1))</f>
        <v>music</v>
      </c>
      <c r="R2085" t="str">
        <f>MID(N2085,FIND("/",N2085)+1,4115)</f>
        <v>indie rock</v>
      </c>
      <c r="S2085" s="11">
        <f>(((J2085/60)/60)/24)+DATE(1970,1,1)</f>
        <v>41034.72216435185</v>
      </c>
      <c r="T2085" s="11">
        <f>(((I2085/60)/60)/24)+DATE(1970,1,1)</f>
        <v>41064.72216435185</v>
      </c>
    </row>
    <row r="2086" spans="1:20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>E2086/D2086</f>
        <v>1.0833333333333333</v>
      </c>
      <c r="P2086">
        <f>E2086/L2086</f>
        <v>70.652173913043484</v>
      </c>
      <c r="Q2086" t="str">
        <f>LEFT(N2086,(FIND("/",N2086)-1))</f>
        <v>music</v>
      </c>
      <c r="R2086" t="str">
        <f>MID(N2086,FIND("/",N2086)+1,4115)</f>
        <v>indie rock</v>
      </c>
      <c r="S2086" s="11">
        <f>(((J2086/60)/60)/24)+DATE(1970,1,1)</f>
        <v>41731.833124999997</v>
      </c>
      <c r="T2086" s="11">
        <f>(((I2086/60)/60)/24)+DATE(1970,1,1)</f>
        <v>41763.290972222225</v>
      </c>
    </row>
    <row r="2087" spans="1:20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>E2087/D2087</f>
        <v>1.2353333333333334</v>
      </c>
      <c r="P2087">
        <f>E2087/L2087</f>
        <v>89.301204819277103</v>
      </c>
      <c r="Q2087" t="str">
        <f>LEFT(N2087,(FIND("/",N2087)-1))</f>
        <v>music</v>
      </c>
      <c r="R2087" t="str">
        <f>MID(N2087,FIND("/",N2087)+1,4115)</f>
        <v>indie rock</v>
      </c>
      <c r="S2087" s="11">
        <f>(((J2087/60)/60)/24)+DATE(1970,1,1)</f>
        <v>41075.835497685184</v>
      </c>
      <c r="T2087" s="11">
        <f>(((I2087/60)/60)/24)+DATE(1970,1,1)</f>
        <v>41105.835497685184</v>
      </c>
    </row>
    <row r="2088" spans="1:20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>E2088/D2088</f>
        <v>1.0069999999999999</v>
      </c>
      <c r="P2088">
        <f>E2088/L2088</f>
        <v>115.08571428571429</v>
      </c>
      <c r="Q2088" t="str">
        <f>LEFT(N2088,(FIND("/",N2088)-1))</f>
        <v>music</v>
      </c>
      <c r="R2088" t="str">
        <f>MID(N2088,FIND("/",N2088)+1,4115)</f>
        <v>indie rock</v>
      </c>
      <c r="S2088" s="11">
        <f>(((J2088/60)/60)/24)+DATE(1970,1,1)</f>
        <v>40860.67050925926</v>
      </c>
      <c r="T2088" s="11">
        <f>(((I2088/60)/60)/24)+DATE(1970,1,1)</f>
        <v>40891.207638888889</v>
      </c>
    </row>
    <row r="2089" spans="1:20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>E2089/D2089</f>
        <v>1.0353333333333334</v>
      </c>
      <c r="P2089">
        <f>E2089/L2089</f>
        <v>62.12</v>
      </c>
      <c r="Q2089" t="str">
        <f>LEFT(N2089,(FIND("/",N2089)-1))</f>
        <v>music</v>
      </c>
      <c r="R2089" t="str">
        <f>MID(N2089,FIND("/",N2089)+1,4115)</f>
        <v>indie rock</v>
      </c>
      <c r="S2089" s="11">
        <f>(((J2089/60)/60)/24)+DATE(1970,1,1)</f>
        <v>40764.204375000001</v>
      </c>
      <c r="T2089" s="11">
        <f>(((I2089/60)/60)/24)+DATE(1970,1,1)</f>
        <v>40794.204375000001</v>
      </c>
    </row>
    <row r="2090" spans="1:20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>E2090/D2090</f>
        <v>1.1551066666666667</v>
      </c>
      <c r="P2090">
        <f>E2090/L2090</f>
        <v>46.204266666666669</v>
      </c>
      <c r="Q2090" t="str">
        <f>LEFT(N2090,(FIND("/",N2090)-1))</f>
        <v>music</v>
      </c>
      <c r="R2090" t="str">
        <f>MID(N2090,FIND("/",N2090)+1,4115)</f>
        <v>indie rock</v>
      </c>
      <c r="S2090" s="11">
        <f>(((J2090/60)/60)/24)+DATE(1970,1,1)</f>
        <v>40395.714722222219</v>
      </c>
      <c r="T2090" s="11">
        <f>(((I2090/60)/60)/24)+DATE(1970,1,1)</f>
        <v>40432.165972222225</v>
      </c>
    </row>
    <row r="2091" spans="1:20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>E2091/D2091</f>
        <v>1.2040040000000001</v>
      </c>
      <c r="P2091">
        <f>E2091/L2091</f>
        <v>48.54854838709678</v>
      </c>
      <c r="Q2091" t="str">
        <f>LEFT(N2091,(FIND("/",N2091)-1))</f>
        <v>music</v>
      </c>
      <c r="R2091" t="str">
        <f>MID(N2091,FIND("/",N2091)+1,4115)</f>
        <v>indie rock</v>
      </c>
      <c r="S2091" s="11">
        <f>(((J2091/60)/60)/24)+DATE(1970,1,1)</f>
        <v>41453.076319444444</v>
      </c>
      <c r="T2091" s="11">
        <f>(((I2091/60)/60)/24)+DATE(1970,1,1)</f>
        <v>41488.076319444444</v>
      </c>
    </row>
    <row r="2092" spans="1:20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>E2092/D2092</f>
        <v>1.1504037499999999</v>
      </c>
      <c r="P2092">
        <f>E2092/L2092</f>
        <v>57.520187499999999</v>
      </c>
      <c r="Q2092" t="str">
        <f>LEFT(N2092,(FIND("/",N2092)-1))</f>
        <v>music</v>
      </c>
      <c r="R2092" t="str">
        <f>MID(N2092,FIND("/",N2092)+1,4115)</f>
        <v>indie rock</v>
      </c>
      <c r="S2092" s="11">
        <f>(((J2092/60)/60)/24)+DATE(1970,1,1)</f>
        <v>41299.381423611114</v>
      </c>
      <c r="T2092" s="11">
        <f>(((I2092/60)/60)/24)+DATE(1970,1,1)</f>
        <v>41329.381423611114</v>
      </c>
    </row>
    <row r="2093" spans="1:20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>E2093/D2093</f>
        <v>1.2046777777777777</v>
      </c>
      <c r="P2093">
        <f>E2093/L2093</f>
        <v>88.147154471544724</v>
      </c>
      <c r="Q2093" t="str">
        <f>LEFT(N2093,(FIND("/",N2093)-1))</f>
        <v>music</v>
      </c>
      <c r="R2093" t="str">
        <f>MID(N2093,FIND("/",N2093)+1,4115)</f>
        <v>indie rock</v>
      </c>
      <c r="S2093" s="11">
        <f>(((J2093/60)/60)/24)+DATE(1970,1,1)</f>
        <v>40555.322662037033</v>
      </c>
      <c r="T2093" s="11">
        <f>(((I2093/60)/60)/24)+DATE(1970,1,1)</f>
        <v>40603.833333333336</v>
      </c>
    </row>
    <row r="2094" spans="1:20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>E2094/D2094</f>
        <v>1.0128333333333333</v>
      </c>
      <c r="P2094">
        <f>E2094/L2094</f>
        <v>110.49090909090908</v>
      </c>
      <c r="Q2094" t="str">
        <f>LEFT(N2094,(FIND("/",N2094)-1))</f>
        <v>music</v>
      </c>
      <c r="R2094" t="str">
        <f>MID(N2094,FIND("/",N2094)+1,4115)</f>
        <v>indie rock</v>
      </c>
      <c r="S2094" s="11">
        <f>(((J2094/60)/60)/24)+DATE(1970,1,1)</f>
        <v>40763.707546296297</v>
      </c>
      <c r="T2094" s="11">
        <f>(((I2094/60)/60)/24)+DATE(1970,1,1)</f>
        <v>40823.707546296297</v>
      </c>
    </row>
    <row r="2095" spans="1:20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>E2095/D2095</f>
        <v>1.0246666666666666</v>
      </c>
      <c r="P2095">
        <f>E2095/L2095</f>
        <v>66.826086956521735</v>
      </c>
      <c r="Q2095" t="str">
        <f>LEFT(N2095,(FIND("/",N2095)-1))</f>
        <v>music</v>
      </c>
      <c r="R2095" t="str">
        <f>MID(N2095,FIND("/",N2095)+1,4115)</f>
        <v>indie rock</v>
      </c>
      <c r="S2095" s="11">
        <f>(((J2095/60)/60)/24)+DATE(1970,1,1)</f>
        <v>41205.854537037041</v>
      </c>
      <c r="T2095" s="11">
        <f>(((I2095/60)/60)/24)+DATE(1970,1,1)</f>
        <v>41265.896203703705</v>
      </c>
    </row>
    <row r="2096" spans="1:20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>E2096/D2096</f>
        <v>1.2054285714285715</v>
      </c>
      <c r="P2096">
        <f>E2096/L2096</f>
        <v>58.597222222222221</v>
      </c>
      <c r="Q2096" t="str">
        <f>LEFT(N2096,(FIND("/",N2096)-1))</f>
        <v>music</v>
      </c>
      <c r="R2096" t="str">
        <f>MID(N2096,FIND("/",N2096)+1,4115)</f>
        <v>indie rock</v>
      </c>
      <c r="S2096" s="11">
        <f>(((J2096/60)/60)/24)+DATE(1970,1,1)</f>
        <v>40939.02002314815</v>
      </c>
      <c r="T2096" s="11">
        <f>(((I2096/60)/60)/24)+DATE(1970,1,1)</f>
        <v>40973.125</v>
      </c>
    </row>
    <row r="2097" spans="1:20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>E2097/D2097</f>
        <v>1</v>
      </c>
      <c r="P2097">
        <f>E2097/L2097</f>
        <v>113.63636363636364</v>
      </c>
      <c r="Q2097" t="str">
        <f>LEFT(N2097,(FIND("/",N2097)-1))</f>
        <v>music</v>
      </c>
      <c r="R2097" t="str">
        <f>MID(N2097,FIND("/",N2097)+1,4115)</f>
        <v>indie rock</v>
      </c>
      <c r="S2097" s="11">
        <f>(((J2097/60)/60)/24)+DATE(1970,1,1)</f>
        <v>40758.733483796292</v>
      </c>
      <c r="T2097" s="11">
        <f>(((I2097/60)/60)/24)+DATE(1970,1,1)</f>
        <v>40818.733483796292</v>
      </c>
    </row>
    <row r="2098" spans="1:20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>E2098/D2098</f>
        <v>1.0166666666666666</v>
      </c>
      <c r="P2098">
        <f>E2098/L2098</f>
        <v>43.571428571428569</v>
      </c>
      <c r="Q2098" t="str">
        <f>LEFT(N2098,(FIND("/",N2098)-1))</f>
        <v>music</v>
      </c>
      <c r="R2098" t="str">
        <f>MID(N2098,FIND("/",N2098)+1,4115)</f>
        <v>indie rock</v>
      </c>
      <c r="S2098" s="11">
        <f>(((J2098/60)/60)/24)+DATE(1970,1,1)</f>
        <v>41192.758506944447</v>
      </c>
      <c r="T2098" s="11">
        <f>(((I2098/60)/60)/24)+DATE(1970,1,1)</f>
        <v>41208.165972222225</v>
      </c>
    </row>
    <row r="2099" spans="1:20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>E2099/D2099</f>
        <v>1</v>
      </c>
      <c r="P2099">
        <f>E2099/L2099</f>
        <v>78.94736842105263</v>
      </c>
      <c r="Q2099" t="str">
        <f>LEFT(N2099,(FIND("/",N2099)-1))</f>
        <v>music</v>
      </c>
      <c r="R2099" t="str">
        <f>MID(N2099,FIND("/",N2099)+1,4115)</f>
        <v>indie rock</v>
      </c>
      <c r="S2099" s="11">
        <f>(((J2099/60)/60)/24)+DATE(1970,1,1)</f>
        <v>40818.58489583333</v>
      </c>
      <c r="T2099" s="11">
        <f>(((I2099/60)/60)/24)+DATE(1970,1,1)</f>
        <v>40878.626562500001</v>
      </c>
    </row>
    <row r="2100" spans="1:20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>E2100/D2100</f>
        <v>1.0033333333333334</v>
      </c>
      <c r="P2100">
        <f>E2100/L2100</f>
        <v>188.125</v>
      </c>
      <c r="Q2100" t="str">
        <f>LEFT(N2100,(FIND("/",N2100)-1))</f>
        <v>music</v>
      </c>
      <c r="R2100" t="str">
        <f>MID(N2100,FIND("/",N2100)+1,4115)</f>
        <v>indie rock</v>
      </c>
      <c r="S2100" s="11">
        <f>(((J2100/60)/60)/24)+DATE(1970,1,1)</f>
        <v>40946.11383101852</v>
      </c>
      <c r="T2100" s="11">
        <f>(((I2100/60)/60)/24)+DATE(1970,1,1)</f>
        <v>40976.11383101852</v>
      </c>
    </row>
    <row r="2101" spans="1:20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>E2101/D2101</f>
        <v>1.3236666666666668</v>
      </c>
      <c r="P2101">
        <f>E2101/L2101</f>
        <v>63.031746031746032</v>
      </c>
      <c r="Q2101" t="str">
        <f>LEFT(N2101,(FIND("/",N2101)-1))</f>
        <v>music</v>
      </c>
      <c r="R2101" t="str">
        <f>MID(N2101,FIND("/",N2101)+1,4115)</f>
        <v>indie rock</v>
      </c>
      <c r="S2101" s="11">
        <f>(((J2101/60)/60)/24)+DATE(1970,1,1)</f>
        <v>42173.746342592596</v>
      </c>
      <c r="T2101" s="11">
        <f>(((I2101/60)/60)/24)+DATE(1970,1,1)</f>
        <v>42187.152777777781</v>
      </c>
    </row>
    <row r="2102" spans="1:20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>E2102/D2102</f>
        <v>1.3666666666666667</v>
      </c>
      <c r="P2102">
        <f>E2102/L2102</f>
        <v>30.37037037037037</v>
      </c>
      <c r="Q2102" t="str">
        <f>LEFT(N2102,(FIND("/",N2102)-1))</f>
        <v>music</v>
      </c>
      <c r="R2102" t="str">
        <f>MID(N2102,FIND("/",N2102)+1,4115)</f>
        <v>indie rock</v>
      </c>
      <c r="S2102" s="11">
        <f>(((J2102/60)/60)/24)+DATE(1970,1,1)</f>
        <v>41074.834965277776</v>
      </c>
      <c r="T2102" s="11">
        <f>(((I2102/60)/60)/24)+DATE(1970,1,1)</f>
        <v>41090.165972222225</v>
      </c>
    </row>
    <row r="2103" spans="1:20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>E2103/D2103</f>
        <v>1.1325000000000001</v>
      </c>
      <c r="P2103">
        <f>E2103/L2103</f>
        <v>51.477272727272727</v>
      </c>
      <c r="Q2103" t="str">
        <f>LEFT(N2103,(FIND("/",N2103)-1))</f>
        <v>music</v>
      </c>
      <c r="R2103" t="str">
        <f>MID(N2103,FIND("/",N2103)+1,4115)</f>
        <v>indie rock</v>
      </c>
      <c r="S2103" s="11">
        <f>(((J2103/60)/60)/24)+DATE(1970,1,1)</f>
        <v>40892.149467592593</v>
      </c>
      <c r="T2103" s="11">
        <f>(((I2103/60)/60)/24)+DATE(1970,1,1)</f>
        <v>40952.149467592593</v>
      </c>
    </row>
    <row r="2104" spans="1:20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>E2104/D2104</f>
        <v>1.36</v>
      </c>
      <c r="P2104">
        <f>E2104/L2104</f>
        <v>35.789473684210527</v>
      </c>
      <c r="Q2104" t="str">
        <f>LEFT(N2104,(FIND("/",N2104)-1))</f>
        <v>music</v>
      </c>
      <c r="R2104" t="str">
        <f>MID(N2104,FIND("/",N2104)+1,4115)</f>
        <v>indie rock</v>
      </c>
      <c r="S2104" s="11">
        <f>(((J2104/60)/60)/24)+DATE(1970,1,1)</f>
        <v>40638.868611111109</v>
      </c>
      <c r="T2104" s="11">
        <f>(((I2104/60)/60)/24)+DATE(1970,1,1)</f>
        <v>40668.868611111109</v>
      </c>
    </row>
    <row r="2105" spans="1:20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>E2105/D2105</f>
        <v>1.4612318374694613</v>
      </c>
      <c r="P2105">
        <f>E2105/L2105</f>
        <v>98.817391304347822</v>
      </c>
      <c r="Q2105" t="str">
        <f>LEFT(N2105,(FIND("/",N2105)-1))</f>
        <v>music</v>
      </c>
      <c r="R2105" t="str">
        <f>MID(N2105,FIND("/",N2105)+1,4115)</f>
        <v>indie rock</v>
      </c>
      <c r="S2105" s="11">
        <f>(((J2105/60)/60)/24)+DATE(1970,1,1)</f>
        <v>41192.754942129628</v>
      </c>
      <c r="T2105" s="11">
        <f>(((I2105/60)/60)/24)+DATE(1970,1,1)</f>
        <v>41222.7966087963</v>
      </c>
    </row>
    <row r="2106" spans="1:20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>E2106/D2106</f>
        <v>1.2949999999999999</v>
      </c>
      <c r="P2106">
        <f>E2106/L2106</f>
        <v>28</v>
      </c>
      <c r="Q2106" t="str">
        <f>LEFT(N2106,(FIND("/",N2106)-1))</f>
        <v>music</v>
      </c>
      <c r="R2106" t="str">
        <f>MID(N2106,FIND("/",N2106)+1,4115)</f>
        <v>indie rock</v>
      </c>
      <c r="S2106" s="11">
        <f>(((J2106/60)/60)/24)+DATE(1970,1,1)</f>
        <v>41394.074467592596</v>
      </c>
      <c r="T2106" s="11">
        <f>(((I2106/60)/60)/24)+DATE(1970,1,1)</f>
        <v>41425</v>
      </c>
    </row>
    <row r="2107" spans="1:20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>E2107/D2107</f>
        <v>2.54</v>
      </c>
      <c r="P2107">
        <f>E2107/L2107</f>
        <v>51.313131313131315</v>
      </c>
      <c r="Q2107" t="str">
        <f>LEFT(N2107,(FIND("/",N2107)-1))</f>
        <v>music</v>
      </c>
      <c r="R2107" t="str">
        <f>MID(N2107,FIND("/",N2107)+1,4115)</f>
        <v>indie rock</v>
      </c>
      <c r="S2107" s="11">
        <f>(((J2107/60)/60)/24)+DATE(1970,1,1)</f>
        <v>41951.788807870369</v>
      </c>
      <c r="T2107" s="11">
        <f>(((I2107/60)/60)/24)+DATE(1970,1,1)</f>
        <v>41964.166666666672</v>
      </c>
    </row>
    <row r="2108" spans="1:20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>E2108/D2108</f>
        <v>1.0704545454545455</v>
      </c>
      <c r="P2108">
        <f>E2108/L2108</f>
        <v>53.522727272727273</v>
      </c>
      <c r="Q2108" t="str">
        <f>LEFT(N2108,(FIND("/",N2108)-1))</f>
        <v>music</v>
      </c>
      <c r="R2108" t="str">
        <f>MID(N2108,FIND("/",N2108)+1,4115)</f>
        <v>indie rock</v>
      </c>
      <c r="S2108" s="11">
        <f>(((J2108/60)/60)/24)+DATE(1970,1,1)</f>
        <v>41270.21497685185</v>
      </c>
      <c r="T2108" s="11">
        <f>(((I2108/60)/60)/24)+DATE(1970,1,1)</f>
        <v>41300.21497685185</v>
      </c>
    </row>
    <row r="2109" spans="1:20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>E2109/D2109</f>
        <v>1.0773299999999999</v>
      </c>
      <c r="P2109">
        <f>E2109/L2109</f>
        <v>37.149310344827583</v>
      </c>
      <c r="Q2109" t="str">
        <f>LEFT(N2109,(FIND("/",N2109)-1))</f>
        <v>music</v>
      </c>
      <c r="R2109" t="str">
        <f>MID(N2109,FIND("/",N2109)+1,4115)</f>
        <v>indie rock</v>
      </c>
      <c r="S2109" s="11">
        <f>(((J2109/60)/60)/24)+DATE(1970,1,1)</f>
        <v>41934.71056712963</v>
      </c>
      <c r="T2109" s="11">
        <f>(((I2109/60)/60)/24)+DATE(1970,1,1)</f>
        <v>41955.752233796295</v>
      </c>
    </row>
    <row r="2110" spans="1:20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>E2110/D2110</f>
        <v>1.0731250000000001</v>
      </c>
      <c r="P2110">
        <f>E2110/L2110</f>
        <v>89.895287958115176</v>
      </c>
      <c r="Q2110" t="str">
        <f>LEFT(N2110,(FIND("/",N2110)-1))</f>
        <v>music</v>
      </c>
      <c r="R2110" t="str">
        <f>MID(N2110,FIND("/",N2110)+1,4115)</f>
        <v>indie rock</v>
      </c>
      <c r="S2110" s="11">
        <f>(((J2110/60)/60)/24)+DATE(1970,1,1)</f>
        <v>41135.175694444442</v>
      </c>
      <c r="T2110" s="11">
        <f>(((I2110/60)/60)/24)+DATE(1970,1,1)</f>
        <v>41162.163194444445</v>
      </c>
    </row>
    <row r="2111" spans="1:20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>E2111/D2111</f>
        <v>1.06525</v>
      </c>
      <c r="P2111">
        <f>E2111/L2111</f>
        <v>106.52500000000001</v>
      </c>
      <c r="Q2111" t="str">
        <f>LEFT(N2111,(FIND("/",N2111)-1))</f>
        <v>music</v>
      </c>
      <c r="R2111" t="str">
        <f>MID(N2111,FIND("/",N2111)+1,4115)</f>
        <v>indie rock</v>
      </c>
      <c r="S2111" s="11">
        <f>(((J2111/60)/60)/24)+DATE(1970,1,1)</f>
        <v>42160.708530092597</v>
      </c>
      <c r="T2111" s="11">
        <f>(((I2111/60)/60)/24)+DATE(1970,1,1)</f>
        <v>42190.708530092597</v>
      </c>
    </row>
    <row r="2112" spans="1:20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>E2112/D2112</f>
        <v>1.0035000000000001</v>
      </c>
      <c r="P2112">
        <f>E2112/L2112</f>
        <v>52.815789473684212</v>
      </c>
      <c r="Q2112" t="str">
        <f>LEFT(N2112,(FIND("/",N2112)-1))</f>
        <v>music</v>
      </c>
      <c r="R2112" t="str">
        <f>MID(N2112,FIND("/",N2112)+1,4115)</f>
        <v>indie rock</v>
      </c>
      <c r="S2112" s="11">
        <f>(((J2112/60)/60)/24)+DATE(1970,1,1)</f>
        <v>41759.670937499999</v>
      </c>
      <c r="T2112" s="11">
        <f>(((I2112/60)/60)/24)+DATE(1970,1,1)</f>
        <v>41787.207638888889</v>
      </c>
    </row>
    <row r="2113" spans="1:20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>E2113/D2113</f>
        <v>1.0649999999999999</v>
      </c>
      <c r="P2113">
        <f>E2113/L2113</f>
        <v>54.615384615384613</v>
      </c>
      <c r="Q2113" t="str">
        <f>LEFT(N2113,(FIND("/",N2113)-1))</f>
        <v>music</v>
      </c>
      <c r="R2113" t="str">
        <f>MID(N2113,FIND("/",N2113)+1,4115)</f>
        <v>indie rock</v>
      </c>
      <c r="S2113" s="11">
        <f>(((J2113/60)/60)/24)+DATE(1970,1,1)</f>
        <v>40703.197048611109</v>
      </c>
      <c r="T2113" s="11">
        <f>(((I2113/60)/60)/24)+DATE(1970,1,1)</f>
        <v>40770.041666666664</v>
      </c>
    </row>
    <row r="2114" spans="1:20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>E2114/D2114</f>
        <v>1</v>
      </c>
      <c r="P2114">
        <f>E2114/L2114</f>
        <v>27.272727272727273</v>
      </c>
      <c r="Q2114" t="str">
        <f>LEFT(N2114,(FIND("/",N2114)-1))</f>
        <v>music</v>
      </c>
      <c r="R2114" t="str">
        <f>MID(N2114,FIND("/",N2114)+1,4115)</f>
        <v>indie rock</v>
      </c>
      <c r="S2114" s="11">
        <f>(((J2114/60)/60)/24)+DATE(1970,1,1)</f>
        <v>41365.928159722222</v>
      </c>
      <c r="T2114" s="11">
        <f>(((I2114/60)/60)/24)+DATE(1970,1,1)</f>
        <v>41379.928159722222</v>
      </c>
    </row>
    <row r="2115" spans="1:20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>E2115/D2115</f>
        <v>1.0485714285714285</v>
      </c>
      <c r="P2115">
        <f>E2115/L2115</f>
        <v>68.598130841121488</v>
      </c>
      <c r="Q2115" t="str">
        <f>LEFT(N2115,(FIND("/",N2115)-1))</f>
        <v>music</v>
      </c>
      <c r="R2115" t="str">
        <f>MID(N2115,FIND("/",N2115)+1,4115)</f>
        <v>indie rock</v>
      </c>
      <c r="S2115" s="11">
        <f>(((J2115/60)/60)/24)+DATE(1970,1,1)</f>
        <v>41870.86546296296</v>
      </c>
      <c r="T2115" s="11">
        <f>(((I2115/60)/60)/24)+DATE(1970,1,1)</f>
        <v>41905.86546296296</v>
      </c>
    </row>
    <row r="2116" spans="1:20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>E2116/D2116</f>
        <v>1.0469999999999999</v>
      </c>
      <c r="P2116">
        <f>E2116/L2116</f>
        <v>35.612244897959187</v>
      </c>
      <c r="Q2116" t="str">
        <f>LEFT(N2116,(FIND("/",N2116)-1))</f>
        <v>music</v>
      </c>
      <c r="R2116" t="str">
        <f>MID(N2116,FIND("/",N2116)+1,4115)</f>
        <v>indie rock</v>
      </c>
      <c r="S2116" s="11">
        <f>(((J2116/60)/60)/24)+DATE(1970,1,1)</f>
        <v>40458.815625000003</v>
      </c>
      <c r="T2116" s="11">
        <f>(((I2116/60)/60)/24)+DATE(1970,1,1)</f>
        <v>40521.207638888889</v>
      </c>
    </row>
    <row r="2117" spans="1:20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>E2117/D2117</f>
        <v>2.2566666666666668</v>
      </c>
      <c r="P2117">
        <f>E2117/L2117</f>
        <v>94.027777777777771</v>
      </c>
      <c r="Q2117" t="str">
        <f>LEFT(N2117,(FIND("/",N2117)-1))</f>
        <v>music</v>
      </c>
      <c r="R2117" t="str">
        <f>MID(N2117,FIND("/",N2117)+1,4115)</f>
        <v>indie rock</v>
      </c>
      <c r="S2117" s="11">
        <f>(((J2117/60)/60)/24)+DATE(1970,1,1)</f>
        <v>40564.081030092595</v>
      </c>
      <c r="T2117" s="11">
        <f>(((I2117/60)/60)/24)+DATE(1970,1,1)</f>
        <v>40594.081030092595</v>
      </c>
    </row>
    <row r="2118" spans="1:20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>E2118/D2118</f>
        <v>1.0090416666666666</v>
      </c>
      <c r="P2118">
        <f>E2118/L2118</f>
        <v>526.45652173913038</v>
      </c>
      <c r="Q2118" t="str">
        <f>LEFT(N2118,(FIND("/",N2118)-1))</f>
        <v>music</v>
      </c>
      <c r="R2118" t="str">
        <f>MID(N2118,FIND("/",N2118)+1,4115)</f>
        <v>indie rock</v>
      </c>
      <c r="S2118" s="11">
        <f>(((J2118/60)/60)/24)+DATE(1970,1,1)</f>
        <v>41136.777812500004</v>
      </c>
      <c r="T2118" s="11">
        <f>(((I2118/60)/60)/24)+DATE(1970,1,1)</f>
        <v>41184.777812500004</v>
      </c>
    </row>
    <row r="2119" spans="1:20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>E2119/D2119</f>
        <v>1.4775</v>
      </c>
      <c r="P2119">
        <f>E2119/L2119</f>
        <v>50.657142857142858</v>
      </c>
      <c r="Q2119" t="str">
        <f>LEFT(N2119,(FIND("/",N2119)-1))</f>
        <v>music</v>
      </c>
      <c r="R2119" t="str">
        <f>MID(N2119,FIND("/",N2119)+1,4115)</f>
        <v>indie rock</v>
      </c>
      <c r="S2119" s="11">
        <f>(((J2119/60)/60)/24)+DATE(1970,1,1)</f>
        <v>42290.059594907405</v>
      </c>
      <c r="T2119" s="11">
        <f>(((I2119/60)/60)/24)+DATE(1970,1,1)</f>
        <v>42304.207638888889</v>
      </c>
    </row>
    <row r="2120" spans="1:20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>E2120/D2120</f>
        <v>1.3461099999999999</v>
      </c>
      <c r="P2120">
        <f>E2120/L2120</f>
        <v>79.182941176470578</v>
      </c>
      <c r="Q2120" t="str">
        <f>LEFT(N2120,(FIND("/",N2120)-1))</f>
        <v>music</v>
      </c>
      <c r="R2120" t="str">
        <f>MID(N2120,FIND("/",N2120)+1,4115)</f>
        <v>indie rock</v>
      </c>
      <c r="S2120" s="11">
        <f>(((J2120/60)/60)/24)+DATE(1970,1,1)</f>
        <v>40718.839537037034</v>
      </c>
      <c r="T2120" s="11">
        <f>(((I2120/60)/60)/24)+DATE(1970,1,1)</f>
        <v>40748.839537037034</v>
      </c>
    </row>
    <row r="2121" spans="1:20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>E2121/D2121</f>
        <v>1.0075000000000001</v>
      </c>
      <c r="P2121">
        <f>E2121/L2121</f>
        <v>91.590909090909093</v>
      </c>
      <c r="Q2121" t="str">
        <f>LEFT(N2121,(FIND("/",N2121)-1))</f>
        <v>music</v>
      </c>
      <c r="R2121" t="str">
        <f>MID(N2121,FIND("/",N2121)+1,4115)</f>
        <v>indie rock</v>
      </c>
      <c r="S2121" s="11">
        <f>(((J2121/60)/60)/24)+DATE(1970,1,1)</f>
        <v>41107.130150462966</v>
      </c>
      <c r="T2121" s="11">
        <f>(((I2121/60)/60)/24)+DATE(1970,1,1)</f>
        <v>41137.130150462966</v>
      </c>
    </row>
    <row r="2122" spans="1:20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>E2122/D2122</f>
        <v>1.00880375</v>
      </c>
      <c r="P2122">
        <f>E2122/L2122</f>
        <v>116.96275362318841</v>
      </c>
      <c r="Q2122" t="str">
        <f>LEFT(N2122,(FIND("/",N2122)-1))</f>
        <v>music</v>
      </c>
      <c r="R2122" t="str">
        <f>MID(N2122,FIND("/",N2122)+1,4115)</f>
        <v>indie rock</v>
      </c>
      <c r="S2122" s="11">
        <f>(((J2122/60)/60)/24)+DATE(1970,1,1)</f>
        <v>41591.964537037034</v>
      </c>
      <c r="T2122" s="11">
        <f>(((I2122/60)/60)/24)+DATE(1970,1,1)</f>
        <v>41640.964537037034</v>
      </c>
    </row>
    <row r="2123" spans="1:20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>E2123/D2123</f>
        <v>5.6800000000000002E-3</v>
      </c>
      <c r="P2123">
        <f>E2123/L2123</f>
        <v>28.4</v>
      </c>
      <c r="Q2123" t="str">
        <f>LEFT(N2123,(FIND("/",N2123)-1))</f>
        <v>games</v>
      </c>
      <c r="R2123" t="str">
        <f>MID(N2123,FIND("/",N2123)+1,4115)</f>
        <v>video games</v>
      </c>
      <c r="S2123" s="11">
        <f>(((J2123/60)/60)/24)+DATE(1970,1,1)</f>
        <v>42716.7424537037</v>
      </c>
      <c r="T2123" s="11">
        <f>(((I2123/60)/60)/24)+DATE(1970,1,1)</f>
        <v>42746.7424537037</v>
      </c>
    </row>
    <row r="2124" spans="1:20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>E2124/D2124</f>
        <v>3.875E-3</v>
      </c>
      <c r="P2124">
        <f>E2124/L2124</f>
        <v>103.33333333333333</v>
      </c>
      <c r="Q2124" t="str">
        <f>LEFT(N2124,(FIND("/",N2124)-1))</f>
        <v>games</v>
      </c>
      <c r="R2124" t="str">
        <f>MID(N2124,FIND("/",N2124)+1,4115)</f>
        <v>video games</v>
      </c>
      <c r="S2124" s="11">
        <f>(((J2124/60)/60)/24)+DATE(1970,1,1)</f>
        <v>42712.300567129627</v>
      </c>
      <c r="T2124" s="11">
        <f>(((I2124/60)/60)/24)+DATE(1970,1,1)</f>
        <v>42742.300567129627</v>
      </c>
    </row>
    <row r="2125" spans="1:20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>E2125/D2125</f>
        <v>0.1</v>
      </c>
      <c r="P2125">
        <f>E2125/L2125</f>
        <v>10</v>
      </c>
      <c r="Q2125" t="str">
        <f>LEFT(N2125,(FIND("/",N2125)-1))</f>
        <v>games</v>
      </c>
      <c r="R2125" t="str">
        <f>MID(N2125,FIND("/",N2125)+1,4115)</f>
        <v>video games</v>
      </c>
      <c r="S2125" s="11">
        <f>(((J2125/60)/60)/24)+DATE(1970,1,1)</f>
        <v>40198.424849537041</v>
      </c>
      <c r="T2125" s="11">
        <f>(((I2125/60)/60)/24)+DATE(1970,1,1)</f>
        <v>40252.290972222225</v>
      </c>
    </row>
    <row r="2126" spans="1:20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>E2126/D2126</f>
        <v>0.10454545454545454</v>
      </c>
      <c r="P2126">
        <f>E2126/L2126</f>
        <v>23</v>
      </c>
      <c r="Q2126" t="str">
        <f>LEFT(N2126,(FIND("/",N2126)-1))</f>
        <v>games</v>
      </c>
      <c r="R2126" t="str">
        <f>MID(N2126,FIND("/",N2126)+1,4115)</f>
        <v>video games</v>
      </c>
      <c r="S2126" s="11">
        <f>(((J2126/60)/60)/24)+DATE(1970,1,1)</f>
        <v>40464.028182870366</v>
      </c>
      <c r="T2126" s="11">
        <f>(((I2126/60)/60)/24)+DATE(1970,1,1)</f>
        <v>40512.208333333336</v>
      </c>
    </row>
    <row r="2127" spans="1:20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>E2127/D2127</f>
        <v>1.4200000000000001E-2</v>
      </c>
      <c r="P2127">
        <f>E2127/L2127</f>
        <v>31.555555555555557</v>
      </c>
      <c r="Q2127" t="str">
        <f>LEFT(N2127,(FIND("/",N2127)-1))</f>
        <v>games</v>
      </c>
      <c r="R2127" t="str">
        <f>MID(N2127,FIND("/",N2127)+1,4115)</f>
        <v>video games</v>
      </c>
      <c r="S2127" s="11">
        <f>(((J2127/60)/60)/24)+DATE(1970,1,1)</f>
        <v>42191.023530092592</v>
      </c>
      <c r="T2127" s="11">
        <f>(((I2127/60)/60)/24)+DATE(1970,1,1)</f>
        <v>42221.023530092592</v>
      </c>
    </row>
    <row r="2128" spans="1:20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>E2128/D2128</f>
        <v>5.0000000000000001E-4</v>
      </c>
      <c r="P2128">
        <f>E2128/L2128</f>
        <v>5</v>
      </c>
      <c r="Q2128" t="str">
        <f>LEFT(N2128,(FIND("/",N2128)-1))</f>
        <v>games</v>
      </c>
      <c r="R2128" t="str">
        <f>MID(N2128,FIND("/",N2128)+1,4115)</f>
        <v>video games</v>
      </c>
      <c r="S2128" s="11">
        <f>(((J2128/60)/60)/24)+DATE(1970,1,1)</f>
        <v>41951.973229166666</v>
      </c>
      <c r="T2128" s="11">
        <f>(((I2128/60)/60)/24)+DATE(1970,1,1)</f>
        <v>41981.973229166666</v>
      </c>
    </row>
    <row r="2129" spans="1:20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>E2129/D2129</f>
        <v>0.28842857142857142</v>
      </c>
      <c r="P2129">
        <f>E2129/L2129</f>
        <v>34.220338983050844</v>
      </c>
      <c r="Q2129" t="str">
        <f>LEFT(N2129,(FIND("/",N2129)-1))</f>
        <v>games</v>
      </c>
      <c r="R2129" t="str">
        <f>MID(N2129,FIND("/",N2129)+1,4115)</f>
        <v>video games</v>
      </c>
      <c r="S2129" s="11">
        <f>(((J2129/60)/60)/24)+DATE(1970,1,1)</f>
        <v>42045.50535879629</v>
      </c>
      <c r="T2129" s="11">
        <f>(((I2129/60)/60)/24)+DATE(1970,1,1)</f>
        <v>42075.463692129633</v>
      </c>
    </row>
    <row r="2130" spans="1:20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>E2130/D2130</f>
        <v>1.6666666666666668E-3</v>
      </c>
      <c r="P2130">
        <f>E2130/L2130</f>
        <v>25</v>
      </c>
      <c r="Q2130" t="str">
        <f>LEFT(N2130,(FIND("/",N2130)-1))</f>
        <v>games</v>
      </c>
      <c r="R2130" t="str">
        <f>MID(N2130,FIND("/",N2130)+1,4115)</f>
        <v>video games</v>
      </c>
      <c r="S2130" s="11">
        <f>(((J2130/60)/60)/24)+DATE(1970,1,1)</f>
        <v>41843.772789351853</v>
      </c>
      <c r="T2130" s="11">
        <f>(((I2130/60)/60)/24)+DATE(1970,1,1)</f>
        <v>41903.772789351853</v>
      </c>
    </row>
    <row r="2131" spans="1:20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>E2131/D2131</f>
        <v>0.11799999999999999</v>
      </c>
      <c r="P2131">
        <f>E2131/L2131</f>
        <v>19.666666666666668</v>
      </c>
      <c r="Q2131" t="str">
        <f>LEFT(N2131,(FIND("/",N2131)-1))</f>
        <v>games</v>
      </c>
      <c r="R2131" t="str">
        <f>MID(N2131,FIND("/",N2131)+1,4115)</f>
        <v>video games</v>
      </c>
      <c r="S2131" s="11">
        <f>(((J2131/60)/60)/24)+DATE(1970,1,1)</f>
        <v>42409.024305555555</v>
      </c>
      <c r="T2131" s="11">
        <f>(((I2131/60)/60)/24)+DATE(1970,1,1)</f>
        <v>42439.024305555555</v>
      </c>
    </row>
    <row r="2132" spans="1:20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>E2132/D2132</f>
        <v>2.0238095238095236E-3</v>
      </c>
      <c r="P2132">
        <f>E2132/L2132</f>
        <v>21.25</v>
      </c>
      <c r="Q2132" t="str">
        <f>LEFT(N2132,(FIND("/",N2132)-1))</f>
        <v>games</v>
      </c>
      <c r="R2132" t="str">
        <f>MID(N2132,FIND("/",N2132)+1,4115)</f>
        <v>video games</v>
      </c>
      <c r="S2132" s="11">
        <f>(((J2132/60)/60)/24)+DATE(1970,1,1)</f>
        <v>41832.086377314816</v>
      </c>
      <c r="T2132" s="11">
        <f>(((I2132/60)/60)/24)+DATE(1970,1,1)</f>
        <v>41867.086377314816</v>
      </c>
    </row>
    <row r="2133" spans="1:20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>E2133/D2133</f>
        <v>0.05</v>
      </c>
      <c r="P2133">
        <f>E2133/L2133</f>
        <v>8.3333333333333339</v>
      </c>
      <c r="Q2133" t="str">
        <f>LEFT(N2133,(FIND("/",N2133)-1))</f>
        <v>games</v>
      </c>
      <c r="R2133" t="str">
        <f>MID(N2133,FIND("/",N2133)+1,4115)</f>
        <v>video games</v>
      </c>
      <c r="S2133" s="11">
        <f>(((J2133/60)/60)/24)+DATE(1970,1,1)</f>
        <v>42167.207071759258</v>
      </c>
      <c r="T2133" s="11">
        <f>(((I2133/60)/60)/24)+DATE(1970,1,1)</f>
        <v>42197.207071759258</v>
      </c>
    </row>
    <row r="2134" spans="1:20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>E2134/D2134</f>
        <v>2.1129899999999997E-2</v>
      </c>
      <c r="P2134">
        <f>E2134/L2134</f>
        <v>21.34333333333333</v>
      </c>
      <c r="Q2134" t="str">
        <f>LEFT(N2134,(FIND("/",N2134)-1))</f>
        <v>games</v>
      </c>
      <c r="R2134" t="str">
        <f>MID(N2134,FIND("/",N2134)+1,4115)</f>
        <v>video games</v>
      </c>
      <c r="S2134" s="11">
        <f>(((J2134/60)/60)/24)+DATE(1970,1,1)</f>
        <v>41643.487175925926</v>
      </c>
      <c r="T2134" s="11">
        <f>(((I2134/60)/60)/24)+DATE(1970,1,1)</f>
        <v>41673.487175925926</v>
      </c>
    </row>
    <row r="2135" spans="1:20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>E2135/D2135</f>
        <v>1.6E-2</v>
      </c>
      <c r="P2135">
        <f>E2135/L2135</f>
        <v>5.333333333333333</v>
      </c>
      <c r="Q2135" t="str">
        <f>LEFT(N2135,(FIND("/",N2135)-1))</f>
        <v>games</v>
      </c>
      <c r="R2135" t="str">
        <f>MID(N2135,FIND("/",N2135)+1,4115)</f>
        <v>video games</v>
      </c>
      <c r="S2135" s="11">
        <f>(((J2135/60)/60)/24)+DATE(1970,1,1)</f>
        <v>40619.097210648149</v>
      </c>
      <c r="T2135" s="11">
        <f>(((I2135/60)/60)/24)+DATE(1970,1,1)</f>
        <v>40657.290972222225</v>
      </c>
    </row>
    <row r="2136" spans="1:20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>E2136/D2136</f>
        <v>1.7333333333333333E-2</v>
      </c>
      <c r="P2136">
        <f>E2136/L2136</f>
        <v>34.666666666666664</v>
      </c>
      <c r="Q2136" t="str">
        <f>LEFT(N2136,(FIND("/",N2136)-1))</f>
        <v>games</v>
      </c>
      <c r="R2136" t="str">
        <f>MID(N2136,FIND("/",N2136)+1,4115)</f>
        <v>video games</v>
      </c>
      <c r="S2136" s="11">
        <f>(((J2136/60)/60)/24)+DATE(1970,1,1)</f>
        <v>41361.886469907404</v>
      </c>
      <c r="T2136" s="11">
        <f>(((I2136/60)/60)/24)+DATE(1970,1,1)</f>
        <v>41391.886469907404</v>
      </c>
    </row>
    <row r="2137" spans="1:20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>E2137/D2137</f>
        <v>9.5600000000000004E-2</v>
      </c>
      <c r="P2137">
        <f>E2137/L2137</f>
        <v>21.727272727272727</v>
      </c>
      <c r="Q2137" t="str">
        <f>LEFT(N2137,(FIND("/",N2137)-1))</f>
        <v>games</v>
      </c>
      <c r="R2137" t="str">
        <f>MID(N2137,FIND("/",N2137)+1,4115)</f>
        <v>video games</v>
      </c>
      <c r="S2137" s="11">
        <f>(((J2137/60)/60)/24)+DATE(1970,1,1)</f>
        <v>41156.963344907403</v>
      </c>
      <c r="T2137" s="11">
        <f>(((I2137/60)/60)/24)+DATE(1970,1,1)</f>
        <v>41186.963344907403</v>
      </c>
    </row>
    <row r="2138" spans="1:20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>E2138/D2138</f>
        <v>5.9612499999999998E-4</v>
      </c>
      <c r="P2138">
        <f>E2138/L2138</f>
        <v>11.922499999999999</v>
      </c>
      <c r="Q2138" t="str">
        <f>LEFT(N2138,(FIND("/",N2138)-1))</f>
        <v>games</v>
      </c>
      <c r="R2138" t="str">
        <f>MID(N2138,FIND("/",N2138)+1,4115)</f>
        <v>video games</v>
      </c>
      <c r="S2138" s="11">
        <f>(((J2138/60)/60)/24)+DATE(1970,1,1)</f>
        <v>41536.509097222224</v>
      </c>
      <c r="T2138" s="11">
        <f>(((I2138/60)/60)/24)+DATE(1970,1,1)</f>
        <v>41566.509097222224</v>
      </c>
    </row>
    <row r="2139" spans="1:20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>E2139/D2139</f>
        <v>0.28405999999999998</v>
      </c>
      <c r="P2139">
        <f>E2139/L2139</f>
        <v>26.59737827715356</v>
      </c>
      <c r="Q2139" t="str">
        <f>LEFT(N2139,(FIND("/",N2139)-1))</f>
        <v>games</v>
      </c>
      <c r="R2139" t="str">
        <f>MID(N2139,FIND("/",N2139)+1,4115)</f>
        <v>video games</v>
      </c>
      <c r="S2139" s="11">
        <f>(((J2139/60)/60)/24)+DATE(1970,1,1)</f>
        <v>41948.771168981482</v>
      </c>
      <c r="T2139" s="11">
        <f>(((I2139/60)/60)/24)+DATE(1970,1,1)</f>
        <v>41978.771168981482</v>
      </c>
    </row>
    <row r="2140" spans="1:20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>E2140/D2140</f>
        <v>0.128</v>
      </c>
      <c r="P2140">
        <f>E2140/L2140</f>
        <v>10.666666666666666</v>
      </c>
      <c r="Q2140" t="str">
        <f>LEFT(N2140,(FIND("/",N2140)-1))</f>
        <v>games</v>
      </c>
      <c r="R2140" t="str">
        <f>MID(N2140,FIND("/",N2140)+1,4115)</f>
        <v>video games</v>
      </c>
      <c r="S2140" s="11">
        <f>(((J2140/60)/60)/24)+DATE(1970,1,1)</f>
        <v>41557.013182870374</v>
      </c>
      <c r="T2140" s="11">
        <f>(((I2140/60)/60)/24)+DATE(1970,1,1)</f>
        <v>41587.054849537039</v>
      </c>
    </row>
    <row r="2141" spans="1:20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>E2141/D2141</f>
        <v>5.4199999999999998E-2</v>
      </c>
      <c r="P2141">
        <f>E2141/L2141</f>
        <v>29.035714285714285</v>
      </c>
      <c r="Q2141" t="str">
        <f>LEFT(N2141,(FIND("/",N2141)-1))</f>
        <v>games</v>
      </c>
      <c r="R2141" t="str">
        <f>MID(N2141,FIND("/",N2141)+1,4115)</f>
        <v>video games</v>
      </c>
      <c r="S2141" s="11">
        <f>(((J2141/60)/60)/24)+DATE(1970,1,1)</f>
        <v>42647.750092592592</v>
      </c>
      <c r="T2141" s="11">
        <f>(((I2141/60)/60)/24)+DATE(1970,1,1)</f>
        <v>42677.750092592592</v>
      </c>
    </row>
    <row r="2142" spans="1:20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>E2142/D2142</f>
        <v>1.1199999999999999E-3</v>
      </c>
      <c r="P2142">
        <f>E2142/L2142</f>
        <v>50.909090909090907</v>
      </c>
      <c r="Q2142" t="str">
        <f>LEFT(N2142,(FIND("/",N2142)-1))</f>
        <v>games</v>
      </c>
      <c r="R2142" t="str">
        <f>MID(N2142,FIND("/",N2142)+1,4115)</f>
        <v>video games</v>
      </c>
      <c r="S2142" s="11">
        <f>(((J2142/60)/60)/24)+DATE(1970,1,1)</f>
        <v>41255.833611111113</v>
      </c>
      <c r="T2142" s="11">
        <f>(((I2142/60)/60)/24)+DATE(1970,1,1)</f>
        <v>41285.833611111113</v>
      </c>
    </row>
    <row r="2143" spans="1:20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>E2143/D2143</f>
        <v>0</v>
      </c>
      <c r="P2143" t="e">
        <f>E2143/L2143</f>
        <v>#DIV/0!</v>
      </c>
      <c r="Q2143" t="str">
        <f>LEFT(N2143,(FIND("/",N2143)-1))</f>
        <v>games</v>
      </c>
      <c r="R2143" t="str">
        <f>MID(N2143,FIND("/",N2143)+1,4115)</f>
        <v>video games</v>
      </c>
      <c r="S2143" s="11">
        <f>(((J2143/60)/60)/24)+DATE(1970,1,1)</f>
        <v>41927.235636574071</v>
      </c>
      <c r="T2143" s="11">
        <f>(((I2143/60)/60)/24)+DATE(1970,1,1)</f>
        <v>41957.277303240742</v>
      </c>
    </row>
    <row r="2144" spans="1:20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>E2144/D2144</f>
        <v>5.7238095238095241E-2</v>
      </c>
      <c r="P2144">
        <f>E2144/L2144</f>
        <v>50.083333333333336</v>
      </c>
      <c r="Q2144" t="str">
        <f>LEFT(N2144,(FIND("/",N2144)-1))</f>
        <v>games</v>
      </c>
      <c r="R2144" t="str">
        <f>MID(N2144,FIND("/",N2144)+1,4115)</f>
        <v>video games</v>
      </c>
      <c r="S2144" s="11">
        <f>(((J2144/60)/60)/24)+DATE(1970,1,1)</f>
        <v>42340.701504629629</v>
      </c>
      <c r="T2144" s="11">
        <f>(((I2144/60)/60)/24)+DATE(1970,1,1)</f>
        <v>42368.701504629629</v>
      </c>
    </row>
    <row r="2145" spans="1:20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>E2145/D2145</f>
        <v>0.1125</v>
      </c>
      <c r="P2145">
        <f>E2145/L2145</f>
        <v>45</v>
      </c>
      <c r="Q2145" t="str">
        <f>LEFT(N2145,(FIND("/",N2145)-1))</f>
        <v>games</v>
      </c>
      <c r="R2145" t="str">
        <f>MID(N2145,FIND("/",N2145)+1,4115)</f>
        <v>video games</v>
      </c>
      <c r="S2145" s="11">
        <f>(((J2145/60)/60)/24)+DATE(1970,1,1)</f>
        <v>40332.886712962965</v>
      </c>
      <c r="T2145" s="11">
        <f>(((I2145/60)/60)/24)+DATE(1970,1,1)</f>
        <v>40380.791666666664</v>
      </c>
    </row>
    <row r="2146" spans="1:20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>E2146/D2146</f>
        <v>1.7098591549295775E-2</v>
      </c>
      <c r="P2146">
        <f>E2146/L2146</f>
        <v>25.291666666666668</v>
      </c>
      <c r="Q2146" t="str">
        <f>LEFT(N2146,(FIND("/",N2146)-1))</f>
        <v>games</v>
      </c>
      <c r="R2146" t="str">
        <f>MID(N2146,FIND("/",N2146)+1,4115)</f>
        <v>video games</v>
      </c>
      <c r="S2146" s="11">
        <f>(((J2146/60)/60)/24)+DATE(1970,1,1)</f>
        <v>41499.546759259261</v>
      </c>
      <c r="T2146" s="11">
        <f>(((I2146/60)/60)/24)+DATE(1970,1,1)</f>
        <v>41531.546759259261</v>
      </c>
    </row>
    <row r="2147" spans="1:20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>E2147/D2147</f>
        <v>0.30433333333333334</v>
      </c>
      <c r="P2147">
        <f>E2147/L2147</f>
        <v>51.292134831460672</v>
      </c>
      <c r="Q2147" t="str">
        <f>LEFT(N2147,(FIND("/",N2147)-1))</f>
        <v>games</v>
      </c>
      <c r="R2147" t="str">
        <f>MID(N2147,FIND("/",N2147)+1,4115)</f>
        <v>video games</v>
      </c>
      <c r="S2147" s="11">
        <f>(((J2147/60)/60)/24)+DATE(1970,1,1)</f>
        <v>41575.237430555557</v>
      </c>
      <c r="T2147" s="11">
        <f>(((I2147/60)/60)/24)+DATE(1970,1,1)</f>
        <v>41605.279097222221</v>
      </c>
    </row>
    <row r="2148" spans="1:20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>E2148/D2148</f>
        <v>2.0000000000000001E-4</v>
      </c>
      <c r="P2148">
        <f>E2148/L2148</f>
        <v>1</v>
      </c>
      <c r="Q2148" t="str">
        <f>LEFT(N2148,(FIND("/",N2148)-1))</f>
        <v>games</v>
      </c>
      <c r="R2148" t="str">
        <f>MID(N2148,FIND("/",N2148)+1,4115)</f>
        <v>video games</v>
      </c>
      <c r="S2148" s="11">
        <f>(((J2148/60)/60)/24)+DATE(1970,1,1)</f>
        <v>42397.679513888885</v>
      </c>
      <c r="T2148" s="11">
        <f>(((I2148/60)/60)/24)+DATE(1970,1,1)</f>
        <v>42411.679513888885</v>
      </c>
    </row>
    <row r="2149" spans="1:20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>E2149/D2149</f>
        <v>6.9641025641025639E-3</v>
      </c>
      <c r="P2149">
        <f>E2149/L2149</f>
        <v>49.381818181818183</v>
      </c>
      <c r="Q2149" t="str">
        <f>LEFT(N2149,(FIND("/",N2149)-1))</f>
        <v>games</v>
      </c>
      <c r="R2149" t="str">
        <f>MID(N2149,FIND("/",N2149)+1,4115)</f>
        <v>video games</v>
      </c>
      <c r="S2149" s="11">
        <f>(((J2149/60)/60)/24)+DATE(1970,1,1)</f>
        <v>41927.295694444445</v>
      </c>
      <c r="T2149" s="11">
        <f>(((I2149/60)/60)/24)+DATE(1970,1,1)</f>
        <v>41959.337361111116</v>
      </c>
    </row>
    <row r="2150" spans="1:20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>E2150/D2150</f>
        <v>0.02</v>
      </c>
      <c r="P2150">
        <f>E2150/L2150</f>
        <v>1</v>
      </c>
      <c r="Q2150" t="str">
        <f>LEFT(N2150,(FIND("/",N2150)-1))</f>
        <v>games</v>
      </c>
      <c r="R2150" t="str">
        <f>MID(N2150,FIND("/",N2150)+1,4115)</f>
        <v>video games</v>
      </c>
      <c r="S2150" s="11">
        <f>(((J2150/60)/60)/24)+DATE(1970,1,1)</f>
        <v>42066.733587962968</v>
      </c>
      <c r="T2150" s="11">
        <f>(((I2150/60)/60)/24)+DATE(1970,1,1)</f>
        <v>42096.691921296297</v>
      </c>
    </row>
    <row r="2151" spans="1:20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>E2151/D2151</f>
        <v>0</v>
      </c>
      <c r="P2151" t="e">
        <f>E2151/L2151</f>
        <v>#DIV/0!</v>
      </c>
      <c r="Q2151" t="str">
        <f>LEFT(N2151,(FIND("/",N2151)-1))</f>
        <v>games</v>
      </c>
      <c r="R2151" t="str">
        <f>MID(N2151,FIND("/",N2151)+1,4115)</f>
        <v>video games</v>
      </c>
      <c r="S2151" s="11">
        <f>(((J2151/60)/60)/24)+DATE(1970,1,1)</f>
        <v>40355.024953703702</v>
      </c>
      <c r="T2151" s="11">
        <f>(((I2151/60)/60)/24)+DATE(1970,1,1)</f>
        <v>40390</v>
      </c>
    </row>
    <row r="2152" spans="1:20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>E2152/D2152</f>
        <v>8.0999999999999996E-3</v>
      </c>
      <c r="P2152">
        <f>E2152/L2152</f>
        <v>101.25</v>
      </c>
      <c r="Q2152" t="str">
        <f>LEFT(N2152,(FIND("/",N2152)-1))</f>
        <v>games</v>
      </c>
      <c r="R2152" t="str">
        <f>MID(N2152,FIND("/",N2152)+1,4115)</f>
        <v>video games</v>
      </c>
      <c r="S2152" s="11">
        <f>(((J2152/60)/60)/24)+DATE(1970,1,1)</f>
        <v>42534.284710648149</v>
      </c>
      <c r="T2152" s="11">
        <f>(((I2152/60)/60)/24)+DATE(1970,1,1)</f>
        <v>42564.284710648149</v>
      </c>
    </row>
    <row r="2153" spans="1:20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>E2153/D2153</f>
        <v>2.6222222222222224E-3</v>
      </c>
      <c r="P2153">
        <f>E2153/L2153</f>
        <v>19.666666666666668</v>
      </c>
      <c r="Q2153" t="str">
        <f>LEFT(N2153,(FIND("/",N2153)-1))</f>
        <v>games</v>
      </c>
      <c r="R2153" t="str">
        <f>MID(N2153,FIND("/",N2153)+1,4115)</f>
        <v>video games</v>
      </c>
      <c r="S2153" s="11">
        <f>(((J2153/60)/60)/24)+DATE(1970,1,1)</f>
        <v>42520.847384259265</v>
      </c>
      <c r="T2153" s="11">
        <f>(((I2153/60)/60)/24)+DATE(1970,1,1)</f>
        <v>42550.847384259265</v>
      </c>
    </row>
    <row r="2154" spans="1:20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>E2154/D2154</f>
        <v>1.6666666666666668E-3</v>
      </c>
      <c r="P2154">
        <f>E2154/L2154</f>
        <v>12.5</v>
      </c>
      <c r="Q2154" t="str">
        <f>LEFT(N2154,(FIND("/",N2154)-1))</f>
        <v>games</v>
      </c>
      <c r="R2154" t="str">
        <f>MID(N2154,FIND("/",N2154)+1,4115)</f>
        <v>video games</v>
      </c>
      <c r="S2154" s="11">
        <f>(((J2154/60)/60)/24)+DATE(1970,1,1)</f>
        <v>41683.832280092596</v>
      </c>
      <c r="T2154" s="11">
        <f>(((I2154/60)/60)/24)+DATE(1970,1,1)</f>
        <v>41713.790613425925</v>
      </c>
    </row>
    <row r="2155" spans="1:20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>E2155/D2155</f>
        <v>9.1244548809124457E-5</v>
      </c>
      <c r="P2155">
        <f>E2155/L2155</f>
        <v>8.5</v>
      </c>
      <c r="Q2155" t="str">
        <f>LEFT(N2155,(FIND("/",N2155)-1))</f>
        <v>games</v>
      </c>
      <c r="R2155" t="str">
        <f>MID(N2155,FIND("/",N2155)+1,4115)</f>
        <v>video games</v>
      </c>
      <c r="S2155" s="11">
        <f>(((J2155/60)/60)/24)+DATE(1970,1,1)</f>
        <v>41974.911087962959</v>
      </c>
      <c r="T2155" s="11">
        <f>(((I2155/60)/60)/24)+DATE(1970,1,1)</f>
        <v>42014.332638888889</v>
      </c>
    </row>
    <row r="2156" spans="1:20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>E2156/D2156</f>
        <v>8.0000000000000002E-3</v>
      </c>
      <c r="P2156">
        <f>E2156/L2156</f>
        <v>1</v>
      </c>
      <c r="Q2156" t="str">
        <f>LEFT(N2156,(FIND("/",N2156)-1))</f>
        <v>games</v>
      </c>
      <c r="R2156" t="str">
        <f>MID(N2156,FIND("/",N2156)+1,4115)</f>
        <v>video games</v>
      </c>
      <c r="S2156" s="11">
        <f>(((J2156/60)/60)/24)+DATE(1970,1,1)</f>
        <v>41647.632256944446</v>
      </c>
      <c r="T2156" s="11">
        <f>(((I2156/60)/60)/24)+DATE(1970,1,1)</f>
        <v>41667.632256944446</v>
      </c>
    </row>
    <row r="2157" spans="1:20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>E2157/D2157</f>
        <v>2.3E-2</v>
      </c>
      <c r="P2157">
        <f>E2157/L2157</f>
        <v>23</v>
      </c>
      <c r="Q2157" t="str">
        <f>LEFT(N2157,(FIND("/",N2157)-1))</f>
        <v>games</v>
      </c>
      <c r="R2157" t="str">
        <f>MID(N2157,FIND("/",N2157)+1,4115)</f>
        <v>video games</v>
      </c>
      <c r="S2157" s="11">
        <f>(((J2157/60)/60)/24)+DATE(1970,1,1)</f>
        <v>42430.747511574074</v>
      </c>
      <c r="T2157" s="11">
        <f>(((I2157/60)/60)/24)+DATE(1970,1,1)</f>
        <v>42460.70584490741</v>
      </c>
    </row>
    <row r="2158" spans="1:20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>E2158/D2158</f>
        <v>2.6660714285714284E-2</v>
      </c>
      <c r="P2158">
        <f>E2158/L2158</f>
        <v>17.987951807228917</v>
      </c>
      <c r="Q2158" t="str">
        <f>LEFT(N2158,(FIND("/",N2158)-1))</f>
        <v>games</v>
      </c>
      <c r="R2158" t="str">
        <f>MID(N2158,FIND("/",N2158)+1,4115)</f>
        <v>video games</v>
      </c>
      <c r="S2158" s="11">
        <f>(((J2158/60)/60)/24)+DATE(1970,1,1)</f>
        <v>41488.85423611111</v>
      </c>
      <c r="T2158" s="11">
        <f>(((I2158/60)/60)/24)+DATE(1970,1,1)</f>
        <v>41533.85423611111</v>
      </c>
    </row>
    <row r="2159" spans="1:20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>E2159/D2159</f>
        <v>0.28192</v>
      </c>
      <c r="P2159">
        <f>E2159/L2159</f>
        <v>370.94736842105266</v>
      </c>
      <c r="Q2159" t="str">
        <f>LEFT(N2159,(FIND("/",N2159)-1))</f>
        <v>games</v>
      </c>
      <c r="R2159" t="str">
        <f>MID(N2159,FIND("/",N2159)+1,4115)</f>
        <v>video games</v>
      </c>
      <c r="S2159" s="11">
        <f>(((J2159/60)/60)/24)+DATE(1970,1,1)</f>
        <v>42694.98128472222</v>
      </c>
      <c r="T2159" s="11">
        <f>(((I2159/60)/60)/24)+DATE(1970,1,1)</f>
        <v>42727.332638888889</v>
      </c>
    </row>
    <row r="2160" spans="1:20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>E2160/D2160</f>
        <v>6.5900366666666668E-2</v>
      </c>
      <c r="P2160">
        <f>E2160/L2160</f>
        <v>63.569485530546629</v>
      </c>
      <c r="Q2160" t="str">
        <f>LEFT(N2160,(FIND("/",N2160)-1))</f>
        <v>games</v>
      </c>
      <c r="R2160" t="str">
        <f>MID(N2160,FIND("/",N2160)+1,4115)</f>
        <v>video games</v>
      </c>
      <c r="S2160" s="11">
        <f>(((J2160/60)/60)/24)+DATE(1970,1,1)</f>
        <v>41264.853865740741</v>
      </c>
      <c r="T2160" s="11">
        <f>(((I2160/60)/60)/24)+DATE(1970,1,1)</f>
        <v>41309.853865740741</v>
      </c>
    </row>
    <row r="2161" spans="1:20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>E2161/D2161</f>
        <v>7.2222222222222219E-3</v>
      </c>
      <c r="P2161">
        <f>E2161/L2161</f>
        <v>13</v>
      </c>
      <c r="Q2161" t="str">
        <f>LEFT(N2161,(FIND("/",N2161)-1))</f>
        <v>games</v>
      </c>
      <c r="R2161" t="str">
        <f>MID(N2161,FIND("/",N2161)+1,4115)</f>
        <v>video games</v>
      </c>
      <c r="S2161" s="11">
        <f>(((J2161/60)/60)/24)+DATE(1970,1,1)</f>
        <v>40710.731180555551</v>
      </c>
      <c r="T2161" s="11">
        <f>(((I2161/60)/60)/24)+DATE(1970,1,1)</f>
        <v>40740.731180555551</v>
      </c>
    </row>
    <row r="2162" spans="1:20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>E2162/D2162</f>
        <v>8.5000000000000006E-3</v>
      </c>
      <c r="P2162">
        <f>E2162/L2162</f>
        <v>5.3125</v>
      </c>
      <c r="Q2162" t="str">
        <f>LEFT(N2162,(FIND("/",N2162)-1))</f>
        <v>games</v>
      </c>
      <c r="R2162" t="str">
        <f>MID(N2162,FIND("/",N2162)+1,4115)</f>
        <v>video games</v>
      </c>
      <c r="S2162" s="11">
        <f>(((J2162/60)/60)/24)+DATE(1970,1,1)</f>
        <v>41018.711863425924</v>
      </c>
      <c r="T2162" s="11">
        <f>(((I2162/60)/60)/24)+DATE(1970,1,1)</f>
        <v>41048.711863425924</v>
      </c>
    </row>
    <row r="2163" spans="1:20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>E2163/D2163</f>
        <v>1.1575</v>
      </c>
      <c r="P2163">
        <f>E2163/L2163</f>
        <v>35.615384615384613</v>
      </c>
      <c r="Q2163" t="str">
        <f>LEFT(N2163,(FIND("/",N2163)-1))</f>
        <v>music</v>
      </c>
      <c r="R2163" t="str">
        <f>MID(N2163,FIND("/",N2163)+1,4115)</f>
        <v>rock</v>
      </c>
      <c r="S2163" s="11">
        <f>(((J2163/60)/60)/24)+DATE(1970,1,1)</f>
        <v>42240.852534722217</v>
      </c>
      <c r="T2163" s="11">
        <f>(((I2163/60)/60)/24)+DATE(1970,1,1)</f>
        <v>42270.852534722217</v>
      </c>
    </row>
    <row r="2164" spans="1:20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>E2164/D2164</f>
        <v>1.1226666666666667</v>
      </c>
      <c r="P2164">
        <f>E2164/L2164</f>
        <v>87.103448275862064</v>
      </c>
      <c r="Q2164" t="str">
        <f>LEFT(N2164,(FIND("/",N2164)-1))</f>
        <v>music</v>
      </c>
      <c r="R2164" t="str">
        <f>MID(N2164,FIND("/",N2164)+1,4115)</f>
        <v>rock</v>
      </c>
      <c r="S2164" s="11">
        <f>(((J2164/60)/60)/24)+DATE(1970,1,1)</f>
        <v>41813.766099537039</v>
      </c>
      <c r="T2164" s="11">
        <f>(((I2164/60)/60)/24)+DATE(1970,1,1)</f>
        <v>41844.766099537039</v>
      </c>
    </row>
    <row r="2165" spans="1:20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>E2165/D2165</f>
        <v>1.3220000000000001</v>
      </c>
      <c r="P2165">
        <f>E2165/L2165</f>
        <v>75.11363636363636</v>
      </c>
      <c r="Q2165" t="str">
        <f>LEFT(N2165,(FIND("/",N2165)-1))</f>
        <v>music</v>
      </c>
      <c r="R2165" t="str">
        <f>MID(N2165,FIND("/",N2165)+1,4115)</f>
        <v>rock</v>
      </c>
      <c r="S2165" s="11">
        <f>(((J2165/60)/60)/24)+DATE(1970,1,1)</f>
        <v>42111.899537037039</v>
      </c>
      <c r="T2165" s="11">
        <f>(((I2165/60)/60)/24)+DATE(1970,1,1)</f>
        <v>42163.159722222219</v>
      </c>
    </row>
    <row r="2166" spans="1:20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>E2166/D2166</f>
        <v>1.0263636363636364</v>
      </c>
      <c r="P2166">
        <f>E2166/L2166</f>
        <v>68.01204819277109</v>
      </c>
      <c r="Q2166" t="str">
        <f>LEFT(N2166,(FIND("/",N2166)-1))</f>
        <v>music</v>
      </c>
      <c r="R2166" t="str">
        <f>MID(N2166,FIND("/",N2166)+1,4115)</f>
        <v>rock</v>
      </c>
      <c r="S2166" s="11">
        <f>(((J2166/60)/60)/24)+DATE(1970,1,1)</f>
        <v>42515.71775462963</v>
      </c>
      <c r="T2166" s="11">
        <f>(((I2166/60)/60)/24)+DATE(1970,1,1)</f>
        <v>42546.165972222225</v>
      </c>
    </row>
    <row r="2167" spans="1:20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>E2167/D2167</f>
        <v>1.3864000000000001</v>
      </c>
      <c r="P2167">
        <f>E2167/L2167</f>
        <v>29.623931623931625</v>
      </c>
      <c r="Q2167" t="str">
        <f>LEFT(N2167,(FIND("/",N2167)-1))</f>
        <v>music</v>
      </c>
      <c r="R2167" t="str">
        <f>MID(N2167,FIND("/",N2167)+1,4115)</f>
        <v>rock</v>
      </c>
      <c r="S2167" s="11">
        <f>(((J2167/60)/60)/24)+DATE(1970,1,1)</f>
        <v>42438.667071759264</v>
      </c>
      <c r="T2167" s="11">
        <f>(((I2167/60)/60)/24)+DATE(1970,1,1)</f>
        <v>42468.625405092593</v>
      </c>
    </row>
    <row r="2168" spans="1:20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>E2168/D2168</f>
        <v>1.466</v>
      </c>
      <c r="P2168">
        <f>E2168/L2168</f>
        <v>91.625</v>
      </c>
      <c r="Q2168" t="str">
        <f>LEFT(N2168,(FIND("/",N2168)-1))</f>
        <v>music</v>
      </c>
      <c r="R2168" t="str">
        <f>MID(N2168,FIND("/",N2168)+1,4115)</f>
        <v>rock</v>
      </c>
      <c r="S2168" s="11">
        <f>(((J2168/60)/60)/24)+DATE(1970,1,1)</f>
        <v>41933.838171296295</v>
      </c>
      <c r="T2168" s="11">
        <f>(((I2168/60)/60)/24)+DATE(1970,1,1)</f>
        <v>41978.879837962959</v>
      </c>
    </row>
    <row r="2169" spans="1:20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>E2169/D2169</f>
        <v>1.2</v>
      </c>
      <c r="P2169">
        <f>E2169/L2169</f>
        <v>22.5</v>
      </c>
      <c r="Q2169" t="str">
        <f>LEFT(N2169,(FIND("/",N2169)-1))</f>
        <v>music</v>
      </c>
      <c r="R2169" t="str">
        <f>MID(N2169,FIND("/",N2169)+1,4115)</f>
        <v>rock</v>
      </c>
      <c r="S2169" s="11">
        <f>(((J2169/60)/60)/24)+DATE(1970,1,1)</f>
        <v>41153.066400462965</v>
      </c>
      <c r="T2169" s="11">
        <f>(((I2169/60)/60)/24)+DATE(1970,1,1)</f>
        <v>41167.066400462965</v>
      </c>
    </row>
    <row r="2170" spans="1:20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>E2170/D2170</f>
        <v>1.215816111111111</v>
      </c>
      <c r="P2170">
        <f>E2170/L2170</f>
        <v>64.366735294117646</v>
      </c>
      <c r="Q2170" t="str">
        <f>LEFT(N2170,(FIND("/",N2170)-1))</f>
        <v>music</v>
      </c>
      <c r="R2170" t="str">
        <f>MID(N2170,FIND("/",N2170)+1,4115)</f>
        <v>rock</v>
      </c>
      <c r="S2170" s="11">
        <f>(((J2170/60)/60)/24)+DATE(1970,1,1)</f>
        <v>42745.600243055553</v>
      </c>
      <c r="T2170" s="11">
        <f>(((I2170/60)/60)/24)+DATE(1970,1,1)</f>
        <v>42776.208333333328</v>
      </c>
    </row>
    <row r="2171" spans="1:20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>E2171/D2171</f>
        <v>1</v>
      </c>
      <c r="P2171">
        <f>E2171/L2171</f>
        <v>21.857142857142858</v>
      </c>
      <c r="Q2171" t="str">
        <f>LEFT(N2171,(FIND("/",N2171)-1))</f>
        <v>music</v>
      </c>
      <c r="R2171" t="str">
        <f>MID(N2171,FIND("/",N2171)+1,4115)</f>
        <v>rock</v>
      </c>
      <c r="S2171" s="11">
        <f>(((J2171/60)/60)/24)+DATE(1970,1,1)</f>
        <v>42793.700821759259</v>
      </c>
      <c r="T2171" s="11">
        <f>(((I2171/60)/60)/24)+DATE(1970,1,1)</f>
        <v>42796.700821759259</v>
      </c>
    </row>
    <row r="2172" spans="1:20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>E2172/D2172</f>
        <v>1.8085714285714285</v>
      </c>
      <c r="P2172">
        <f>E2172/L2172</f>
        <v>33.315789473684212</v>
      </c>
      <c r="Q2172" t="str">
        <f>LEFT(N2172,(FIND("/",N2172)-1))</f>
        <v>music</v>
      </c>
      <c r="R2172" t="str">
        <f>MID(N2172,FIND("/",N2172)+1,4115)</f>
        <v>rock</v>
      </c>
      <c r="S2172" s="11">
        <f>(((J2172/60)/60)/24)+DATE(1970,1,1)</f>
        <v>42198.750254629631</v>
      </c>
      <c r="T2172" s="11">
        <f>(((I2172/60)/60)/24)+DATE(1970,1,1)</f>
        <v>42238.750254629631</v>
      </c>
    </row>
    <row r="2173" spans="1:20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>E2173/D2173</f>
        <v>1.0607500000000001</v>
      </c>
      <c r="P2173">
        <f>E2173/L2173</f>
        <v>90.276595744680847</v>
      </c>
      <c r="Q2173" t="str">
        <f>LEFT(N2173,(FIND("/",N2173)-1))</f>
        <v>music</v>
      </c>
      <c r="R2173" t="str">
        <f>MID(N2173,FIND("/",N2173)+1,4115)</f>
        <v>rock</v>
      </c>
      <c r="S2173" s="11">
        <f>(((J2173/60)/60)/24)+DATE(1970,1,1)</f>
        <v>42141.95711805555</v>
      </c>
      <c r="T2173" s="11">
        <f>(((I2173/60)/60)/24)+DATE(1970,1,1)</f>
        <v>42177.208333333328</v>
      </c>
    </row>
    <row r="2174" spans="1:20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>E2174/D2174</f>
        <v>1</v>
      </c>
      <c r="P2174">
        <f>E2174/L2174</f>
        <v>76.92307692307692</v>
      </c>
      <c r="Q2174" t="str">
        <f>LEFT(N2174,(FIND("/",N2174)-1))</f>
        <v>music</v>
      </c>
      <c r="R2174" t="str">
        <f>MID(N2174,FIND("/",N2174)+1,4115)</f>
        <v>rock</v>
      </c>
      <c r="S2174" s="11">
        <f>(((J2174/60)/60)/24)+DATE(1970,1,1)</f>
        <v>42082.580092592587</v>
      </c>
      <c r="T2174" s="11">
        <f>(((I2174/60)/60)/24)+DATE(1970,1,1)</f>
        <v>42112.580092592587</v>
      </c>
    </row>
    <row r="2175" spans="1:20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>E2175/D2175</f>
        <v>1.2692857142857144</v>
      </c>
      <c r="P2175">
        <f>E2175/L2175</f>
        <v>59.233333333333334</v>
      </c>
      <c r="Q2175" t="str">
        <f>LEFT(N2175,(FIND("/",N2175)-1))</f>
        <v>music</v>
      </c>
      <c r="R2175" t="str">
        <f>MID(N2175,FIND("/",N2175)+1,4115)</f>
        <v>rock</v>
      </c>
      <c r="S2175" s="11">
        <f>(((J2175/60)/60)/24)+DATE(1970,1,1)</f>
        <v>41495.692627314813</v>
      </c>
      <c r="T2175" s="11">
        <f>(((I2175/60)/60)/24)+DATE(1970,1,1)</f>
        <v>41527.165972222225</v>
      </c>
    </row>
    <row r="2176" spans="1:20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>E2176/D2176</f>
        <v>1.0297499999999999</v>
      </c>
      <c r="P2176">
        <f>E2176/L2176</f>
        <v>65.38095238095238</v>
      </c>
      <c r="Q2176" t="str">
        <f>LEFT(N2176,(FIND("/",N2176)-1))</f>
        <v>music</v>
      </c>
      <c r="R2176" t="str">
        <f>MID(N2176,FIND("/",N2176)+1,4115)</f>
        <v>rock</v>
      </c>
      <c r="S2176" s="11">
        <f>(((J2176/60)/60)/24)+DATE(1970,1,1)</f>
        <v>42465.542905092589</v>
      </c>
      <c r="T2176" s="11">
        <f>(((I2176/60)/60)/24)+DATE(1970,1,1)</f>
        <v>42495.542905092589</v>
      </c>
    </row>
    <row r="2177" spans="1:20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>E2177/D2177</f>
        <v>2.5</v>
      </c>
      <c r="P2177">
        <f>E2177/L2177</f>
        <v>67.307692307692307</v>
      </c>
      <c r="Q2177" t="str">
        <f>LEFT(N2177,(FIND("/",N2177)-1))</f>
        <v>music</v>
      </c>
      <c r="R2177" t="str">
        <f>MID(N2177,FIND("/",N2177)+1,4115)</f>
        <v>rock</v>
      </c>
      <c r="S2177" s="11">
        <f>(((J2177/60)/60)/24)+DATE(1970,1,1)</f>
        <v>42565.009097222224</v>
      </c>
      <c r="T2177" s="11">
        <f>(((I2177/60)/60)/24)+DATE(1970,1,1)</f>
        <v>42572.009097222224</v>
      </c>
    </row>
    <row r="2178" spans="1:20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>E2178/D2178</f>
        <v>1.2602</v>
      </c>
      <c r="P2178">
        <f>E2178/L2178</f>
        <v>88.74647887323944</v>
      </c>
      <c r="Q2178" t="str">
        <f>LEFT(N2178,(FIND("/",N2178)-1))</f>
        <v>music</v>
      </c>
      <c r="R2178" t="str">
        <f>MID(N2178,FIND("/",N2178)+1,4115)</f>
        <v>rock</v>
      </c>
      <c r="S2178" s="11">
        <f>(((J2178/60)/60)/24)+DATE(1970,1,1)</f>
        <v>42096.633206018523</v>
      </c>
      <c r="T2178" s="11">
        <f>(((I2178/60)/60)/24)+DATE(1970,1,1)</f>
        <v>42126.633206018523</v>
      </c>
    </row>
    <row r="2179" spans="1:20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>E2179/D2179</f>
        <v>1.0012000000000001</v>
      </c>
      <c r="P2179">
        <f>E2179/L2179</f>
        <v>65.868421052631575</v>
      </c>
      <c r="Q2179" t="str">
        <f>LEFT(N2179,(FIND("/",N2179)-1))</f>
        <v>music</v>
      </c>
      <c r="R2179" t="str">
        <f>MID(N2179,FIND("/",N2179)+1,4115)</f>
        <v>rock</v>
      </c>
      <c r="S2179" s="11">
        <f>(((J2179/60)/60)/24)+DATE(1970,1,1)</f>
        <v>42502.250775462962</v>
      </c>
      <c r="T2179" s="11">
        <f>(((I2179/60)/60)/24)+DATE(1970,1,1)</f>
        <v>42527.250775462962</v>
      </c>
    </row>
    <row r="2180" spans="1:20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>E2180/D2180</f>
        <v>1.3864000000000001</v>
      </c>
      <c r="P2180">
        <f>E2180/L2180</f>
        <v>40.349243306169967</v>
      </c>
      <c r="Q2180" t="str">
        <f>LEFT(N2180,(FIND("/",N2180)-1))</f>
        <v>music</v>
      </c>
      <c r="R2180" t="str">
        <f>MID(N2180,FIND("/",N2180)+1,4115)</f>
        <v>rock</v>
      </c>
      <c r="S2180" s="11">
        <f>(((J2180/60)/60)/24)+DATE(1970,1,1)</f>
        <v>42723.63653935185</v>
      </c>
      <c r="T2180" s="11">
        <f>(((I2180/60)/60)/24)+DATE(1970,1,1)</f>
        <v>42753.63653935185</v>
      </c>
    </row>
    <row r="2181" spans="1:20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>E2181/D2181</f>
        <v>1.6140000000000001</v>
      </c>
      <c r="P2181">
        <f>E2181/L2181</f>
        <v>76.857142857142861</v>
      </c>
      <c r="Q2181" t="str">
        <f>LEFT(N2181,(FIND("/",N2181)-1))</f>
        <v>music</v>
      </c>
      <c r="R2181" t="str">
        <f>MID(N2181,FIND("/",N2181)+1,4115)</f>
        <v>rock</v>
      </c>
      <c r="S2181" s="11">
        <f>(((J2181/60)/60)/24)+DATE(1970,1,1)</f>
        <v>42075.171203703707</v>
      </c>
      <c r="T2181" s="11">
        <f>(((I2181/60)/60)/24)+DATE(1970,1,1)</f>
        <v>42105.171203703707</v>
      </c>
    </row>
    <row r="2182" spans="1:20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>E2182/D2182</f>
        <v>1.071842</v>
      </c>
      <c r="P2182">
        <f>E2182/L2182</f>
        <v>68.707820512820518</v>
      </c>
      <c r="Q2182" t="str">
        <f>LEFT(N2182,(FIND("/",N2182)-1))</f>
        <v>music</v>
      </c>
      <c r="R2182" t="str">
        <f>MID(N2182,FIND("/",N2182)+1,4115)</f>
        <v>rock</v>
      </c>
      <c r="S2182" s="11">
        <f>(((J2182/60)/60)/24)+DATE(1970,1,1)</f>
        <v>42279.669768518521</v>
      </c>
      <c r="T2182" s="11">
        <f>(((I2182/60)/60)/24)+DATE(1970,1,1)</f>
        <v>42321.711435185185</v>
      </c>
    </row>
    <row r="2183" spans="1:20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>E2183/D2183</f>
        <v>1.5309999999999999</v>
      </c>
      <c r="P2183">
        <f>E2183/L2183</f>
        <v>57.773584905660378</v>
      </c>
      <c r="Q2183" t="str">
        <f>LEFT(N2183,(FIND("/",N2183)-1))</f>
        <v>games</v>
      </c>
      <c r="R2183" t="str">
        <f>MID(N2183,FIND("/",N2183)+1,4115)</f>
        <v>tabletop games</v>
      </c>
      <c r="S2183" s="11">
        <f>(((J2183/60)/60)/24)+DATE(1970,1,1)</f>
        <v>42773.005243055552</v>
      </c>
      <c r="T2183" s="11">
        <f>(((I2183/60)/60)/24)+DATE(1970,1,1)</f>
        <v>42787.005243055552</v>
      </c>
    </row>
    <row r="2184" spans="1:20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>E2184/D2184</f>
        <v>5.2416666666666663</v>
      </c>
      <c r="P2184">
        <f>E2184/L2184</f>
        <v>44.171348314606739</v>
      </c>
      <c r="Q2184" t="str">
        <f>LEFT(N2184,(FIND("/",N2184)-1))</f>
        <v>games</v>
      </c>
      <c r="R2184" t="str">
        <f>MID(N2184,FIND("/",N2184)+1,4115)</f>
        <v>tabletop games</v>
      </c>
      <c r="S2184" s="11">
        <f>(((J2184/60)/60)/24)+DATE(1970,1,1)</f>
        <v>41879.900752314818</v>
      </c>
      <c r="T2184" s="11">
        <f>(((I2184/60)/60)/24)+DATE(1970,1,1)</f>
        <v>41914.900752314818</v>
      </c>
    </row>
    <row r="2185" spans="1:20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>E2185/D2185</f>
        <v>4.8927777777777779</v>
      </c>
      <c r="P2185">
        <f>E2185/L2185</f>
        <v>31.566308243727597</v>
      </c>
      <c r="Q2185" t="str">
        <f>LEFT(N2185,(FIND("/",N2185)-1))</f>
        <v>games</v>
      </c>
      <c r="R2185" t="str">
        <f>MID(N2185,FIND("/",N2185)+1,4115)</f>
        <v>tabletop games</v>
      </c>
      <c r="S2185" s="11">
        <f>(((J2185/60)/60)/24)+DATE(1970,1,1)</f>
        <v>42745.365474537044</v>
      </c>
      <c r="T2185" s="11">
        <f>(((I2185/60)/60)/24)+DATE(1970,1,1)</f>
        <v>42775.208333333328</v>
      </c>
    </row>
    <row r="2186" spans="1:20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>E2186/D2186</f>
        <v>2.8473999999999999</v>
      </c>
      <c r="P2186">
        <f>E2186/L2186</f>
        <v>107.04511278195488</v>
      </c>
      <c r="Q2186" t="str">
        <f>LEFT(N2186,(FIND("/",N2186)-1))</f>
        <v>games</v>
      </c>
      <c r="R2186" t="str">
        <f>MID(N2186,FIND("/",N2186)+1,4115)</f>
        <v>tabletop games</v>
      </c>
      <c r="S2186" s="11">
        <f>(((J2186/60)/60)/24)+DATE(1970,1,1)</f>
        <v>42380.690289351856</v>
      </c>
      <c r="T2186" s="11">
        <f>(((I2186/60)/60)/24)+DATE(1970,1,1)</f>
        <v>42394.666666666672</v>
      </c>
    </row>
    <row r="2187" spans="1:20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>E2187/D2187</f>
        <v>18.569700000000001</v>
      </c>
      <c r="P2187">
        <f>E2187/L2187</f>
        <v>149.03451043338683</v>
      </c>
      <c r="Q2187" t="str">
        <f>LEFT(N2187,(FIND("/",N2187)-1))</f>
        <v>games</v>
      </c>
      <c r="R2187" t="str">
        <f>MID(N2187,FIND("/",N2187)+1,4115)</f>
        <v>tabletop games</v>
      </c>
      <c r="S2187" s="11">
        <f>(((J2187/60)/60)/24)+DATE(1970,1,1)</f>
        <v>41319.349988425929</v>
      </c>
      <c r="T2187" s="11">
        <f>(((I2187/60)/60)/24)+DATE(1970,1,1)</f>
        <v>41359.349988425929</v>
      </c>
    </row>
    <row r="2188" spans="1:20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>E2188/D2188</f>
        <v>1.0967499999999999</v>
      </c>
      <c r="P2188">
        <f>E2188/L2188</f>
        <v>55.956632653061227</v>
      </c>
      <c r="Q2188" t="str">
        <f>LEFT(N2188,(FIND("/",N2188)-1))</f>
        <v>games</v>
      </c>
      <c r="R2188" t="str">
        <f>MID(N2188,FIND("/",N2188)+1,4115)</f>
        <v>tabletop games</v>
      </c>
      <c r="S2188" s="11">
        <f>(((J2188/60)/60)/24)+DATE(1970,1,1)</f>
        <v>42583.615081018521</v>
      </c>
      <c r="T2188" s="11">
        <f>(((I2188/60)/60)/24)+DATE(1970,1,1)</f>
        <v>42620.083333333328</v>
      </c>
    </row>
    <row r="2189" spans="1:20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>E2189/D2189</f>
        <v>10.146425000000001</v>
      </c>
      <c r="P2189">
        <f>E2189/L2189</f>
        <v>56.970381807973048</v>
      </c>
      <c r="Q2189" t="str">
        <f>LEFT(N2189,(FIND("/",N2189)-1))</f>
        <v>games</v>
      </c>
      <c r="R2189" t="str">
        <f>MID(N2189,FIND("/",N2189)+1,4115)</f>
        <v>tabletop games</v>
      </c>
      <c r="S2189" s="11">
        <f>(((J2189/60)/60)/24)+DATE(1970,1,1)</f>
        <v>42068.209097222221</v>
      </c>
      <c r="T2189" s="11">
        <f>(((I2189/60)/60)/24)+DATE(1970,1,1)</f>
        <v>42097.165972222225</v>
      </c>
    </row>
    <row r="2190" spans="1:20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>E2190/D2190</f>
        <v>4.1217692027666546</v>
      </c>
      <c r="P2190">
        <f>E2190/L2190</f>
        <v>44.056420233463037</v>
      </c>
      <c r="Q2190" t="str">
        <f>LEFT(N2190,(FIND("/",N2190)-1))</f>
        <v>games</v>
      </c>
      <c r="R2190" t="str">
        <f>MID(N2190,FIND("/",N2190)+1,4115)</f>
        <v>tabletop games</v>
      </c>
      <c r="S2190" s="11">
        <f>(((J2190/60)/60)/24)+DATE(1970,1,1)</f>
        <v>42633.586122685185</v>
      </c>
      <c r="T2190" s="11">
        <f>(((I2190/60)/60)/24)+DATE(1970,1,1)</f>
        <v>42668.708333333328</v>
      </c>
    </row>
    <row r="2191" spans="1:20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>E2191/D2191</f>
        <v>5.0324999999999998</v>
      </c>
      <c r="P2191">
        <f>E2191/L2191</f>
        <v>68.625</v>
      </c>
      <c r="Q2191" t="str">
        <f>LEFT(N2191,(FIND("/",N2191)-1))</f>
        <v>games</v>
      </c>
      <c r="R2191" t="str">
        <f>MID(N2191,FIND("/",N2191)+1,4115)</f>
        <v>tabletop games</v>
      </c>
      <c r="S2191" s="11">
        <f>(((J2191/60)/60)/24)+DATE(1970,1,1)</f>
        <v>42467.788194444445</v>
      </c>
      <c r="T2191" s="11">
        <f>(((I2191/60)/60)/24)+DATE(1970,1,1)</f>
        <v>42481.916666666672</v>
      </c>
    </row>
    <row r="2192" spans="1:20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>E2192/D2192</f>
        <v>1.8461052631578947</v>
      </c>
      <c r="P2192">
        <f>E2192/L2192</f>
        <v>65.318435754189949</v>
      </c>
      <c r="Q2192" t="str">
        <f>LEFT(N2192,(FIND("/",N2192)-1))</f>
        <v>games</v>
      </c>
      <c r="R2192" t="str">
        <f>MID(N2192,FIND("/",N2192)+1,4115)</f>
        <v>tabletop games</v>
      </c>
      <c r="S2192" s="11">
        <f>(((J2192/60)/60)/24)+DATE(1970,1,1)</f>
        <v>42417.625046296293</v>
      </c>
      <c r="T2192" s="11">
        <f>(((I2192/60)/60)/24)+DATE(1970,1,1)</f>
        <v>42452.290972222225</v>
      </c>
    </row>
    <row r="2193" spans="1:20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>E2193/D2193</f>
        <v>1.1973333333333334</v>
      </c>
      <c r="P2193">
        <f>E2193/L2193</f>
        <v>35.92</v>
      </c>
      <c r="Q2193" t="str">
        <f>LEFT(N2193,(FIND("/",N2193)-1))</f>
        <v>games</v>
      </c>
      <c r="R2193" t="str">
        <f>MID(N2193,FIND("/",N2193)+1,4115)</f>
        <v>tabletop games</v>
      </c>
      <c r="S2193" s="11">
        <f>(((J2193/60)/60)/24)+DATE(1970,1,1)</f>
        <v>42768.833645833336</v>
      </c>
      <c r="T2193" s="11">
        <f>(((I2193/60)/60)/24)+DATE(1970,1,1)</f>
        <v>42780.833645833336</v>
      </c>
    </row>
    <row r="2194" spans="1:20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>E2194/D2194</f>
        <v>10.812401666666668</v>
      </c>
      <c r="P2194">
        <f>E2194/L2194</f>
        <v>40.070667078443485</v>
      </c>
      <c r="Q2194" t="str">
        <f>LEFT(N2194,(FIND("/",N2194)-1))</f>
        <v>games</v>
      </c>
      <c r="R2194" t="str">
        <f>MID(N2194,FIND("/",N2194)+1,4115)</f>
        <v>tabletop games</v>
      </c>
      <c r="S2194" s="11">
        <f>(((J2194/60)/60)/24)+DATE(1970,1,1)</f>
        <v>42691.8512037037</v>
      </c>
      <c r="T2194" s="11">
        <f>(((I2194/60)/60)/24)+DATE(1970,1,1)</f>
        <v>42719.958333333328</v>
      </c>
    </row>
    <row r="2195" spans="1:20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>E2195/D2195</f>
        <v>4.5237333333333334</v>
      </c>
      <c r="P2195">
        <f>E2195/L2195</f>
        <v>75.647714604236342</v>
      </c>
      <c r="Q2195" t="str">
        <f>LEFT(N2195,(FIND("/",N2195)-1))</f>
        <v>games</v>
      </c>
      <c r="R2195" t="str">
        <f>MID(N2195,FIND("/",N2195)+1,4115)</f>
        <v>tabletop games</v>
      </c>
      <c r="S2195" s="11">
        <f>(((J2195/60)/60)/24)+DATE(1970,1,1)</f>
        <v>42664.405925925923</v>
      </c>
      <c r="T2195" s="11">
        <f>(((I2195/60)/60)/24)+DATE(1970,1,1)</f>
        <v>42695.207638888889</v>
      </c>
    </row>
    <row r="2196" spans="1:20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>E2196/D2196</f>
        <v>5.3737000000000004</v>
      </c>
      <c r="P2196">
        <f>E2196/L2196</f>
        <v>61.203872437357631</v>
      </c>
      <c r="Q2196" t="str">
        <f>LEFT(N2196,(FIND("/",N2196)-1))</f>
        <v>games</v>
      </c>
      <c r="R2196" t="str">
        <f>MID(N2196,FIND("/",N2196)+1,4115)</f>
        <v>tabletop games</v>
      </c>
      <c r="S2196" s="11">
        <f>(((J2196/60)/60)/24)+DATE(1970,1,1)</f>
        <v>42425.757986111115</v>
      </c>
      <c r="T2196" s="11">
        <f>(((I2196/60)/60)/24)+DATE(1970,1,1)</f>
        <v>42455.716319444444</v>
      </c>
    </row>
    <row r="2197" spans="1:20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>E2197/D2197</f>
        <v>1.2032608695652174</v>
      </c>
      <c r="P2197">
        <f>E2197/L2197</f>
        <v>48.130434782608695</v>
      </c>
      <c r="Q2197" t="str">
        <f>LEFT(N2197,(FIND("/",N2197)-1))</f>
        <v>games</v>
      </c>
      <c r="R2197" t="str">
        <f>MID(N2197,FIND("/",N2197)+1,4115)</f>
        <v>tabletop games</v>
      </c>
      <c r="S2197" s="11">
        <f>(((J2197/60)/60)/24)+DATE(1970,1,1)</f>
        <v>42197.771990740745</v>
      </c>
      <c r="T2197" s="11">
        <f>(((I2197/60)/60)/24)+DATE(1970,1,1)</f>
        <v>42227.771990740745</v>
      </c>
    </row>
    <row r="2198" spans="1:20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>E2198/D2198</f>
        <v>1.1383571428571428</v>
      </c>
      <c r="P2198">
        <f>E2198/L2198</f>
        <v>68.106837606837601</v>
      </c>
      <c r="Q2198" t="str">
        <f>LEFT(N2198,(FIND("/",N2198)-1))</f>
        <v>games</v>
      </c>
      <c r="R2198" t="str">
        <f>MID(N2198,FIND("/",N2198)+1,4115)</f>
        <v>tabletop games</v>
      </c>
      <c r="S2198" s="11">
        <f>(((J2198/60)/60)/24)+DATE(1970,1,1)</f>
        <v>42675.487291666665</v>
      </c>
      <c r="T2198" s="11">
        <f>(((I2198/60)/60)/24)+DATE(1970,1,1)</f>
        <v>42706.291666666672</v>
      </c>
    </row>
    <row r="2199" spans="1:20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>E2199/D2199</f>
        <v>9.5103109999999997</v>
      </c>
      <c r="P2199">
        <f>E2199/L2199</f>
        <v>65.891300230946882</v>
      </c>
      <c r="Q2199" t="str">
        <f>LEFT(N2199,(FIND("/",N2199)-1))</f>
        <v>games</v>
      </c>
      <c r="R2199" t="str">
        <f>MID(N2199,FIND("/",N2199)+1,4115)</f>
        <v>tabletop games</v>
      </c>
      <c r="S2199" s="11">
        <f>(((J2199/60)/60)/24)+DATE(1970,1,1)</f>
        <v>42033.584016203706</v>
      </c>
      <c r="T2199" s="11">
        <f>(((I2199/60)/60)/24)+DATE(1970,1,1)</f>
        <v>42063.584016203706</v>
      </c>
    </row>
    <row r="2200" spans="1:20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>E2200/D2200</f>
        <v>1.3289249999999999</v>
      </c>
      <c r="P2200">
        <f>E2200/L2200</f>
        <v>81.654377880184327</v>
      </c>
      <c r="Q2200" t="str">
        <f>LEFT(N2200,(FIND("/",N2200)-1))</f>
        <v>games</v>
      </c>
      <c r="R2200" t="str">
        <f>MID(N2200,FIND("/",N2200)+1,4115)</f>
        <v>tabletop games</v>
      </c>
      <c r="S2200" s="11">
        <f>(((J2200/60)/60)/24)+DATE(1970,1,1)</f>
        <v>42292.513888888891</v>
      </c>
      <c r="T2200" s="11">
        <f>(((I2200/60)/60)/24)+DATE(1970,1,1)</f>
        <v>42322.555555555555</v>
      </c>
    </row>
    <row r="2201" spans="1:20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>E2201/D2201</f>
        <v>1.4697777777777778</v>
      </c>
      <c r="P2201">
        <f>E2201/L2201</f>
        <v>52.701195219123505</v>
      </c>
      <c r="Q2201" t="str">
        <f>LEFT(N2201,(FIND("/",N2201)-1))</f>
        <v>games</v>
      </c>
      <c r="R2201" t="str">
        <f>MID(N2201,FIND("/",N2201)+1,4115)</f>
        <v>tabletop games</v>
      </c>
      <c r="S2201" s="11">
        <f>(((J2201/60)/60)/24)+DATE(1970,1,1)</f>
        <v>42262.416643518518</v>
      </c>
      <c r="T2201" s="11">
        <f>(((I2201/60)/60)/24)+DATE(1970,1,1)</f>
        <v>42292.416643518518</v>
      </c>
    </row>
    <row r="2202" spans="1:20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>E2202/D2202</f>
        <v>5.4215</v>
      </c>
      <c r="P2202">
        <f>E2202/L2202</f>
        <v>41.228136882129277</v>
      </c>
      <c r="Q2202" t="str">
        <f>LEFT(N2202,(FIND("/",N2202)-1))</f>
        <v>games</v>
      </c>
      <c r="R2202" t="str">
        <f>MID(N2202,FIND("/",N2202)+1,4115)</f>
        <v>tabletop games</v>
      </c>
      <c r="S2202" s="11">
        <f>(((J2202/60)/60)/24)+DATE(1970,1,1)</f>
        <v>42163.625787037032</v>
      </c>
      <c r="T2202" s="11">
        <f>(((I2202/60)/60)/24)+DATE(1970,1,1)</f>
        <v>42191.125</v>
      </c>
    </row>
    <row r="2203" spans="1:20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>E2203/D2203</f>
        <v>3.8271818181818182</v>
      </c>
      <c r="P2203">
        <f>E2203/L2203</f>
        <v>15.035357142857142</v>
      </c>
      <c r="Q2203" t="str">
        <f>LEFT(N2203,(FIND("/",N2203)-1))</f>
        <v>music</v>
      </c>
      <c r="R2203" t="str">
        <f>MID(N2203,FIND("/",N2203)+1,4115)</f>
        <v>electronic music</v>
      </c>
      <c r="S2203" s="11">
        <f>(((J2203/60)/60)/24)+DATE(1970,1,1)</f>
        <v>41276.846817129634</v>
      </c>
      <c r="T2203" s="11">
        <f>(((I2203/60)/60)/24)+DATE(1970,1,1)</f>
        <v>41290.846817129634</v>
      </c>
    </row>
    <row r="2204" spans="1:20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>E2204/D2204</f>
        <v>7.0418124999999998</v>
      </c>
      <c r="P2204">
        <f>E2204/L2204</f>
        <v>39.066920943134534</v>
      </c>
      <c r="Q2204" t="str">
        <f>LEFT(N2204,(FIND("/",N2204)-1))</f>
        <v>music</v>
      </c>
      <c r="R2204" t="str">
        <f>MID(N2204,FIND("/",N2204)+1,4115)</f>
        <v>electronic music</v>
      </c>
      <c r="S2204" s="11">
        <f>(((J2204/60)/60)/24)+DATE(1970,1,1)</f>
        <v>41184.849166666667</v>
      </c>
      <c r="T2204" s="11">
        <f>(((I2204/60)/60)/24)+DATE(1970,1,1)</f>
        <v>41214.849166666667</v>
      </c>
    </row>
    <row r="2205" spans="1:20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>E2205/D2205</f>
        <v>1.0954999999999999</v>
      </c>
      <c r="P2205">
        <f>E2205/L2205</f>
        <v>43.82</v>
      </c>
      <c r="Q2205" t="str">
        <f>LEFT(N2205,(FIND("/",N2205)-1))</f>
        <v>music</v>
      </c>
      <c r="R2205" t="str">
        <f>MID(N2205,FIND("/",N2205)+1,4115)</f>
        <v>electronic music</v>
      </c>
      <c r="S2205" s="11">
        <f>(((J2205/60)/60)/24)+DATE(1970,1,1)</f>
        <v>42241.85974537037</v>
      </c>
      <c r="T2205" s="11">
        <f>(((I2205/60)/60)/24)+DATE(1970,1,1)</f>
        <v>42271.85974537037</v>
      </c>
    </row>
    <row r="2206" spans="1:20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>E2206/D2206</f>
        <v>1.3286666666666667</v>
      </c>
      <c r="P2206">
        <f>E2206/L2206</f>
        <v>27.301369863013697</v>
      </c>
      <c r="Q2206" t="str">
        <f>LEFT(N2206,(FIND("/",N2206)-1))</f>
        <v>music</v>
      </c>
      <c r="R2206" t="str">
        <f>MID(N2206,FIND("/",N2206)+1,4115)</f>
        <v>electronic music</v>
      </c>
      <c r="S2206" s="11">
        <f>(((J2206/60)/60)/24)+DATE(1970,1,1)</f>
        <v>41312.311562499999</v>
      </c>
      <c r="T2206" s="11">
        <f>(((I2206/60)/60)/24)+DATE(1970,1,1)</f>
        <v>41342.311562499999</v>
      </c>
    </row>
    <row r="2207" spans="1:20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>E2207/D2207</f>
        <v>1.52</v>
      </c>
      <c r="P2207">
        <f>E2207/L2207</f>
        <v>42.222222222222221</v>
      </c>
      <c r="Q2207" t="str">
        <f>LEFT(N2207,(FIND("/",N2207)-1))</f>
        <v>music</v>
      </c>
      <c r="R2207" t="str">
        <f>MID(N2207,FIND("/",N2207)+1,4115)</f>
        <v>electronic music</v>
      </c>
      <c r="S2207" s="11">
        <f>(((J2207/60)/60)/24)+DATE(1970,1,1)</f>
        <v>41031.82163194444</v>
      </c>
      <c r="T2207" s="11">
        <f>(((I2207/60)/60)/24)+DATE(1970,1,1)</f>
        <v>41061.82163194444</v>
      </c>
    </row>
    <row r="2208" spans="1:20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>E2208/D2208</f>
        <v>1.0272727272727273</v>
      </c>
      <c r="P2208">
        <f>E2208/L2208</f>
        <v>33.235294117647058</v>
      </c>
      <c r="Q2208" t="str">
        <f>LEFT(N2208,(FIND("/",N2208)-1))</f>
        <v>music</v>
      </c>
      <c r="R2208" t="str">
        <f>MID(N2208,FIND("/",N2208)+1,4115)</f>
        <v>electronic music</v>
      </c>
      <c r="S2208" s="11">
        <f>(((J2208/60)/60)/24)+DATE(1970,1,1)</f>
        <v>40997.257222222222</v>
      </c>
      <c r="T2208" s="11">
        <f>(((I2208/60)/60)/24)+DATE(1970,1,1)</f>
        <v>41015.257222222222</v>
      </c>
    </row>
    <row r="2209" spans="1:20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>E2209/D2209</f>
        <v>1</v>
      </c>
      <c r="P2209">
        <f>E2209/L2209</f>
        <v>285.71428571428572</v>
      </c>
      <c r="Q2209" t="str">
        <f>LEFT(N2209,(FIND("/",N2209)-1))</f>
        <v>music</v>
      </c>
      <c r="R2209" t="str">
        <f>MID(N2209,FIND("/",N2209)+1,4115)</f>
        <v>electronic music</v>
      </c>
      <c r="S2209" s="11">
        <f>(((J2209/60)/60)/24)+DATE(1970,1,1)</f>
        <v>41564.194131944445</v>
      </c>
      <c r="T2209" s="11">
        <f>(((I2209/60)/60)/24)+DATE(1970,1,1)</f>
        <v>41594.235798611109</v>
      </c>
    </row>
    <row r="2210" spans="1:20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>E2210/D2210</f>
        <v>1.016</v>
      </c>
      <c r="P2210">
        <f>E2210/L2210</f>
        <v>42.333333333333336</v>
      </c>
      <c r="Q2210" t="str">
        <f>LEFT(N2210,(FIND("/",N2210)-1))</f>
        <v>music</v>
      </c>
      <c r="R2210" t="str">
        <f>MID(N2210,FIND("/",N2210)+1,4115)</f>
        <v>electronic music</v>
      </c>
      <c r="S2210" s="11">
        <f>(((J2210/60)/60)/24)+DATE(1970,1,1)</f>
        <v>40946.882245370369</v>
      </c>
      <c r="T2210" s="11">
        <f>(((I2210/60)/60)/24)+DATE(1970,1,1)</f>
        <v>41006.166666666664</v>
      </c>
    </row>
    <row r="2211" spans="1:20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>E2211/D2211</f>
        <v>1.508</v>
      </c>
      <c r="P2211">
        <f>E2211/L2211</f>
        <v>50.266666666666666</v>
      </c>
      <c r="Q2211" t="str">
        <f>LEFT(N2211,(FIND("/",N2211)-1))</f>
        <v>music</v>
      </c>
      <c r="R2211" t="str">
        <f>MID(N2211,FIND("/",N2211)+1,4115)</f>
        <v>electronic music</v>
      </c>
      <c r="S2211" s="11">
        <f>(((J2211/60)/60)/24)+DATE(1970,1,1)</f>
        <v>41732.479675925926</v>
      </c>
      <c r="T2211" s="11">
        <f>(((I2211/60)/60)/24)+DATE(1970,1,1)</f>
        <v>41743.958333333336</v>
      </c>
    </row>
    <row r="2212" spans="1:20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>E2212/D2212</f>
        <v>1.11425</v>
      </c>
      <c r="P2212">
        <f>E2212/L2212</f>
        <v>61.902777777777779</v>
      </c>
      <c r="Q2212" t="str">
        <f>LEFT(N2212,(FIND("/",N2212)-1))</f>
        <v>music</v>
      </c>
      <c r="R2212" t="str">
        <f>MID(N2212,FIND("/",N2212)+1,4115)</f>
        <v>electronic music</v>
      </c>
      <c r="S2212" s="11">
        <f>(((J2212/60)/60)/24)+DATE(1970,1,1)</f>
        <v>40956.066087962965</v>
      </c>
      <c r="T2212" s="11">
        <f>(((I2212/60)/60)/24)+DATE(1970,1,1)</f>
        <v>41013.73333333333</v>
      </c>
    </row>
    <row r="2213" spans="1:20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>E2213/D2213</f>
        <v>1.956</v>
      </c>
      <c r="P2213">
        <f>E2213/L2213</f>
        <v>40.75</v>
      </c>
      <c r="Q2213" t="str">
        <f>LEFT(N2213,(FIND("/",N2213)-1))</f>
        <v>music</v>
      </c>
      <c r="R2213" t="str">
        <f>MID(N2213,FIND("/",N2213)+1,4115)</f>
        <v>electronic music</v>
      </c>
      <c r="S2213" s="11">
        <f>(((J2213/60)/60)/24)+DATE(1970,1,1)</f>
        <v>41716.785011574073</v>
      </c>
      <c r="T2213" s="11">
        <f>(((I2213/60)/60)/24)+DATE(1970,1,1)</f>
        <v>41739.290972222225</v>
      </c>
    </row>
    <row r="2214" spans="1:20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>E2214/D2214</f>
        <v>1.1438333333333333</v>
      </c>
      <c r="P2214">
        <f>E2214/L2214</f>
        <v>55.796747967479675</v>
      </c>
      <c r="Q2214" t="str">
        <f>LEFT(N2214,(FIND("/",N2214)-1))</f>
        <v>music</v>
      </c>
      <c r="R2214" t="str">
        <f>MID(N2214,FIND("/",N2214)+1,4115)</f>
        <v>electronic music</v>
      </c>
      <c r="S2214" s="11">
        <f>(((J2214/60)/60)/24)+DATE(1970,1,1)</f>
        <v>41548.747418981482</v>
      </c>
      <c r="T2214" s="11">
        <f>(((I2214/60)/60)/24)+DATE(1970,1,1)</f>
        <v>41582.041666666664</v>
      </c>
    </row>
    <row r="2215" spans="1:20" ht="57.6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>E2215/D2215</f>
        <v>2</v>
      </c>
      <c r="P2215">
        <f>E2215/L2215</f>
        <v>10</v>
      </c>
      <c r="Q2215" t="str">
        <f>LEFT(N2215,(FIND("/",N2215)-1))</f>
        <v>music</v>
      </c>
      <c r="R2215" t="str">
        <f>MID(N2215,FIND("/",N2215)+1,4115)</f>
        <v>electronic music</v>
      </c>
      <c r="S2215" s="11">
        <f>(((J2215/60)/60)/24)+DATE(1970,1,1)</f>
        <v>42109.826145833329</v>
      </c>
      <c r="T2215" s="11">
        <f>(((I2215/60)/60)/24)+DATE(1970,1,1)</f>
        <v>42139.826145833329</v>
      </c>
    </row>
    <row r="2216" spans="1:20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>E2216/D2216</f>
        <v>2.9250166666666666</v>
      </c>
      <c r="P2216">
        <f>E2216/L2216</f>
        <v>73.125416666666666</v>
      </c>
      <c r="Q2216" t="str">
        <f>LEFT(N2216,(FIND("/",N2216)-1))</f>
        <v>music</v>
      </c>
      <c r="R2216" t="str">
        <f>MID(N2216,FIND("/",N2216)+1,4115)</f>
        <v>electronic music</v>
      </c>
      <c r="S2216" s="11">
        <f>(((J2216/60)/60)/24)+DATE(1970,1,1)</f>
        <v>41646.792222222226</v>
      </c>
      <c r="T2216" s="11">
        <f>(((I2216/60)/60)/24)+DATE(1970,1,1)</f>
        <v>41676.792222222226</v>
      </c>
    </row>
    <row r="2217" spans="1:20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>E2217/D2217</f>
        <v>1.5636363636363637</v>
      </c>
      <c r="P2217">
        <f>E2217/L2217</f>
        <v>26.060606060606062</v>
      </c>
      <c r="Q2217" t="str">
        <f>LEFT(N2217,(FIND("/",N2217)-1))</f>
        <v>music</v>
      </c>
      <c r="R2217" t="str">
        <f>MID(N2217,FIND("/",N2217)+1,4115)</f>
        <v>electronic music</v>
      </c>
      <c r="S2217" s="11">
        <f>(((J2217/60)/60)/24)+DATE(1970,1,1)</f>
        <v>40958.717268518521</v>
      </c>
      <c r="T2217" s="11">
        <f>(((I2217/60)/60)/24)+DATE(1970,1,1)</f>
        <v>40981.290972222225</v>
      </c>
    </row>
    <row r="2218" spans="1:20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>E2218/D2218</f>
        <v>1.0566666666666666</v>
      </c>
      <c r="P2218">
        <f>E2218/L2218</f>
        <v>22.642857142857142</v>
      </c>
      <c r="Q2218" t="str">
        <f>LEFT(N2218,(FIND("/",N2218)-1))</f>
        <v>music</v>
      </c>
      <c r="R2218" t="str">
        <f>MID(N2218,FIND("/",N2218)+1,4115)</f>
        <v>electronic music</v>
      </c>
      <c r="S2218" s="11">
        <f>(((J2218/60)/60)/24)+DATE(1970,1,1)</f>
        <v>42194.751678240747</v>
      </c>
      <c r="T2218" s="11">
        <f>(((I2218/60)/60)/24)+DATE(1970,1,1)</f>
        <v>42208.751678240747</v>
      </c>
    </row>
    <row r="2219" spans="1:20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>E2219/D2219</f>
        <v>1.0119047619047619</v>
      </c>
      <c r="P2219">
        <f>E2219/L2219</f>
        <v>47.222222222222221</v>
      </c>
      <c r="Q2219" t="str">
        <f>LEFT(N2219,(FIND("/",N2219)-1))</f>
        <v>music</v>
      </c>
      <c r="R2219" t="str">
        <f>MID(N2219,FIND("/",N2219)+1,4115)</f>
        <v>electronic music</v>
      </c>
      <c r="S2219" s="11">
        <f>(((J2219/60)/60)/24)+DATE(1970,1,1)</f>
        <v>42299.776770833334</v>
      </c>
      <c r="T2219" s="11">
        <f>(((I2219/60)/60)/24)+DATE(1970,1,1)</f>
        <v>42310.333333333328</v>
      </c>
    </row>
    <row r="2220" spans="1:20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>E2220/D2220</f>
        <v>1.2283299999999999</v>
      </c>
      <c r="P2220">
        <f>E2220/L2220</f>
        <v>32.324473684210524</v>
      </c>
      <c r="Q2220" t="str">
        <f>LEFT(N2220,(FIND("/",N2220)-1))</f>
        <v>music</v>
      </c>
      <c r="R2220" t="str">
        <f>MID(N2220,FIND("/",N2220)+1,4115)</f>
        <v>electronic music</v>
      </c>
      <c r="S2220" s="11">
        <f>(((J2220/60)/60)/24)+DATE(1970,1,1)</f>
        <v>41127.812303240738</v>
      </c>
      <c r="T2220" s="11">
        <f>(((I2220/60)/60)/24)+DATE(1970,1,1)</f>
        <v>41150</v>
      </c>
    </row>
    <row r="2221" spans="1:20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>E2221/D2221</f>
        <v>1.0149999999999999</v>
      </c>
      <c r="P2221">
        <f>E2221/L2221</f>
        <v>53.421052631578945</v>
      </c>
      <c r="Q2221" t="str">
        <f>LEFT(N2221,(FIND("/",N2221)-1))</f>
        <v>music</v>
      </c>
      <c r="R2221" t="str">
        <f>MID(N2221,FIND("/",N2221)+1,4115)</f>
        <v>electronic music</v>
      </c>
      <c r="S2221" s="11">
        <f>(((J2221/60)/60)/24)+DATE(1970,1,1)</f>
        <v>42205.718888888892</v>
      </c>
      <c r="T2221" s="11">
        <f>(((I2221/60)/60)/24)+DATE(1970,1,1)</f>
        <v>42235.718888888892</v>
      </c>
    </row>
    <row r="2222" spans="1:20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>E2222/D2222</f>
        <v>1.0114285714285713</v>
      </c>
      <c r="P2222">
        <f>E2222/L2222</f>
        <v>51.304347826086953</v>
      </c>
      <c r="Q2222" t="str">
        <f>LEFT(N2222,(FIND("/",N2222)-1))</f>
        <v>music</v>
      </c>
      <c r="R2222" t="str">
        <f>MID(N2222,FIND("/",N2222)+1,4115)</f>
        <v>electronic music</v>
      </c>
      <c r="S2222" s="11">
        <f>(((J2222/60)/60)/24)+DATE(1970,1,1)</f>
        <v>41452.060601851852</v>
      </c>
      <c r="T2222" s="11">
        <f>(((I2222/60)/60)/24)+DATE(1970,1,1)</f>
        <v>41482.060601851852</v>
      </c>
    </row>
    <row r="2223" spans="1:20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>E2223/D2223</f>
        <v>1.0811999999999999</v>
      </c>
      <c r="P2223">
        <f>E2223/L2223</f>
        <v>37.197247706422019</v>
      </c>
      <c r="Q2223" t="str">
        <f>LEFT(N2223,(FIND("/",N2223)-1))</f>
        <v>games</v>
      </c>
      <c r="R2223" t="str">
        <f>MID(N2223,FIND("/",N2223)+1,4115)</f>
        <v>tabletop games</v>
      </c>
      <c r="S2223" s="11">
        <f>(((J2223/60)/60)/24)+DATE(1970,1,1)</f>
        <v>42452.666770833333</v>
      </c>
      <c r="T2223" s="11">
        <f>(((I2223/60)/60)/24)+DATE(1970,1,1)</f>
        <v>42483</v>
      </c>
    </row>
    <row r="2224" spans="1:20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>E2224/D2224</f>
        <v>1.6259999999999999</v>
      </c>
      <c r="P2224">
        <f>E2224/L2224</f>
        <v>27.1</v>
      </c>
      <c r="Q2224" t="str">
        <f>LEFT(N2224,(FIND("/",N2224)-1))</f>
        <v>games</v>
      </c>
      <c r="R2224" t="str">
        <f>MID(N2224,FIND("/",N2224)+1,4115)</f>
        <v>tabletop games</v>
      </c>
      <c r="S2224" s="11">
        <f>(((J2224/60)/60)/24)+DATE(1970,1,1)</f>
        <v>40906.787581018521</v>
      </c>
      <c r="T2224" s="11">
        <f>(((I2224/60)/60)/24)+DATE(1970,1,1)</f>
        <v>40936.787581018521</v>
      </c>
    </row>
    <row r="2225" spans="1:20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>E2225/D2225</f>
        <v>1.0580000000000001</v>
      </c>
      <c r="P2225">
        <f>E2225/L2225</f>
        <v>206.31</v>
      </c>
      <c r="Q2225" t="str">
        <f>LEFT(N2225,(FIND("/",N2225)-1))</f>
        <v>games</v>
      </c>
      <c r="R2225" t="str">
        <f>MID(N2225,FIND("/",N2225)+1,4115)</f>
        <v>tabletop games</v>
      </c>
      <c r="S2225" s="11">
        <f>(((J2225/60)/60)/24)+DATE(1970,1,1)</f>
        <v>42152.640833333338</v>
      </c>
      <c r="T2225" s="11">
        <f>(((I2225/60)/60)/24)+DATE(1970,1,1)</f>
        <v>42182.640833333338</v>
      </c>
    </row>
    <row r="2226" spans="1:20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>E2226/D2226</f>
        <v>2.4315000000000002</v>
      </c>
      <c r="P2226">
        <f>E2226/L2226</f>
        <v>82.145270270270274</v>
      </c>
      <c r="Q2226" t="str">
        <f>LEFT(N2226,(FIND("/",N2226)-1))</f>
        <v>games</v>
      </c>
      <c r="R2226" t="str">
        <f>MID(N2226,FIND("/",N2226)+1,4115)</f>
        <v>tabletop games</v>
      </c>
      <c r="S2226" s="11">
        <f>(((J2226/60)/60)/24)+DATE(1970,1,1)</f>
        <v>42644.667534722219</v>
      </c>
      <c r="T2226" s="11">
        <f>(((I2226/60)/60)/24)+DATE(1970,1,1)</f>
        <v>42672.791666666672</v>
      </c>
    </row>
    <row r="2227" spans="1:20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>E2227/D2227</f>
        <v>9.4483338095238096</v>
      </c>
      <c r="P2227">
        <f>E2227/L2227</f>
        <v>164.79651993355483</v>
      </c>
      <c r="Q2227" t="str">
        <f>LEFT(N2227,(FIND("/",N2227)-1))</f>
        <v>games</v>
      </c>
      <c r="R2227" t="str">
        <f>MID(N2227,FIND("/",N2227)+1,4115)</f>
        <v>tabletop games</v>
      </c>
      <c r="S2227" s="11">
        <f>(((J2227/60)/60)/24)+DATE(1970,1,1)</f>
        <v>41873.79184027778</v>
      </c>
      <c r="T2227" s="11">
        <f>(((I2227/60)/60)/24)+DATE(1970,1,1)</f>
        <v>41903.79184027778</v>
      </c>
    </row>
    <row r="2228" spans="1:20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>E2228/D2228</f>
        <v>1.0846283333333333</v>
      </c>
      <c r="P2228">
        <f>E2228/L2228</f>
        <v>60.820280373831778</v>
      </c>
      <c r="Q2228" t="str">
        <f>LEFT(N2228,(FIND("/",N2228)-1))</f>
        <v>games</v>
      </c>
      <c r="R2228" t="str">
        <f>MID(N2228,FIND("/",N2228)+1,4115)</f>
        <v>tabletop games</v>
      </c>
      <c r="S2228" s="11">
        <f>(((J2228/60)/60)/24)+DATE(1970,1,1)</f>
        <v>42381.79886574074</v>
      </c>
      <c r="T2228" s="11">
        <f>(((I2228/60)/60)/24)+DATE(1970,1,1)</f>
        <v>42412.207638888889</v>
      </c>
    </row>
    <row r="2229" spans="1:20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>E2229/D2229</f>
        <v>1.5737692307692308</v>
      </c>
      <c r="P2229">
        <f>E2229/L2229</f>
        <v>67.970099667774093</v>
      </c>
      <c r="Q2229" t="str">
        <f>LEFT(N2229,(FIND("/",N2229)-1))</f>
        <v>games</v>
      </c>
      <c r="R2229" t="str">
        <f>MID(N2229,FIND("/",N2229)+1,4115)</f>
        <v>tabletop games</v>
      </c>
      <c r="S2229" s="11">
        <f>(((J2229/60)/60)/24)+DATE(1970,1,1)</f>
        <v>41561.807349537034</v>
      </c>
      <c r="T2229" s="11">
        <f>(((I2229/60)/60)/24)+DATE(1970,1,1)</f>
        <v>41591.849016203705</v>
      </c>
    </row>
    <row r="2230" spans="1:20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>E2230/D2230</f>
        <v>11.744899999999999</v>
      </c>
      <c r="P2230">
        <f>E2230/L2230</f>
        <v>81.561805555555551</v>
      </c>
      <c r="Q2230" t="str">
        <f>LEFT(N2230,(FIND("/",N2230)-1))</f>
        <v>games</v>
      </c>
      <c r="R2230" t="str">
        <f>MID(N2230,FIND("/",N2230)+1,4115)</f>
        <v>tabletop games</v>
      </c>
      <c r="S2230" s="11">
        <f>(((J2230/60)/60)/24)+DATE(1970,1,1)</f>
        <v>42202.278194444443</v>
      </c>
      <c r="T2230" s="11">
        <f>(((I2230/60)/60)/24)+DATE(1970,1,1)</f>
        <v>42232.278194444443</v>
      </c>
    </row>
    <row r="2231" spans="1:20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>E2231/D2231</f>
        <v>1.7104755366949576</v>
      </c>
      <c r="P2231">
        <f>E2231/L2231</f>
        <v>25.42547309833024</v>
      </c>
      <c r="Q2231" t="str">
        <f>LEFT(N2231,(FIND("/",N2231)-1))</f>
        <v>games</v>
      </c>
      <c r="R2231" t="str">
        <f>MID(N2231,FIND("/",N2231)+1,4115)</f>
        <v>tabletop games</v>
      </c>
      <c r="S2231" s="11">
        <f>(((J2231/60)/60)/24)+DATE(1970,1,1)</f>
        <v>41484.664247685185</v>
      </c>
      <c r="T2231" s="11">
        <f>(((I2231/60)/60)/24)+DATE(1970,1,1)</f>
        <v>41520.166666666664</v>
      </c>
    </row>
    <row r="2232" spans="1:20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>E2232/D2232</f>
        <v>1.2595294117647058</v>
      </c>
      <c r="P2232">
        <f>E2232/L2232</f>
        <v>21.497991967871485</v>
      </c>
      <c r="Q2232" t="str">
        <f>LEFT(N2232,(FIND("/",N2232)-1))</f>
        <v>games</v>
      </c>
      <c r="R2232" t="str">
        <f>MID(N2232,FIND("/",N2232)+1,4115)</f>
        <v>tabletop games</v>
      </c>
      <c r="S2232" s="11">
        <f>(((J2232/60)/60)/24)+DATE(1970,1,1)</f>
        <v>41724.881099537037</v>
      </c>
      <c r="T2232" s="11">
        <f>(((I2232/60)/60)/24)+DATE(1970,1,1)</f>
        <v>41754.881099537037</v>
      </c>
    </row>
    <row r="2233" spans="1:20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>E2233/D2233</f>
        <v>12.121296000000001</v>
      </c>
      <c r="P2233">
        <f>E2233/L2233</f>
        <v>27.226630727762803</v>
      </c>
      <c r="Q2233" t="str">
        <f>LEFT(N2233,(FIND("/",N2233)-1))</f>
        <v>games</v>
      </c>
      <c r="R2233" t="str">
        <f>MID(N2233,FIND("/",N2233)+1,4115)</f>
        <v>tabletop games</v>
      </c>
      <c r="S2233" s="11">
        <f>(((J2233/60)/60)/24)+DATE(1970,1,1)</f>
        <v>41423.910891203705</v>
      </c>
      <c r="T2233" s="11">
        <f>(((I2233/60)/60)/24)+DATE(1970,1,1)</f>
        <v>41450.208333333336</v>
      </c>
    </row>
    <row r="2234" spans="1:20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>E2234/D2234</f>
        <v>4.9580000000000002</v>
      </c>
      <c r="P2234">
        <f>E2234/L2234</f>
        <v>25.091093117408906</v>
      </c>
      <c r="Q2234" t="str">
        <f>LEFT(N2234,(FIND("/",N2234)-1))</f>
        <v>games</v>
      </c>
      <c r="R2234" t="str">
        <f>MID(N2234,FIND("/",N2234)+1,4115)</f>
        <v>tabletop games</v>
      </c>
      <c r="S2234" s="11">
        <f>(((J2234/60)/60)/24)+DATE(1970,1,1)</f>
        <v>41806.794074074074</v>
      </c>
      <c r="T2234" s="11">
        <f>(((I2234/60)/60)/24)+DATE(1970,1,1)</f>
        <v>41839.125</v>
      </c>
    </row>
    <row r="2235" spans="1:20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>E2235/D2235</f>
        <v>3.3203999999999998</v>
      </c>
      <c r="P2235">
        <f>E2235/L2235</f>
        <v>21.230179028132991</v>
      </c>
      <c r="Q2235" t="str">
        <f>LEFT(N2235,(FIND("/",N2235)-1))</f>
        <v>games</v>
      </c>
      <c r="R2235" t="str">
        <f>MID(N2235,FIND("/",N2235)+1,4115)</f>
        <v>tabletop games</v>
      </c>
      <c r="S2235" s="11">
        <f>(((J2235/60)/60)/24)+DATE(1970,1,1)</f>
        <v>42331.378923611104</v>
      </c>
      <c r="T2235" s="11">
        <f>(((I2235/60)/60)/24)+DATE(1970,1,1)</f>
        <v>42352</v>
      </c>
    </row>
    <row r="2236" spans="1:20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>E2236/D2236</f>
        <v>11.65</v>
      </c>
      <c r="P2236">
        <f>E2236/L2236</f>
        <v>41.607142857142854</v>
      </c>
      <c r="Q2236" t="str">
        <f>LEFT(N2236,(FIND("/",N2236)-1))</f>
        <v>games</v>
      </c>
      <c r="R2236" t="str">
        <f>MID(N2236,FIND("/",N2236)+1,4115)</f>
        <v>tabletop games</v>
      </c>
      <c r="S2236" s="11">
        <f>(((J2236/60)/60)/24)+DATE(1970,1,1)</f>
        <v>42710.824618055558</v>
      </c>
      <c r="T2236" s="11">
        <f>(((I2236/60)/60)/24)+DATE(1970,1,1)</f>
        <v>42740.824618055558</v>
      </c>
    </row>
    <row r="2237" spans="1:20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>E2237/D2237</f>
        <v>1.5331538461538461</v>
      </c>
      <c r="P2237">
        <f>E2237/L2237</f>
        <v>135.58503401360545</v>
      </c>
      <c r="Q2237" t="str">
        <f>LEFT(N2237,(FIND("/",N2237)-1))</f>
        <v>games</v>
      </c>
      <c r="R2237" t="str">
        <f>MID(N2237,FIND("/",N2237)+1,4115)</f>
        <v>tabletop games</v>
      </c>
      <c r="S2237" s="11">
        <f>(((J2237/60)/60)/24)+DATE(1970,1,1)</f>
        <v>42062.022118055553</v>
      </c>
      <c r="T2237" s="11">
        <f>(((I2237/60)/60)/24)+DATE(1970,1,1)</f>
        <v>42091.980451388896</v>
      </c>
    </row>
    <row r="2238" spans="1:20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>E2238/D2238</f>
        <v>5.3710714285714287</v>
      </c>
      <c r="P2238">
        <f>E2238/L2238</f>
        <v>22.116176470588236</v>
      </c>
      <c r="Q2238" t="str">
        <f>LEFT(N2238,(FIND("/",N2238)-1))</f>
        <v>games</v>
      </c>
      <c r="R2238" t="str">
        <f>MID(N2238,FIND("/",N2238)+1,4115)</f>
        <v>tabletop games</v>
      </c>
      <c r="S2238" s="11">
        <f>(((J2238/60)/60)/24)+DATE(1970,1,1)</f>
        <v>42371.617164351846</v>
      </c>
      <c r="T2238" s="11">
        <f>(((I2238/60)/60)/24)+DATE(1970,1,1)</f>
        <v>42401.617164351846</v>
      </c>
    </row>
    <row r="2239" spans="1:20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>E2239/D2239</f>
        <v>3.5292777777777777</v>
      </c>
      <c r="P2239">
        <f>E2239/L2239</f>
        <v>64.625635808748726</v>
      </c>
      <c r="Q2239" t="str">
        <f>LEFT(N2239,(FIND("/",N2239)-1))</f>
        <v>games</v>
      </c>
      <c r="R2239" t="str">
        <f>MID(N2239,FIND("/",N2239)+1,4115)</f>
        <v>tabletop games</v>
      </c>
      <c r="S2239" s="11">
        <f>(((J2239/60)/60)/24)+DATE(1970,1,1)</f>
        <v>41915.003275462965</v>
      </c>
      <c r="T2239" s="11">
        <f>(((I2239/60)/60)/24)+DATE(1970,1,1)</f>
        <v>41955.332638888889</v>
      </c>
    </row>
    <row r="2240" spans="1:20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>E2240/D2240</f>
        <v>1.3740000000000001</v>
      </c>
      <c r="P2240">
        <f>E2240/L2240</f>
        <v>69.569620253164558</v>
      </c>
      <c r="Q2240" t="str">
        <f>LEFT(N2240,(FIND("/",N2240)-1))</f>
        <v>games</v>
      </c>
      <c r="R2240" t="str">
        <f>MID(N2240,FIND("/",N2240)+1,4115)</f>
        <v>tabletop games</v>
      </c>
      <c r="S2240" s="11">
        <f>(((J2240/60)/60)/24)+DATE(1970,1,1)</f>
        <v>42774.621712962966</v>
      </c>
      <c r="T2240" s="11">
        <f>(((I2240/60)/60)/24)+DATE(1970,1,1)</f>
        <v>42804.621712962966</v>
      </c>
    </row>
    <row r="2241" spans="1:20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>E2241/D2241</f>
        <v>1.2802667999999999</v>
      </c>
      <c r="P2241">
        <f>E2241/L2241</f>
        <v>75.133028169014082</v>
      </c>
      <c r="Q2241" t="str">
        <f>LEFT(N2241,(FIND("/",N2241)-1))</f>
        <v>games</v>
      </c>
      <c r="R2241" t="str">
        <f>MID(N2241,FIND("/",N2241)+1,4115)</f>
        <v>tabletop games</v>
      </c>
      <c r="S2241" s="11">
        <f>(((J2241/60)/60)/24)+DATE(1970,1,1)</f>
        <v>41572.958495370374</v>
      </c>
      <c r="T2241" s="11">
        <f>(((I2241/60)/60)/24)+DATE(1970,1,1)</f>
        <v>41609.168055555558</v>
      </c>
    </row>
    <row r="2242" spans="1:20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>E2242/D2242</f>
        <v>2.7067999999999999</v>
      </c>
      <c r="P2242">
        <f>E2242/L2242</f>
        <v>140.97916666666666</v>
      </c>
      <c r="Q2242" t="str">
        <f>LEFT(N2242,(FIND("/",N2242)-1))</f>
        <v>games</v>
      </c>
      <c r="R2242" t="str">
        <f>MID(N2242,FIND("/",N2242)+1,4115)</f>
        <v>tabletop games</v>
      </c>
      <c r="S2242" s="11">
        <f>(((J2242/60)/60)/24)+DATE(1970,1,1)</f>
        <v>42452.825740740736</v>
      </c>
      <c r="T2242" s="11">
        <f>(((I2242/60)/60)/24)+DATE(1970,1,1)</f>
        <v>42482.825740740736</v>
      </c>
    </row>
    <row r="2243" spans="1:20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>E2243/D2243</f>
        <v>8.0640000000000001</v>
      </c>
      <c r="P2243">
        <f>E2243/L2243</f>
        <v>49.472392638036808</v>
      </c>
      <c r="Q2243" t="str">
        <f>LEFT(N2243,(FIND("/",N2243)-1))</f>
        <v>games</v>
      </c>
      <c r="R2243" t="str">
        <f>MID(N2243,FIND("/",N2243)+1,4115)</f>
        <v>tabletop games</v>
      </c>
      <c r="S2243" s="11">
        <f>(((J2243/60)/60)/24)+DATE(1970,1,1)</f>
        <v>42766.827546296292</v>
      </c>
      <c r="T2243" s="11">
        <f>(((I2243/60)/60)/24)+DATE(1970,1,1)</f>
        <v>42796.827546296292</v>
      </c>
    </row>
    <row r="2244" spans="1:20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>E2244/D2244</f>
        <v>13.600976000000001</v>
      </c>
      <c r="P2244">
        <f>E2244/L2244</f>
        <v>53.865251485148519</v>
      </c>
      <c r="Q2244" t="str">
        <f>LEFT(N2244,(FIND("/",N2244)-1))</f>
        <v>games</v>
      </c>
      <c r="R2244" t="str">
        <f>MID(N2244,FIND("/",N2244)+1,4115)</f>
        <v>tabletop games</v>
      </c>
      <c r="S2244" s="11">
        <f>(((J2244/60)/60)/24)+DATE(1970,1,1)</f>
        <v>41569.575613425928</v>
      </c>
      <c r="T2244" s="11">
        <f>(((I2244/60)/60)/24)+DATE(1970,1,1)</f>
        <v>41605.126388888886</v>
      </c>
    </row>
    <row r="2245" spans="1:20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>E2245/D2245</f>
        <v>9302.5</v>
      </c>
      <c r="P2245">
        <f>E2245/L2245</f>
        <v>4.5712530712530715</v>
      </c>
      <c r="Q2245" t="str">
        <f>LEFT(N2245,(FIND("/",N2245)-1))</f>
        <v>games</v>
      </c>
      <c r="R2245" t="str">
        <f>MID(N2245,FIND("/",N2245)+1,4115)</f>
        <v>tabletop games</v>
      </c>
      <c r="S2245" s="11">
        <f>(((J2245/60)/60)/24)+DATE(1970,1,1)</f>
        <v>42800.751041666663</v>
      </c>
      <c r="T2245" s="11">
        <f>(((I2245/60)/60)/24)+DATE(1970,1,1)</f>
        <v>42807.125</v>
      </c>
    </row>
    <row r="2246" spans="1:20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>E2246/D2246</f>
        <v>3.7702</v>
      </c>
      <c r="P2246">
        <f>E2246/L2246</f>
        <v>65.00344827586207</v>
      </c>
      <c r="Q2246" t="str">
        <f>LEFT(N2246,(FIND("/",N2246)-1))</f>
        <v>games</v>
      </c>
      <c r="R2246" t="str">
        <f>MID(N2246,FIND("/",N2246)+1,4115)</f>
        <v>tabletop games</v>
      </c>
      <c r="S2246" s="11">
        <f>(((J2246/60)/60)/24)+DATE(1970,1,1)</f>
        <v>42647.818819444445</v>
      </c>
      <c r="T2246" s="11">
        <f>(((I2246/60)/60)/24)+DATE(1970,1,1)</f>
        <v>42659.854166666672</v>
      </c>
    </row>
    <row r="2247" spans="1:20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>E2247/D2247</f>
        <v>26.47025</v>
      </c>
      <c r="P2247">
        <f>E2247/L2247</f>
        <v>53.475252525252522</v>
      </c>
      <c r="Q2247" t="str">
        <f>LEFT(N2247,(FIND("/",N2247)-1))</f>
        <v>games</v>
      </c>
      <c r="R2247" t="str">
        <f>MID(N2247,FIND("/",N2247)+1,4115)</f>
        <v>tabletop games</v>
      </c>
      <c r="S2247" s="11">
        <f>(((J2247/60)/60)/24)+DATE(1970,1,1)</f>
        <v>41660.708530092597</v>
      </c>
      <c r="T2247" s="11">
        <f>(((I2247/60)/60)/24)+DATE(1970,1,1)</f>
        <v>41691.75</v>
      </c>
    </row>
    <row r="2248" spans="1:20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>E2248/D2248</f>
        <v>1.0012000000000001</v>
      </c>
      <c r="P2248">
        <f>E2248/L2248</f>
        <v>43.912280701754383</v>
      </c>
      <c r="Q2248" t="str">
        <f>LEFT(N2248,(FIND("/",N2248)-1))</f>
        <v>games</v>
      </c>
      <c r="R2248" t="str">
        <f>MID(N2248,FIND("/",N2248)+1,4115)</f>
        <v>tabletop games</v>
      </c>
      <c r="S2248" s="11">
        <f>(((J2248/60)/60)/24)+DATE(1970,1,1)</f>
        <v>42221.79178240741</v>
      </c>
      <c r="T2248" s="11">
        <f>(((I2248/60)/60)/24)+DATE(1970,1,1)</f>
        <v>42251.79178240741</v>
      </c>
    </row>
    <row r="2249" spans="1:20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>E2249/D2249</f>
        <v>1.0445405405405406</v>
      </c>
      <c r="P2249">
        <f>E2249/L2249</f>
        <v>50.852631578947367</v>
      </c>
      <c r="Q2249" t="str">
        <f>LEFT(N2249,(FIND("/",N2249)-1))</f>
        <v>games</v>
      </c>
      <c r="R2249" t="str">
        <f>MID(N2249,FIND("/",N2249)+1,4115)</f>
        <v>tabletop games</v>
      </c>
      <c r="S2249" s="11">
        <f>(((J2249/60)/60)/24)+DATE(1970,1,1)</f>
        <v>42200.666261574079</v>
      </c>
      <c r="T2249" s="11">
        <f>(((I2249/60)/60)/24)+DATE(1970,1,1)</f>
        <v>42214.666261574079</v>
      </c>
    </row>
    <row r="2250" spans="1:20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>E2250/D2250</f>
        <v>1.0721428571428571</v>
      </c>
      <c r="P2250">
        <f>E2250/L2250</f>
        <v>58.6328125</v>
      </c>
      <c r="Q2250" t="str">
        <f>LEFT(N2250,(FIND("/",N2250)-1))</f>
        <v>games</v>
      </c>
      <c r="R2250" t="str">
        <f>MID(N2250,FIND("/",N2250)+1,4115)</f>
        <v>tabletop games</v>
      </c>
      <c r="S2250" s="11">
        <f>(((J2250/60)/60)/24)+DATE(1970,1,1)</f>
        <v>42688.875902777778</v>
      </c>
      <c r="T2250" s="11">
        <f>(((I2250/60)/60)/24)+DATE(1970,1,1)</f>
        <v>42718.875902777778</v>
      </c>
    </row>
    <row r="2251" spans="1:20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>E2251/D2251</f>
        <v>1.6877142857142857</v>
      </c>
      <c r="P2251">
        <f>E2251/L2251</f>
        <v>32.81666666666667</v>
      </c>
      <c r="Q2251" t="str">
        <f>LEFT(N2251,(FIND("/",N2251)-1))</f>
        <v>games</v>
      </c>
      <c r="R2251" t="str">
        <f>MID(N2251,FIND("/",N2251)+1,4115)</f>
        <v>tabletop games</v>
      </c>
      <c r="S2251" s="11">
        <f>(((J2251/60)/60)/24)+DATE(1970,1,1)</f>
        <v>41336.703298611108</v>
      </c>
      <c r="T2251" s="11">
        <f>(((I2251/60)/60)/24)+DATE(1970,1,1)</f>
        <v>41366.661631944444</v>
      </c>
    </row>
    <row r="2252" spans="1:20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>E2252/D2252</f>
        <v>9.7511200000000002</v>
      </c>
      <c r="P2252">
        <f>E2252/L2252</f>
        <v>426.93169877408059</v>
      </c>
      <c r="Q2252" t="str">
        <f>LEFT(N2252,(FIND("/",N2252)-1))</f>
        <v>games</v>
      </c>
      <c r="R2252" t="str">
        <f>MID(N2252,FIND("/",N2252)+1,4115)</f>
        <v>tabletop games</v>
      </c>
      <c r="S2252" s="11">
        <f>(((J2252/60)/60)/24)+DATE(1970,1,1)</f>
        <v>42677.005474537036</v>
      </c>
      <c r="T2252" s="11">
        <f>(((I2252/60)/60)/24)+DATE(1970,1,1)</f>
        <v>42707.0471412037</v>
      </c>
    </row>
    <row r="2253" spans="1:20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>E2253/D2253</f>
        <v>1.3444929411764706</v>
      </c>
      <c r="P2253">
        <f>E2253/L2253</f>
        <v>23.808729166666669</v>
      </c>
      <c r="Q2253" t="str">
        <f>LEFT(N2253,(FIND("/",N2253)-1))</f>
        <v>games</v>
      </c>
      <c r="R2253" t="str">
        <f>MID(N2253,FIND("/",N2253)+1,4115)</f>
        <v>tabletop games</v>
      </c>
      <c r="S2253" s="11">
        <f>(((J2253/60)/60)/24)+DATE(1970,1,1)</f>
        <v>41846.34579861111</v>
      </c>
      <c r="T2253" s="11">
        <f>(((I2253/60)/60)/24)+DATE(1970,1,1)</f>
        <v>41867.34579861111</v>
      </c>
    </row>
    <row r="2254" spans="1:20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>E2254/D2254</f>
        <v>2.722777777777778</v>
      </c>
      <c r="P2254">
        <f>E2254/L2254</f>
        <v>98.413654618473899</v>
      </c>
      <c r="Q2254" t="str">
        <f>LEFT(N2254,(FIND("/",N2254)-1))</f>
        <v>games</v>
      </c>
      <c r="R2254" t="str">
        <f>MID(N2254,FIND("/",N2254)+1,4115)</f>
        <v>tabletop games</v>
      </c>
      <c r="S2254" s="11">
        <f>(((J2254/60)/60)/24)+DATE(1970,1,1)</f>
        <v>42573.327986111108</v>
      </c>
      <c r="T2254" s="11">
        <f>(((I2254/60)/60)/24)+DATE(1970,1,1)</f>
        <v>42588.327986111108</v>
      </c>
    </row>
    <row r="2255" spans="1:20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>E2255/D2255</f>
        <v>1.1268750000000001</v>
      </c>
      <c r="P2255">
        <f>E2255/L2255</f>
        <v>107.32142857142857</v>
      </c>
      <c r="Q2255" t="str">
        <f>LEFT(N2255,(FIND("/",N2255)-1))</f>
        <v>games</v>
      </c>
      <c r="R2255" t="str">
        <f>MID(N2255,FIND("/",N2255)+1,4115)</f>
        <v>tabletop games</v>
      </c>
      <c r="S2255" s="11">
        <f>(((J2255/60)/60)/24)+DATE(1970,1,1)</f>
        <v>42296.631331018521</v>
      </c>
      <c r="T2255" s="11">
        <f>(((I2255/60)/60)/24)+DATE(1970,1,1)</f>
        <v>42326.672997685186</v>
      </c>
    </row>
    <row r="2256" spans="1:20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>E2256/D2256</f>
        <v>4.5979999999999999</v>
      </c>
      <c r="P2256">
        <f>E2256/L2256</f>
        <v>11.67005076142132</v>
      </c>
      <c r="Q2256" t="str">
        <f>LEFT(N2256,(FIND("/",N2256)-1))</f>
        <v>games</v>
      </c>
      <c r="R2256" t="str">
        <f>MID(N2256,FIND("/",N2256)+1,4115)</f>
        <v>tabletop games</v>
      </c>
      <c r="S2256" s="11">
        <f>(((J2256/60)/60)/24)+DATE(1970,1,1)</f>
        <v>42752.647777777776</v>
      </c>
      <c r="T2256" s="11">
        <f>(((I2256/60)/60)/24)+DATE(1970,1,1)</f>
        <v>42759.647777777776</v>
      </c>
    </row>
    <row r="2257" spans="1:20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>E2257/D2257</f>
        <v>2.8665822784810127</v>
      </c>
      <c r="P2257">
        <f>E2257/L2257</f>
        <v>41.782287822878232</v>
      </c>
      <c r="Q2257" t="str">
        <f>LEFT(N2257,(FIND("/",N2257)-1))</f>
        <v>games</v>
      </c>
      <c r="R2257" t="str">
        <f>MID(N2257,FIND("/",N2257)+1,4115)</f>
        <v>tabletop games</v>
      </c>
      <c r="S2257" s="11">
        <f>(((J2257/60)/60)/24)+DATE(1970,1,1)</f>
        <v>42467.951979166668</v>
      </c>
      <c r="T2257" s="11">
        <f>(((I2257/60)/60)/24)+DATE(1970,1,1)</f>
        <v>42497.951979166668</v>
      </c>
    </row>
    <row r="2258" spans="1:20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>E2258/D2258</f>
        <v>2.2270833333333333</v>
      </c>
      <c r="P2258">
        <f>E2258/L2258</f>
        <v>21.38</v>
      </c>
      <c r="Q2258" t="str">
        <f>LEFT(N2258,(FIND("/",N2258)-1))</f>
        <v>games</v>
      </c>
      <c r="R2258" t="str">
        <f>MID(N2258,FIND("/",N2258)+1,4115)</f>
        <v>tabletop games</v>
      </c>
      <c r="S2258" s="11">
        <f>(((J2258/60)/60)/24)+DATE(1970,1,1)</f>
        <v>42682.451921296291</v>
      </c>
      <c r="T2258" s="11">
        <f>(((I2258/60)/60)/24)+DATE(1970,1,1)</f>
        <v>42696.451921296291</v>
      </c>
    </row>
    <row r="2259" spans="1:20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>E2259/D2259</f>
        <v>6.3613999999999997</v>
      </c>
      <c r="P2259">
        <f>E2259/L2259</f>
        <v>94.103550295857985</v>
      </c>
      <c r="Q2259" t="str">
        <f>LEFT(N2259,(FIND("/",N2259)-1))</f>
        <v>games</v>
      </c>
      <c r="R2259" t="str">
        <f>MID(N2259,FIND("/",N2259)+1,4115)</f>
        <v>tabletop games</v>
      </c>
      <c r="S2259" s="11">
        <f>(((J2259/60)/60)/24)+DATE(1970,1,1)</f>
        <v>42505.936678240745</v>
      </c>
      <c r="T2259" s="11">
        <f>(((I2259/60)/60)/24)+DATE(1970,1,1)</f>
        <v>42540.958333333328</v>
      </c>
    </row>
    <row r="2260" spans="1:20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>E2260/D2260</f>
        <v>1.4650000000000001</v>
      </c>
      <c r="P2260">
        <f>E2260/L2260</f>
        <v>15.721951219512196</v>
      </c>
      <c r="Q2260" t="str">
        <f>LEFT(N2260,(FIND("/",N2260)-1))</f>
        <v>games</v>
      </c>
      <c r="R2260" t="str">
        <f>MID(N2260,FIND("/",N2260)+1,4115)</f>
        <v>tabletop games</v>
      </c>
      <c r="S2260" s="11">
        <f>(((J2260/60)/60)/24)+DATE(1970,1,1)</f>
        <v>42136.75100694444</v>
      </c>
      <c r="T2260" s="11">
        <f>(((I2260/60)/60)/24)+DATE(1970,1,1)</f>
        <v>42166.75100694444</v>
      </c>
    </row>
    <row r="2261" spans="1:20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>E2261/D2261</f>
        <v>18.670999999999999</v>
      </c>
      <c r="P2261">
        <f>E2261/L2261</f>
        <v>90.635922330097088</v>
      </c>
      <c r="Q2261" t="str">
        <f>LEFT(N2261,(FIND("/",N2261)-1))</f>
        <v>games</v>
      </c>
      <c r="R2261" t="str">
        <f>MID(N2261,FIND("/",N2261)+1,4115)</f>
        <v>tabletop games</v>
      </c>
      <c r="S2261" s="11">
        <f>(((J2261/60)/60)/24)+DATE(1970,1,1)</f>
        <v>42702.804814814815</v>
      </c>
      <c r="T2261" s="11">
        <f>(((I2261/60)/60)/24)+DATE(1970,1,1)</f>
        <v>42712.804814814815</v>
      </c>
    </row>
    <row r="2262" spans="1:20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>E2262/D2262</f>
        <v>3.2692000000000001</v>
      </c>
      <c r="P2262">
        <f>E2262/L2262</f>
        <v>97.297619047619051</v>
      </c>
      <c r="Q2262" t="str">
        <f>LEFT(N2262,(FIND("/",N2262)-1))</f>
        <v>games</v>
      </c>
      <c r="R2262" t="str">
        <f>MID(N2262,FIND("/",N2262)+1,4115)</f>
        <v>tabletop games</v>
      </c>
      <c r="S2262" s="11">
        <f>(((J2262/60)/60)/24)+DATE(1970,1,1)</f>
        <v>41695.016782407409</v>
      </c>
      <c r="T2262" s="11">
        <f>(((I2262/60)/60)/24)+DATE(1970,1,1)</f>
        <v>41724.975115740745</v>
      </c>
    </row>
    <row r="2263" spans="1:20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>E2263/D2263</f>
        <v>7.7949999999999999</v>
      </c>
      <c r="P2263">
        <f>E2263/L2263</f>
        <v>37.11904761904762</v>
      </c>
      <c r="Q2263" t="str">
        <f>LEFT(N2263,(FIND("/",N2263)-1))</f>
        <v>games</v>
      </c>
      <c r="R2263" t="str">
        <f>MID(N2263,FIND("/",N2263)+1,4115)</f>
        <v>tabletop games</v>
      </c>
      <c r="S2263" s="11">
        <f>(((J2263/60)/60)/24)+DATE(1970,1,1)</f>
        <v>42759.724768518514</v>
      </c>
      <c r="T2263" s="11">
        <f>(((I2263/60)/60)/24)+DATE(1970,1,1)</f>
        <v>42780.724768518514</v>
      </c>
    </row>
    <row r="2264" spans="1:20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>E2264/D2264</f>
        <v>1.5415151515151515</v>
      </c>
      <c r="P2264">
        <f>E2264/L2264</f>
        <v>28.104972375690608</v>
      </c>
      <c r="Q2264" t="str">
        <f>LEFT(N2264,(FIND("/",N2264)-1))</f>
        <v>games</v>
      </c>
      <c r="R2264" t="str">
        <f>MID(N2264,FIND("/",N2264)+1,4115)</f>
        <v>tabletop games</v>
      </c>
      <c r="S2264" s="11">
        <f>(((J2264/60)/60)/24)+DATE(1970,1,1)</f>
        <v>41926.585162037038</v>
      </c>
      <c r="T2264" s="11">
        <f>(((I2264/60)/60)/24)+DATE(1970,1,1)</f>
        <v>41961</v>
      </c>
    </row>
    <row r="2265" spans="1:20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>E2265/D2265</f>
        <v>1.1554666666666666</v>
      </c>
      <c r="P2265">
        <f>E2265/L2265</f>
        <v>144.43333333333334</v>
      </c>
      <c r="Q2265" t="str">
        <f>LEFT(N2265,(FIND("/",N2265)-1))</f>
        <v>games</v>
      </c>
      <c r="R2265" t="str">
        <f>MID(N2265,FIND("/",N2265)+1,4115)</f>
        <v>tabletop games</v>
      </c>
      <c r="S2265" s="11">
        <f>(((J2265/60)/60)/24)+DATE(1970,1,1)</f>
        <v>42014.832326388889</v>
      </c>
      <c r="T2265" s="11">
        <f>(((I2265/60)/60)/24)+DATE(1970,1,1)</f>
        <v>42035.832326388889</v>
      </c>
    </row>
    <row r="2266" spans="1:20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>E2266/D2266</f>
        <v>1.8003333333333333</v>
      </c>
      <c r="P2266">
        <f>E2266/L2266</f>
        <v>24.274157303370785</v>
      </c>
      <c r="Q2266" t="str">
        <f>LEFT(N2266,(FIND("/",N2266)-1))</f>
        <v>games</v>
      </c>
      <c r="R2266" t="str">
        <f>MID(N2266,FIND("/",N2266)+1,4115)</f>
        <v>tabletop games</v>
      </c>
      <c r="S2266" s="11">
        <f>(((J2266/60)/60)/24)+DATE(1970,1,1)</f>
        <v>42496.582337962958</v>
      </c>
      <c r="T2266" s="11">
        <f>(((I2266/60)/60)/24)+DATE(1970,1,1)</f>
        <v>42513.125</v>
      </c>
    </row>
    <row r="2267" spans="1:20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>E2267/D2267</f>
        <v>2.9849999999999999</v>
      </c>
      <c r="P2267">
        <f>E2267/L2267</f>
        <v>35.117647058823529</v>
      </c>
      <c r="Q2267" t="str">
        <f>LEFT(N2267,(FIND("/",N2267)-1))</f>
        <v>games</v>
      </c>
      <c r="R2267" t="str">
        <f>MID(N2267,FIND("/",N2267)+1,4115)</f>
        <v>tabletop games</v>
      </c>
      <c r="S2267" s="11">
        <f>(((J2267/60)/60)/24)+DATE(1970,1,1)</f>
        <v>42689.853090277778</v>
      </c>
      <c r="T2267" s="11">
        <f>(((I2267/60)/60)/24)+DATE(1970,1,1)</f>
        <v>42696.853090277778</v>
      </c>
    </row>
    <row r="2268" spans="1:20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>E2268/D2268</f>
        <v>3.2026666666666666</v>
      </c>
      <c r="P2268">
        <f>E2268/L2268</f>
        <v>24.762886597938145</v>
      </c>
      <c r="Q2268" t="str">
        <f>LEFT(N2268,(FIND("/",N2268)-1))</f>
        <v>games</v>
      </c>
      <c r="R2268" t="str">
        <f>MID(N2268,FIND("/",N2268)+1,4115)</f>
        <v>tabletop games</v>
      </c>
      <c r="S2268" s="11">
        <f>(((J2268/60)/60)/24)+DATE(1970,1,1)</f>
        <v>42469.874907407408</v>
      </c>
      <c r="T2268" s="11">
        <f>(((I2268/60)/60)/24)+DATE(1970,1,1)</f>
        <v>42487.083333333328</v>
      </c>
    </row>
    <row r="2269" spans="1:20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>E2269/D2269</f>
        <v>3.80525</v>
      </c>
      <c r="P2269">
        <f>E2269/L2269</f>
        <v>188.37871287128712</v>
      </c>
      <c r="Q2269" t="str">
        <f>LEFT(N2269,(FIND("/",N2269)-1))</f>
        <v>games</v>
      </c>
      <c r="R2269" t="str">
        <f>MID(N2269,FIND("/",N2269)+1,4115)</f>
        <v>tabletop games</v>
      </c>
      <c r="S2269" s="11">
        <f>(((J2269/60)/60)/24)+DATE(1970,1,1)</f>
        <v>41968.829826388886</v>
      </c>
      <c r="T2269" s="11">
        <f>(((I2269/60)/60)/24)+DATE(1970,1,1)</f>
        <v>41994.041666666672</v>
      </c>
    </row>
    <row r="2270" spans="1:20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>E2270/D2270</f>
        <v>1.026</v>
      </c>
      <c r="P2270">
        <f>E2270/L2270</f>
        <v>148.08247422680412</v>
      </c>
      <c r="Q2270" t="str">
        <f>LEFT(N2270,(FIND("/",N2270)-1))</f>
        <v>games</v>
      </c>
      <c r="R2270" t="str">
        <f>MID(N2270,FIND("/",N2270)+1,4115)</f>
        <v>tabletop games</v>
      </c>
      <c r="S2270" s="11">
        <f>(((J2270/60)/60)/24)+DATE(1970,1,1)</f>
        <v>42776.082349537035</v>
      </c>
      <c r="T2270" s="11">
        <f>(((I2270/60)/60)/24)+DATE(1970,1,1)</f>
        <v>42806.082349537035</v>
      </c>
    </row>
    <row r="2271" spans="1:20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>E2271/D2271</f>
        <v>18.016400000000001</v>
      </c>
      <c r="P2271">
        <f>E2271/L2271</f>
        <v>49.934589800443462</v>
      </c>
      <c r="Q2271" t="str">
        <f>LEFT(N2271,(FIND("/",N2271)-1))</f>
        <v>games</v>
      </c>
      <c r="R2271" t="str">
        <f>MID(N2271,FIND("/",N2271)+1,4115)</f>
        <v>tabletop games</v>
      </c>
      <c r="S2271" s="11">
        <f>(((J2271/60)/60)/24)+DATE(1970,1,1)</f>
        <v>42776.704432870371</v>
      </c>
      <c r="T2271" s="11">
        <f>(((I2271/60)/60)/24)+DATE(1970,1,1)</f>
        <v>42801.208333333328</v>
      </c>
    </row>
    <row r="2272" spans="1:20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>E2272/D2272</f>
        <v>7.2024800000000004</v>
      </c>
      <c r="P2272">
        <f>E2272/L2272</f>
        <v>107.82155688622754</v>
      </c>
      <c r="Q2272" t="str">
        <f>LEFT(N2272,(FIND("/",N2272)-1))</f>
        <v>games</v>
      </c>
      <c r="R2272" t="str">
        <f>MID(N2272,FIND("/",N2272)+1,4115)</f>
        <v>tabletop games</v>
      </c>
      <c r="S2272" s="11">
        <f>(((J2272/60)/60)/24)+DATE(1970,1,1)</f>
        <v>42725.869363425925</v>
      </c>
      <c r="T2272" s="11">
        <f>(((I2272/60)/60)/24)+DATE(1970,1,1)</f>
        <v>42745.915972222225</v>
      </c>
    </row>
    <row r="2273" spans="1:20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>E2273/D2273</f>
        <v>2.8309000000000002</v>
      </c>
      <c r="P2273">
        <f>E2273/L2273</f>
        <v>42.63403614457831</v>
      </c>
      <c r="Q2273" t="str">
        <f>LEFT(N2273,(FIND("/",N2273)-1))</f>
        <v>games</v>
      </c>
      <c r="R2273" t="str">
        <f>MID(N2273,FIND("/",N2273)+1,4115)</f>
        <v>tabletop games</v>
      </c>
      <c r="S2273" s="11">
        <f>(((J2273/60)/60)/24)+DATE(1970,1,1)</f>
        <v>42684.000046296293</v>
      </c>
      <c r="T2273" s="11">
        <f>(((I2273/60)/60)/24)+DATE(1970,1,1)</f>
        <v>42714.000046296293</v>
      </c>
    </row>
    <row r="2274" spans="1:20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>E2274/D2274</f>
        <v>13.566000000000001</v>
      </c>
      <c r="P2274">
        <f>E2274/L2274</f>
        <v>14.370762711864407</v>
      </c>
      <c r="Q2274" t="str">
        <f>LEFT(N2274,(FIND("/",N2274)-1))</f>
        <v>games</v>
      </c>
      <c r="R2274" t="str">
        <f>MID(N2274,FIND("/",N2274)+1,4115)</f>
        <v>tabletop games</v>
      </c>
      <c r="S2274" s="11">
        <f>(((J2274/60)/60)/24)+DATE(1970,1,1)</f>
        <v>42315.699490740735</v>
      </c>
      <c r="T2274" s="11">
        <f>(((I2274/60)/60)/24)+DATE(1970,1,1)</f>
        <v>42345.699490740735</v>
      </c>
    </row>
    <row r="2275" spans="1:20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>E2275/D2275</f>
        <v>2.2035999999999998</v>
      </c>
      <c r="P2275">
        <f>E2275/L2275</f>
        <v>37.476190476190474</v>
      </c>
      <c r="Q2275" t="str">
        <f>LEFT(N2275,(FIND("/",N2275)-1))</f>
        <v>games</v>
      </c>
      <c r="R2275" t="str">
        <f>MID(N2275,FIND("/",N2275)+1,4115)</f>
        <v>tabletop games</v>
      </c>
      <c r="S2275" s="11">
        <f>(((J2275/60)/60)/24)+DATE(1970,1,1)</f>
        <v>42781.549097222218</v>
      </c>
      <c r="T2275" s="11">
        <f>(((I2275/60)/60)/24)+DATE(1970,1,1)</f>
        <v>42806.507430555561</v>
      </c>
    </row>
    <row r="2276" spans="1:20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>E2276/D2276</f>
        <v>1.196</v>
      </c>
      <c r="P2276">
        <f>E2276/L2276</f>
        <v>30.202020202020201</v>
      </c>
      <c r="Q2276" t="str">
        <f>LEFT(N2276,(FIND("/",N2276)-1))</f>
        <v>games</v>
      </c>
      <c r="R2276" t="str">
        <f>MID(N2276,FIND("/",N2276)+1,4115)</f>
        <v>tabletop games</v>
      </c>
      <c r="S2276" s="11">
        <f>(((J2276/60)/60)/24)+DATE(1970,1,1)</f>
        <v>41663.500659722224</v>
      </c>
      <c r="T2276" s="11">
        <f>(((I2276/60)/60)/24)+DATE(1970,1,1)</f>
        <v>41693.500659722224</v>
      </c>
    </row>
    <row r="2277" spans="1:20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>E2277/D2277</f>
        <v>4.0776923076923079</v>
      </c>
      <c r="P2277">
        <f>E2277/L2277</f>
        <v>33.550632911392405</v>
      </c>
      <c r="Q2277" t="str">
        <f>LEFT(N2277,(FIND("/",N2277)-1))</f>
        <v>games</v>
      </c>
      <c r="R2277" t="str">
        <f>MID(N2277,FIND("/",N2277)+1,4115)</f>
        <v>tabletop games</v>
      </c>
      <c r="S2277" s="11">
        <f>(((J2277/60)/60)/24)+DATE(1970,1,1)</f>
        <v>41965.616655092599</v>
      </c>
      <c r="T2277" s="11">
        <f>(((I2277/60)/60)/24)+DATE(1970,1,1)</f>
        <v>41995.616655092599</v>
      </c>
    </row>
    <row r="2278" spans="1:20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>E2278/D2278</f>
        <v>1.0581826105905425</v>
      </c>
      <c r="P2278">
        <f>E2278/L2278</f>
        <v>64.74666666666667</v>
      </c>
      <c r="Q2278" t="str">
        <f>LEFT(N2278,(FIND("/",N2278)-1))</f>
        <v>games</v>
      </c>
      <c r="R2278" t="str">
        <f>MID(N2278,FIND("/",N2278)+1,4115)</f>
        <v>tabletop games</v>
      </c>
      <c r="S2278" s="11">
        <f>(((J2278/60)/60)/24)+DATE(1970,1,1)</f>
        <v>41614.651493055557</v>
      </c>
      <c r="T2278" s="11">
        <f>(((I2278/60)/60)/24)+DATE(1970,1,1)</f>
        <v>41644.651493055557</v>
      </c>
    </row>
    <row r="2279" spans="1:20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>E2279/D2279</f>
        <v>1.4108235294117648</v>
      </c>
      <c r="P2279">
        <f>E2279/L2279</f>
        <v>57.932367149758456</v>
      </c>
      <c r="Q2279" t="str">
        <f>LEFT(N2279,(FIND("/",N2279)-1))</f>
        <v>games</v>
      </c>
      <c r="R2279" t="str">
        <f>MID(N2279,FIND("/",N2279)+1,4115)</f>
        <v>tabletop games</v>
      </c>
      <c r="S2279" s="11">
        <f>(((J2279/60)/60)/24)+DATE(1970,1,1)</f>
        <v>40936.678506944445</v>
      </c>
      <c r="T2279" s="11">
        <f>(((I2279/60)/60)/24)+DATE(1970,1,1)</f>
        <v>40966.678506944445</v>
      </c>
    </row>
    <row r="2280" spans="1:20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>E2280/D2280</f>
        <v>2.7069999999999999</v>
      </c>
      <c r="P2280">
        <f>E2280/L2280</f>
        <v>53.078431372549019</v>
      </c>
      <c r="Q2280" t="str">
        <f>LEFT(N2280,(FIND("/",N2280)-1))</f>
        <v>games</v>
      </c>
      <c r="R2280" t="str">
        <f>MID(N2280,FIND("/",N2280)+1,4115)</f>
        <v>tabletop games</v>
      </c>
      <c r="S2280" s="11">
        <f>(((J2280/60)/60)/24)+DATE(1970,1,1)</f>
        <v>42338.709108796291</v>
      </c>
      <c r="T2280" s="11">
        <f>(((I2280/60)/60)/24)+DATE(1970,1,1)</f>
        <v>42372.957638888889</v>
      </c>
    </row>
    <row r="2281" spans="1:20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>E2281/D2281</f>
        <v>1.538</v>
      </c>
      <c r="P2281">
        <f>E2281/L2281</f>
        <v>48.0625</v>
      </c>
      <c r="Q2281" t="str">
        <f>LEFT(N2281,(FIND("/",N2281)-1))</f>
        <v>games</v>
      </c>
      <c r="R2281" t="str">
        <f>MID(N2281,FIND("/",N2281)+1,4115)</f>
        <v>tabletop games</v>
      </c>
      <c r="S2281" s="11">
        <f>(((J2281/60)/60)/24)+DATE(1970,1,1)</f>
        <v>42020.806701388887</v>
      </c>
      <c r="T2281" s="11">
        <f>(((I2281/60)/60)/24)+DATE(1970,1,1)</f>
        <v>42039.166666666672</v>
      </c>
    </row>
    <row r="2282" spans="1:20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>E2282/D2282</f>
        <v>4.0357653061224488</v>
      </c>
      <c r="P2282">
        <f>E2282/L2282</f>
        <v>82.396874999999994</v>
      </c>
      <c r="Q2282" t="str">
        <f>LEFT(N2282,(FIND("/",N2282)-1))</f>
        <v>games</v>
      </c>
      <c r="R2282" t="str">
        <f>MID(N2282,FIND("/",N2282)+1,4115)</f>
        <v>tabletop games</v>
      </c>
      <c r="S2282" s="11">
        <f>(((J2282/60)/60)/24)+DATE(1970,1,1)</f>
        <v>42234.624895833331</v>
      </c>
      <c r="T2282" s="11">
        <f>(((I2282/60)/60)/24)+DATE(1970,1,1)</f>
        <v>42264.624895833331</v>
      </c>
    </row>
    <row r="2283" spans="1:20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>E2283/D2283</f>
        <v>1.85</v>
      </c>
      <c r="P2283">
        <f>E2283/L2283</f>
        <v>50.454545454545453</v>
      </c>
      <c r="Q2283" t="str">
        <f>LEFT(N2283,(FIND("/",N2283)-1))</f>
        <v>music</v>
      </c>
      <c r="R2283" t="str">
        <f>MID(N2283,FIND("/",N2283)+1,4115)</f>
        <v>rock</v>
      </c>
      <c r="S2283" s="11">
        <f>(((J2283/60)/60)/24)+DATE(1970,1,1)</f>
        <v>40687.285844907405</v>
      </c>
      <c r="T2283" s="11">
        <f>(((I2283/60)/60)/24)+DATE(1970,1,1)</f>
        <v>40749.284722222219</v>
      </c>
    </row>
    <row r="2284" spans="1:20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>E2284/D2284</f>
        <v>1.8533333333333333</v>
      </c>
      <c r="P2284">
        <f>E2284/L2284</f>
        <v>115.83333333333333</v>
      </c>
      <c r="Q2284" t="str">
        <f>LEFT(N2284,(FIND("/",N2284)-1))</f>
        <v>music</v>
      </c>
      <c r="R2284" t="str">
        <f>MID(N2284,FIND("/",N2284)+1,4115)</f>
        <v>rock</v>
      </c>
      <c r="S2284" s="11">
        <f>(((J2284/60)/60)/24)+DATE(1970,1,1)</f>
        <v>42323.17460648148</v>
      </c>
      <c r="T2284" s="11">
        <f>(((I2284/60)/60)/24)+DATE(1970,1,1)</f>
        <v>42383.17460648148</v>
      </c>
    </row>
    <row r="2285" spans="1:20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>E2285/D2285</f>
        <v>1.0085533333333332</v>
      </c>
      <c r="P2285">
        <f>E2285/L2285</f>
        <v>63.03458333333333</v>
      </c>
      <c r="Q2285" t="str">
        <f>LEFT(N2285,(FIND("/",N2285)-1))</f>
        <v>music</v>
      </c>
      <c r="R2285" t="str">
        <f>MID(N2285,FIND("/",N2285)+1,4115)</f>
        <v>rock</v>
      </c>
      <c r="S2285" s="11">
        <f>(((J2285/60)/60)/24)+DATE(1970,1,1)</f>
        <v>40978.125046296293</v>
      </c>
      <c r="T2285" s="11">
        <f>(((I2285/60)/60)/24)+DATE(1970,1,1)</f>
        <v>41038.083379629628</v>
      </c>
    </row>
    <row r="2286" spans="1:20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>E2286/D2286</f>
        <v>1.0622116666666668</v>
      </c>
      <c r="P2286">
        <f>E2286/L2286</f>
        <v>108.02152542372882</v>
      </c>
      <c r="Q2286" t="str">
        <f>LEFT(N2286,(FIND("/",N2286)-1))</f>
        <v>music</v>
      </c>
      <c r="R2286" t="str">
        <f>MID(N2286,FIND("/",N2286)+1,4115)</f>
        <v>rock</v>
      </c>
      <c r="S2286" s="11">
        <f>(((J2286/60)/60)/24)+DATE(1970,1,1)</f>
        <v>40585.796817129631</v>
      </c>
      <c r="T2286" s="11">
        <f>(((I2286/60)/60)/24)+DATE(1970,1,1)</f>
        <v>40614.166666666664</v>
      </c>
    </row>
    <row r="2287" spans="1:20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>E2287/D2287</f>
        <v>1.2136666666666667</v>
      </c>
      <c r="P2287">
        <f>E2287/L2287</f>
        <v>46.088607594936711</v>
      </c>
      <c r="Q2287" t="str">
        <f>LEFT(N2287,(FIND("/",N2287)-1))</f>
        <v>music</v>
      </c>
      <c r="R2287" t="str">
        <f>MID(N2287,FIND("/",N2287)+1,4115)</f>
        <v>rock</v>
      </c>
      <c r="S2287" s="11">
        <f>(((J2287/60)/60)/24)+DATE(1970,1,1)</f>
        <v>41059.185682870368</v>
      </c>
      <c r="T2287" s="11">
        <f>(((I2287/60)/60)/24)+DATE(1970,1,1)</f>
        <v>41089.185682870368</v>
      </c>
    </row>
    <row r="2288" spans="1:20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>E2288/D2288</f>
        <v>1.0006666666666666</v>
      </c>
      <c r="P2288">
        <f>E2288/L2288</f>
        <v>107.21428571428571</v>
      </c>
      <c r="Q2288" t="str">
        <f>LEFT(N2288,(FIND("/",N2288)-1))</f>
        <v>music</v>
      </c>
      <c r="R2288" t="str">
        <f>MID(N2288,FIND("/",N2288)+1,4115)</f>
        <v>rock</v>
      </c>
      <c r="S2288" s="11">
        <f>(((J2288/60)/60)/24)+DATE(1970,1,1)</f>
        <v>41494.963587962964</v>
      </c>
      <c r="T2288" s="11">
        <f>(((I2288/60)/60)/24)+DATE(1970,1,1)</f>
        <v>41523.165972222225</v>
      </c>
    </row>
    <row r="2289" spans="1:20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>E2289/D2289</f>
        <v>1.1997755555555556</v>
      </c>
      <c r="P2289">
        <f>E2289/L2289</f>
        <v>50.9338679245283</v>
      </c>
      <c r="Q2289" t="str">
        <f>LEFT(N2289,(FIND("/",N2289)-1))</f>
        <v>music</v>
      </c>
      <c r="R2289" t="str">
        <f>MID(N2289,FIND("/",N2289)+1,4115)</f>
        <v>rock</v>
      </c>
      <c r="S2289" s="11">
        <f>(((J2289/60)/60)/24)+DATE(1970,1,1)</f>
        <v>41792.667361111111</v>
      </c>
      <c r="T2289" s="11">
        <f>(((I2289/60)/60)/24)+DATE(1970,1,1)</f>
        <v>41813.667361111111</v>
      </c>
    </row>
    <row r="2290" spans="1:20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>E2290/D2290</f>
        <v>1.0009999999999999</v>
      </c>
      <c r="P2290">
        <f>E2290/L2290</f>
        <v>40.04</v>
      </c>
      <c r="Q2290" t="str">
        <f>LEFT(N2290,(FIND("/",N2290)-1))</f>
        <v>music</v>
      </c>
      <c r="R2290" t="str">
        <f>MID(N2290,FIND("/",N2290)+1,4115)</f>
        <v>rock</v>
      </c>
      <c r="S2290" s="11">
        <f>(((J2290/60)/60)/24)+DATE(1970,1,1)</f>
        <v>41067.827418981484</v>
      </c>
      <c r="T2290" s="11">
        <f>(((I2290/60)/60)/24)+DATE(1970,1,1)</f>
        <v>41086.75</v>
      </c>
    </row>
    <row r="2291" spans="1:20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>E2291/D2291</f>
        <v>1.0740000000000001</v>
      </c>
      <c r="P2291">
        <f>E2291/L2291</f>
        <v>64.44</v>
      </c>
      <c r="Q2291" t="str">
        <f>LEFT(N2291,(FIND("/",N2291)-1))</f>
        <v>music</v>
      </c>
      <c r="R2291" t="str">
        <f>MID(N2291,FIND("/",N2291)+1,4115)</f>
        <v>rock</v>
      </c>
      <c r="S2291" s="11">
        <f>(((J2291/60)/60)/24)+DATE(1970,1,1)</f>
        <v>41571.998379629629</v>
      </c>
      <c r="T2291" s="11">
        <f>(((I2291/60)/60)/24)+DATE(1970,1,1)</f>
        <v>41614.973611111112</v>
      </c>
    </row>
    <row r="2292" spans="1:20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>E2292/D2292</f>
        <v>1.0406666666666666</v>
      </c>
      <c r="P2292">
        <f>E2292/L2292</f>
        <v>53.827586206896555</v>
      </c>
      <c r="Q2292" t="str">
        <f>LEFT(N2292,(FIND("/",N2292)-1))</f>
        <v>music</v>
      </c>
      <c r="R2292" t="str">
        <f>MID(N2292,FIND("/",N2292)+1,4115)</f>
        <v>rock</v>
      </c>
      <c r="S2292" s="11">
        <f>(((J2292/60)/60)/24)+DATE(1970,1,1)</f>
        <v>40070.253819444442</v>
      </c>
      <c r="T2292" s="11">
        <f>(((I2292/60)/60)/24)+DATE(1970,1,1)</f>
        <v>40148.708333333336</v>
      </c>
    </row>
    <row r="2293" spans="1:20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>E2293/D2293</f>
        <v>1.728</v>
      </c>
      <c r="P2293">
        <f>E2293/L2293</f>
        <v>100.46511627906976</v>
      </c>
      <c r="Q2293" t="str">
        <f>LEFT(N2293,(FIND("/",N2293)-1))</f>
        <v>music</v>
      </c>
      <c r="R2293" t="str">
        <f>MID(N2293,FIND("/",N2293)+1,4115)</f>
        <v>rock</v>
      </c>
      <c r="S2293" s="11">
        <f>(((J2293/60)/60)/24)+DATE(1970,1,1)</f>
        <v>40987.977060185185</v>
      </c>
      <c r="T2293" s="11">
        <f>(((I2293/60)/60)/24)+DATE(1970,1,1)</f>
        <v>41022.166666666664</v>
      </c>
    </row>
    <row r="2294" spans="1:20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>E2294/D2294</f>
        <v>1.072505</v>
      </c>
      <c r="P2294">
        <f>E2294/L2294</f>
        <v>46.630652173913049</v>
      </c>
      <c r="Q2294" t="str">
        <f>LEFT(N2294,(FIND("/",N2294)-1))</f>
        <v>music</v>
      </c>
      <c r="R2294" t="str">
        <f>MID(N2294,FIND("/",N2294)+1,4115)</f>
        <v>rock</v>
      </c>
      <c r="S2294" s="11">
        <f>(((J2294/60)/60)/24)+DATE(1970,1,1)</f>
        <v>40987.697638888887</v>
      </c>
      <c r="T2294" s="11">
        <f>(((I2294/60)/60)/24)+DATE(1970,1,1)</f>
        <v>41017.697638888887</v>
      </c>
    </row>
    <row r="2295" spans="1:20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>E2295/D2295</f>
        <v>1.0823529411764705</v>
      </c>
      <c r="P2295">
        <f>E2295/L2295</f>
        <v>34.074074074074076</v>
      </c>
      <c r="Q2295" t="str">
        <f>LEFT(N2295,(FIND("/",N2295)-1))</f>
        <v>music</v>
      </c>
      <c r="R2295" t="str">
        <f>MID(N2295,FIND("/",N2295)+1,4115)</f>
        <v>rock</v>
      </c>
      <c r="S2295" s="11">
        <f>(((J2295/60)/60)/24)+DATE(1970,1,1)</f>
        <v>41151.708321759259</v>
      </c>
      <c r="T2295" s="11">
        <f>(((I2295/60)/60)/24)+DATE(1970,1,1)</f>
        <v>41177.165972222225</v>
      </c>
    </row>
    <row r="2296" spans="1:20" ht="43.2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>E2296/D2296</f>
        <v>1.4608079999999999</v>
      </c>
      <c r="P2296">
        <f>E2296/L2296</f>
        <v>65.214642857142863</v>
      </c>
      <c r="Q2296" t="str">
        <f>LEFT(N2296,(FIND("/",N2296)-1))</f>
        <v>music</v>
      </c>
      <c r="R2296" t="str">
        <f>MID(N2296,FIND("/",N2296)+1,4115)</f>
        <v>rock</v>
      </c>
      <c r="S2296" s="11">
        <f>(((J2296/60)/60)/24)+DATE(1970,1,1)</f>
        <v>41264.72314814815</v>
      </c>
      <c r="T2296" s="11">
        <f>(((I2296/60)/60)/24)+DATE(1970,1,1)</f>
        <v>41294.72314814815</v>
      </c>
    </row>
    <row r="2297" spans="1:20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>E2297/D2297</f>
        <v>1.2524999999999999</v>
      </c>
      <c r="P2297">
        <f>E2297/L2297</f>
        <v>44.205882352941174</v>
      </c>
      <c r="Q2297" t="str">
        <f>LEFT(N2297,(FIND("/",N2297)-1))</f>
        <v>music</v>
      </c>
      <c r="R2297" t="str">
        <f>MID(N2297,FIND("/",N2297)+1,4115)</f>
        <v>rock</v>
      </c>
      <c r="S2297" s="11">
        <f>(((J2297/60)/60)/24)+DATE(1970,1,1)</f>
        <v>41270.954351851848</v>
      </c>
      <c r="T2297" s="11">
        <f>(((I2297/60)/60)/24)+DATE(1970,1,1)</f>
        <v>41300.954351851848</v>
      </c>
    </row>
    <row r="2298" spans="1:20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>E2298/D2298</f>
        <v>1.4907142857142857</v>
      </c>
      <c r="P2298">
        <f>E2298/L2298</f>
        <v>71.965517241379317</v>
      </c>
      <c r="Q2298" t="str">
        <f>LEFT(N2298,(FIND("/",N2298)-1))</f>
        <v>music</v>
      </c>
      <c r="R2298" t="str">
        <f>MID(N2298,FIND("/",N2298)+1,4115)</f>
        <v>rock</v>
      </c>
      <c r="S2298" s="11">
        <f>(((J2298/60)/60)/24)+DATE(1970,1,1)</f>
        <v>40927.731782407405</v>
      </c>
      <c r="T2298" s="11">
        <f>(((I2298/60)/60)/24)+DATE(1970,1,1)</f>
        <v>40962.731782407405</v>
      </c>
    </row>
    <row r="2299" spans="1:20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>E2299/D2299</f>
        <v>1.006</v>
      </c>
      <c r="P2299">
        <f>E2299/L2299</f>
        <v>52.94736842105263</v>
      </c>
      <c r="Q2299" t="str">
        <f>LEFT(N2299,(FIND("/",N2299)-1))</f>
        <v>music</v>
      </c>
      <c r="R2299" t="str">
        <f>MID(N2299,FIND("/",N2299)+1,4115)</f>
        <v>rock</v>
      </c>
      <c r="S2299" s="11">
        <f>(((J2299/60)/60)/24)+DATE(1970,1,1)</f>
        <v>40948.042233796295</v>
      </c>
      <c r="T2299" s="11">
        <f>(((I2299/60)/60)/24)+DATE(1970,1,1)</f>
        <v>40982.165972222225</v>
      </c>
    </row>
    <row r="2300" spans="1:20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>E2300/D2300</f>
        <v>1.0507333333333333</v>
      </c>
      <c r="P2300">
        <f>E2300/L2300</f>
        <v>109.45138888888889</v>
      </c>
      <c r="Q2300" t="str">
        <f>LEFT(N2300,(FIND("/",N2300)-1))</f>
        <v>music</v>
      </c>
      <c r="R2300" t="str">
        <f>MID(N2300,FIND("/",N2300)+1,4115)</f>
        <v>rock</v>
      </c>
      <c r="S2300" s="11">
        <f>(((J2300/60)/60)/24)+DATE(1970,1,1)</f>
        <v>41694.84065972222</v>
      </c>
      <c r="T2300" s="11">
        <f>(((I2300/60)/60)/24)+DATE(1970,1,1)</f>
        <v>41724.798993055556</v>
      </c>
    </row>
    <row r="2301" spans="1:20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>E2301/D2301</f>
        <v>3.5016666666666665</v>
      </c>
      <c r="P2301">
        <f>E2301/L2301</f>
        <v>75.035714285714292</v>
      </c>
      <c r="Q2301" t="str">
        <f>LEFT(N2301,(FIND("/",N2301)-1))</f>
        <v>music</v>
      </c>
      <c r="R2301" t="str">
        <f>MID(N2301,FIND("/",N2301)+1,4115)</f>
        <v>rock</v>
      </c>
      <c r="S2301" s="11">
        <f>(((J2301/60)/60)/24)+DATE(1970,1,1)</f>
        <v>40565.032511574071</v>
      </c>
      <c r="T2301" s="11">
        <f>(((I2301/60)/60)/24)+DATE(1970,1,1)</f>
        <v>40580.032511574071</v>
      </c>
    </row>
    <row r="2302" spans="1:20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>E2302/D2302</f>
        <v>1.0125</v>
      </c>
      <c r="P2302">
        <f>E2302/L2302</f>
        <v>115.71428571428571</v>
      </c>
      <c r="Q2302" t="str">
        <f>LEFT(N2302,(FIND("/",N2302)-1))</f>
        <v>music</v>
      </c>
      <c r="R2302" t="str">
        <f>MID(N2302,FIND("/",N2302)+1,4115)</f>
        <v>rock</v>
      </c>
      <c r="S2302" s="11">
        <f>(((J2302/60)/60)/24)+DATE(1970,1,1)</f>
        <v>41074.727037037039</v>
      </c>
      <c r="T2302" s="11">
        <f>(((I2302/60)/60)/24)+DATE(1970,1,1)</f>
        <v>41088.727037037039</v>
      </c>
    </row>
    <row r="2303" spans="1:20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>E2303/D2303</f>
        <v>1.336044</v>
      </c>
      <c r="P2303">
        <f>E2303/L2303</f>
        <v>31.659810426540286</v>
      </c>
      <c r="Q2303" t="str">
        <f>LEFT(N2303,(FIND("/",N2303)-1))</f>
        <v>music</v>
      </c>
      <c r="R2303" t="str">
        <f>MID(N2303,FIND("/",N2303)+1,4115)</f>
        <v>indie rock</v>
      </c>
      <c r="S2303" s="11">
        <f>(((J2303/60)/60)/24)+DATE(1970,1,1)</f>
        <v>41416.146944444445</v>
      </c>
      <c r="T2303" s="11">
        <f>(((I2303/60)/60)/24)+DATE(1970,1,1)</f>
        <v>41446.146944444445</v>
      </c>
    </row>
    <row r="2304" spans="1:20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>E2304/D2304</f>
        <v>1.7065217391304348</v>
      </c>
      <c r="P2304">
        <f>E2304/L2304</f>
        <v>46.176470588235297</v>
      </c>
      <c r="Q2304" t="str">
        <f>LEFT(N2304,(FIND("/",N2304)-1))</f>
        <v>music</v>
      </c>
      <c r="R2304" t="str">
        <f>MID(N2304,FIND("/",N2304)+1,4115)</f>
        <v>indie rock</v>
      </c>
      <c r="S2304" s="11">
        <f>(((J2304/60)/60)/24)+DATE(1970,1,1)</f>
        <v>41605.868449074071</v>
      </c>
      <c r="T2304" s="11">
        <f>(((I2304/60)/60)/24)+DATE(1970,1,1)</f>
        <v>41639.291666666664</v>
      </c>
    </row>
    <row r="2305" spans="1:20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>E2305/D2305</f>
        <v>1.0935829457364341</v>
      </c>
      <c r="P2305">
        <f>E2305/L2305</f>
        <v>68.481650485436887</v>
      </c>
      <c r="Q2305" t="str">
        <f>LEFT(N2305,(FIND("/",N2305)-1))</f>
        <v>music</v>
      </c>
      <c r="R2305" t="str">
        <f>MID(N2305,FIND("/",N2305)+1,4115)</f>
        <v>indie rock</v>
      </c>
      <c r="S2305" s="11">
        <f>(((J2305/60)/60)/24)+DATE(1970,1,1)</f>
        <v>40850.111064814817</v>
      </c>
      <c r="T2305" s="11">
        <f>(((I2305/60)/60)/24)+DATE(1970,1,1)</f>
        <v>40890.152731481481</v>
      </c>
    </row>
    <row r="2306" spans="1:20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>E2306/D2306</f>
        <v>1.0070033333333335</v>
      </c>
      <c r="P2306">
        <f>E2306/L2306</f>
        <v>53.469203539823013</v>
      </c>
      <c r="Q2306" t="str">
        <f>LEFT(N2306,(FIND("/",N2306)-1))</f>
        <v>music</v>
      </c>
      <c r="R2306" t="str">
        <f>MID(N2306,FIND("/",N2306)+1,4115)</f>
        <v>indie rock</v>
      </c>
      <c r="S2306" s="11">
        <f>(((J2306/60)/60)/24)+DATE(1970,1,1)</f>
        <v>40502.815868055557</v>
      </c>
      <c r="T2306" s="11">
        <f>(((I2306/60)/60)/24)+DATE(1970,1,1)</f>
        <v>40544.207638888889</v>
      </c>
    </row>
    <row r="2307" spans="1:20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>E2307/D2307</f>
        <v>1.0122777777777778</v>
      </c>
      <c r="P2307">
        <f>E2307/L2307</f>
        <v>109.10778443113773</v>
      </c>
      <c r="Q2307" t="str">
        <f>LEFT(N2307,(FIND("/",N2307)-1))</f>
        <v>music</v>
      </c>
      <c r="R2307" t="str">
        <f>MID(N2307,FIND("/",N2307)+1,4115)</f>
        <v>indie rock</v>
      </c>
      <c r="S2307" s="11">
        <f>(((J2307/60)/60)/24)+DATE(1970,1,1)</f>
        <v>41834.695277777777</v>
      </c>
      <c r="T2307" s="11">
        <f>(((I2307/60)/60)/24)+DATE(1970,1,1)</f>
        <v>41859.75</v>
      </c>
    </row>
    <row r="2308" spans="1:20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>E2308/D2308</f>
        <v>1.0675857142857144</v>
      </c>
      <c r="P2308">
        <f>E2308/L2308</f>
        <v>51.185616438356163</v>
      </c>
      <c r="Q2308" t="str">
        <f>LEFT(N2308,(FIND("/",N2308)-1))</f>
        <v>music</v>
      </c>
      <c r="R2308" t="str">
        <f>MID(N2308,FIND("/",N2308)+1,4115)</f>
        <v>indie rock</v>
      </c>
      <c r="S2308" s="11">
        <f>(((J2308/60)/60)/24)+DATE(1970,1,1)</f>
        <v>40948.16815972222</v>
      </c>
      <c r="T2308" s="11">
        <f>(((I2308/60)/60)/24)+DATE(1970,1,1)</f>
        <v>40978.16815972222</v>
      </c>
    </row>
    <row r="2309" spans="1:20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>E2309/D2309</f>
        <v>1.0665777537961894</v>
      </c>
      <c r="P2309">
        <f>E2309/L2309</f>
        <v>27.936800000000002</v>
      </c>
      <c r="Q2309" t="str">
        <f>LEFT(N2309,(FIND("/",N2309)-1))</f>
        <v>music</v>
      </c>
      <c r="R2309" t="str">
        <f>MID(N2309,FIND("/",N2309)+1,4115)</f>
        <v>indie rock</v>
      </c>
      <c r="S2309" s="11">
        <f>(((J2309/60)/60)/24)+DATE(1970,1,1)</f>
        <v>41004.802465277775</v>
      </c>
      <c r="T2309" s="11">
        <f>(((I2309/60)/60)/24)+DATE(1970,1,1)</f>
        <v>41034.802407407406</v>
      </c>
    </row>
    <row r="2310" spans="1:20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>E2310/D2310</f>
        <v>1.0130622</v>
      </c>
      <c r="P2310">
        <f>E2310/L2310</f>
        <v>82.496921824104234</v>
      </c>
      <c r="Q2310" t="str">
        <f>LEFT(N2310,(FIND("/",N2310)-1))</f>
        <v>music</v>
      </c>
      <c r="R2310" t="str">
        <f>MID(N2310,FIND("/",N2310)+1,4115)</f>
        <v>indie rock</v>
      </c>
      <c r="S2310" s="11">
        <f>(((J2310/60)/60)/24)+DATE(1970,1,1)</f>
        <v>41851.962916666671</v>
      </c>
      <c r="T2310" s="11">
        <f>(((I2310/60)/60)/24)+DATE(1970,1,1)</f>
        <v>41880.041666666664</v>
      </c>
    </row>
    <row r="2311" spans="1:20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>E2311/D2311</f>
        <v>1.0667450000000001</v>
      </c>
      <c r="P2311">
        <f>E2311/L2311</f>
        <v>59.817476635514019</v>
      </c>
      <c r="Q2311" t="str">
        <f>LEFT(N2311,(FIND("/",N2311)-1))</f>
        <v>music</v>
      </c>
      <c r="R2311" t="str">
        <f>MID(N2311,FIND("/",N2311)+1,4115)</f>
        <v>indie rock</v>
      </c>
      <c r="S2311" s="11">
        <f>(((J2311/60)/60)/24)+DATE(1970,1,1)</f>
        <v>41307.987696759257</v>
      </c>
      <c r="T2311" s="11">
        <f>(((I2311/60)/60)/24)+DATE(1970,1,1)</f>
        <v>41342.987696759257</v>
      </c>
    </row>
    <row r="2312" spans="1:20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>E2312/D2312</f>
        <v>4.288397837837838</v>
      </c>
      <c r="P2312">
        <f>E2312/L2312</f>
        <v>64.816470588235291</v>
      </c>
      <c r="Q2312" t="str">
        <f>LEFT(N2312,(FIND("/",N2312)-1))</f>
        <v>music</v>
      </c>
      <c r="R2312" t="str">
        <f>MID(N2312,FIND("/",N2312)+1,4115)</f>
        <v>indie rock</v>
      </c>
      <c r="S2312" s="11">
        <f>(((J2312/60)/60)/24)+DATE(1970,1,1)</f>
        <v>41324.79415509259</v>
      </c>
      <c r="T2312" s="11">
        <f>(((I2312/60)/60)/24)+DATE(1970,1,1)</f>
        <v>41354.752488425926</v>
      </c>
    </row>
    <row r="2313" spans="1:20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>E2313/D2313</f>
        <v>1.0411111111111111</v>
      </c>
      <c r="P2313">
        <f>E2313/L2313</f>
        <v>90.09615384615384</v>
      </c>
      <c r="Q2313" t="str">
        <f>LEFT(N2313,(FIND("/",N2313)-1))</f>
        <v>music</v>
      </c>
      <c r="R2313" t="str">
        <f>MID(N2313,FIND("/",N2313)+1,4115)</f>
        <v>indie rock</v>
      </c>
      <c r="S2313" s="11">
        <f>(((J2313/60)/60)/24)+DATE(1970,1,1)</f>
        <v>41736.004502314812</v>
      </c>
      <c r="T2313" s="11">
        <f>(((I2313/60)/60)/24)+DATE(1970,1,1)</f>
        <v>41766.004502314812</v>
      </c>
    </row>
    <row r="2314" spans="1:20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>E2314/D2314</f>
        <v>1.0786666666666667</v>
      </c>
      <c r="P2314">
        <f>E2314/L2314</f>
        <v>40.962025316455694</v>
      </c>
      <c r="Q2314" t="str">
        <f>LEFT(N2314,(FIND("/",N2314)-1))</f>
        <v>music</v>
      </c>
      <c r="R2314" t="str">
        <f>MID(N2314,FIND("/",N2314)+1,4115)</f>
        <v>indie rock</v>
      </c>
      <c r="S2314" s="11">
        <f>(((J2314/60)/60)/24)+DATE(1970,1,1)</f>
        <v>41716.632847222223</v>
      </c>
      <c r="T2314" s="11">
        <f>(((I2314/60)/60)/24)+DATE(1970,1,1)</f>
        <v>41747.958333333336</v>
      </c>
    </row>
    <row r="2315" spans="1:20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>E2315/D2315</f>
        <v>1.7584040000000001</v>
      </c>
      <c r="P2315">
        <f>E2315/L2315</f>
        <v>56.000127388535034</v>
      </c>
      <c r="Q2315" t="str">
        <f>LEFT(N2315,(FIND("/",N2315)-1))</f>
        <v>music</v>
      </c>
      <c r="R2315" t="str">
        <f>MID(N2315,FIND("/",N2315)+1,4115)</f>
        <v>indie rock</v>
      </c>
      <c r="S2315" s="11">
        <f>(((J2315/60)/60)/24)+DATE(1970,1,1)</f>
        <v>41002.958634259259</v>
      </c>
      <c r="T2315" s="11">
        <f>(((I2315/60)/60)/24)+DATE(1970,1,1)</f>
        <v>41032.958634259259</v>
      </c>
    </row>
    <row r="2316" spans="1:20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>E2316/D2316</f>
        <v>1.5697000000000001</v>
      </c>
      <c r="P2316">
        <f>E2316/L2316</f>
        <v>37.672800000000002</v>
      </c>
      <c r="Q2316" t="str">
        <f>LEFT(N2316,(FIND("/",N2316)-1))</f>
        <v>music</v>
      </c>
      <c r="R2316" t="str">
        <f>MID(N2316,FIND("/",N2316)+1,4115)</f>
        <v>indie rock</v>
      </c>
      <c r="S2316" s="11">
        <f>(((J2316/60)/60)/24)+DATE(1970,1,1)</f>
        <v>41037.551585648151</v>
      </c>
      <c r="T2316" s="11">
        <f>(((I2316/60)/60)/24)+DATE(1970,1,1)</f>
        <v>41067.551585648151</v>
      </c>
    </row>
    <row r="2317" spans="1:20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>E2317/D2317</f>
        <v>1.026</v>
      </c>
      <c r="P2317">
        <f>E2317/L2317</f>
        <v>40.078125</v>
      </c>
      <c r="Q2317" t="str">
        <f>LEFT(N2317,(FIND("/",N2317)-1))</f>
        <v>music</v>
      </c>
      <c r="R2317" t="str">
        <f>MID(N2317,FIND("/",N2317)+1,4115)</f>
        <v>indie rock</v>
      </c>
      <c r="S2317" s="11">
        <f>(((J2317/60)/60)/24)+DATE(1970,1,1)</f>
        <v>41004.72619212963</v>
      </c>
      <c r="T2317" s="11">
        <f>(((I2317/60)/60)/24)+DATE(1970,1,1)</f>
        <v>41034.72619212963</v>
      </c>
    </row>
    <row r="2318" spans="1:20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>E2318/D2318</f>
        <v>1.0404266666666666</v>
      </c>
      <c r="P2318">
        <f>E2318/L2318</f>
        <v>78.031999999999996</v>
      </c>
      <c r="Q2318" t="str">
        <f>LEFT(N2318,(FIND("/",N2318)-1))</f>
        <v>music</v>
      </c>
      <c r="R2318" t="str">
        <f>MID(N2318,FIND("/",N2318)+1,4115)</f>
        <v>indie rock</v>
      </c>
      <c r="S2318" s="11">
        <f>(((J2318/60)/60)/24)+DATE(1970,1,1)</f>
        <v>40079.725115740745</v>
      </c>
      <c r="T2318" s="11">
        <f>(((I2318/60)/60)/24)+DATE(1970,1,1)</f>
        <v>40156.76666666667</v>
      </c>
    </row>
    <row r="2319" spans="1:20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>E2319/D2319</f>
        <v>1.04</v>
      </c>
      <c r="P2319">
        <f>E2319/L2319</f>
        <v>18.90909090909091</v>
      </c>
      <c r="Q2319" t="str">
        <f>LEFT(N2319,(FIND("/",N2319)-1))</f>
        <v>music</v>
      </c>
      <c r="R2319" t="str">
        <f>MID(N2319,FIND("/",N2319)+1,4115)</f>
        <v>indie rock</v>
      </c>
      <c r="S2319" s="11">
        <f>(((J2319/60)/60)/24)+DATE(1970,1,1)</f>
        <v>40192.542233796295</v>
      </c>
      <c r="T2319" s="11">
        <f>(((I2319/60)/60)/24)+DATE(1970,1,1)</f>
        <v>40224.208333333336</v>
      </c>
    </row>
    <row r="2320" spans="1:20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>E2320/D2320</f>
        <v>1.2105999999999999</v>
      </c>
      <c r="P2320">
        <f>E2320/L2320</f>
        <v>37.134969325153371</v>
      </c>
      <c r="Q2320" t="str">
        <f>LEFT(N2320,(FIND("/",N2320)-1))</f>
        <v>music</v>
      </c>
      <c r="R2320" t="str">
        <f>MID(N2320,FIND("/",N2320)+1,4115)</f>
        <v>indie rock</v>
      </c>
      <c r="S2320" s="11">
        <f>(((J2320/60)/60)/24)+DATE(1970,1,1)</f>
        <v>40050.643680555557</v>
      </c>
      <c r="T2320" s="11">
        <f>(((I2320/60)/60)/24)+DATE(1970,1,1)</f>
        <v>40082.165972222225</v>
      </c>
    </row>
    <row r="2321" spans="1:20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>E2321/D2321</f>
        <v>1.077</v>
      </c>
      <c r="P2321">
        <f>E2321/L2321</f>
        <v>41.961038961038959</v>
      </c>
      <c r="Q2321" t="str">
        <f>LEFT(N2321,(FIND("/",N2321)-1))</f>
        <v>music</v>
      </c>
      <c r="R2321" t="str">
        <f>MID(N2321,FIND("/",N2321)+1,4115)</f>
        <v>indie rock</v>
      </c>
      <c r="S2321" s="11">
        <f>(((J2321/60)/60)/24)+DATE(1970,1,1)</f>
        <v>41593.082002314812</v>
      </c>
      <c r="T2321" s="11">
        <f>(((I2321/60)/60)/24)+DATE(1970,1,1)</f>
        <v>41623.082002314812</v>
      </c>
    </row>
    <row r="2322" spans="1:20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>E2322/D2322</f>
        <v>1.0866</v>
      </c>
      <c r="P2322">
        <f>E2322/L2322</f>
        <v>61.044943820224717</v>
      </c>
      <c r="Q2322" t="str">
        <f>LEFT(N2322,(FIND("/",N2322)-1))</f>
        <v>music</v>
      </c>
      <c r="R2322" t="str">
        <f>MID(N2322,FIND("/",N2322)+1,4115)</f>
        <v>indie rock</v>
      </c>
      <c r="S2322" s="11">
        <f>(((J2322/60)/60)/24)+DATE(1970,1,1)</f>
        <v>41696.817129629628</v>
      </c>
      <c r="T2322" s="11">
        <f>(((I2322/60)/60)/24)+DATE(1970,1,1)</f>
        <v>41731.775462962964</v>
      </c>
    </row>
    <row r="2323" spans="1:20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>E2323/D2323</f>
        <v>0.39120962394619685</v>
      </c>
      <c r="P2323">
        <f>E2323/L2323</f>
        <v>64.53125</v>
      </c>
      <c r="Q2323" t="str">
        <f>LEFT(N2323,(FIND("/",N2323)-1))</f>
        <v>food</v>
      </c>
      <c r="R2323" t="str">
        <f>MID(N2323,FIND("/",N2323)+1,4115)</f>
        <v>small batch</v>
      </c>
      <c r="S2323" s="11">
        <f>(((J2323/60)/60)/24)+DATE(1970,1,1)</f>
        <v>42799.260428240741</v>
      </c>
      <c r="T2323" s="11">
        <f>(((I2323/60)/60)/24)+DATE(1970,1,1)</f>
        <v>42829.21876157407</v>
      </c>
    </row>
    <row r="2324" spans="1:20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>E2324/D2324</f>
        <v>3.1481481481481478E-2</v>
      </c>
      <c r="P2324">
        <f>E2324/L2324</f>
        <v>21.25</v>
      </c>
      <c r="Q2324" t="str">
        <f>LEFT(N2324,(FIND("/",N2324)-1))</f>
        <v>food</v>
      </c>
      <c r="R2324" t="str">
        <f>MID(N2324,FIND("/",N2324)+1,4115)</f>
        <v>small batch</v>
      </c>
      <c r="S2324" s="11">
        <f>(((J2324/60)/60)/24)+DATE(1970,1,1)</f>
        <v>42804.895474537043</v>
      </c>
      <c r="T2324" s="11">
        <f>(((I2324/60)/60)/24)+DATE(1970,1,1)</f>
        <v>42834.853807870371</v>
      </c>
    </row>
    <row r="2325" spans="1:20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>E2325/D2325</f>
        <v>0.48</v>
      </c>
      <c r="P2325">
        <f>E2325/L2325</f>
        <v>30</v>
      </c>
      <c r="Q2325" t="str">
        <f>LEFT(N2325,(FIND("/",N2325)-1))</f>
        <v>food</v>
      </c>
      <c r="R2325" t="str">
        <f>MID(N2325,FIND("/",N2325)+1,4115)</f>
        <v>small batch</v>
      </c>
      <c r="S2325" s="11">
        <f>(((J2325/60)/60)/24)+DATE(1970,1,1)</f>
        <v>42807.755173611105</v>
      </c>
      <c r="T2325" s="11">
        <f>(((I2325/60)/60)/24)+DATE(1970,1,1)</f>
        <v>42814.755173611105</v>
      </c>
    </row>
    <row r="2326" spans="1:20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>E2326/D2326</f>
        <v>0.20733333333333334</v>
      </c>
      <c r="P2326">
        <f>E2326/L2326</f>
        <v>25.491803278688526</v>
      </c>
      <c r="Q2326" t="str">
        <f>LEFT(N2326,(FIND("/",N2326)-1))</f>
        <v>food</v>
      </c>
      <c r="R2326" t="str">
        <f>MID(N2326,FIND("/",N2326)+1,4115)</f>
        <v>small batch</v>
      </c>
      <c r="S2326" s="11">
        <f>(((J2326/60)/60)/24)+DATE(1970,1,1)</f>
        <v>42790.885243055556</v>
      </c>
      <c r="T2326" s="11">
        <f>(((I2326/60)/60)/24)+DATE(1970,1,1)</f>
        <v>42820.843576388885</v>
      </c>
    </row>
    <row r="2327" spans="1:20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>E2327/D2327</f>
        <v>0.08</v>
      </c>
      <c r="P2327">
        <f>E2327/L2327</f>
        <v>11.428571428571429</v>
      </c>
      <c r="Q2327" t="str">
        <f>LEFT(N2327,(FIND("/",N2327)-1))</f>
        <v>food</v>
      </c>
      <c r="R2327" t="str">
        <f>MID(N2327,FIND("/",N2327)+1,4115)</f>
        <v>small batch</v>
      </c>
      <c r="S2327" s="11">
        <f>(((J2327/60)/60)/24)+DATE(1970,1,1)</f>
        <v>42794.022349537037</v>
      </c>
      <c r="T2327" s="11">
        <f>(((I2327/60)/60)/24)+DATE(1970,1,1)</f>
        <v>42823.980682870373</v>
      </c>
    </row>
    <row r="2328" spans="1:20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>E2328/D2328</f>
        <v>7.1999999999999998E-3</v>
      </c>
      <c r="P2328">
        <f>E2328/L2328</f>
        <v>108</v>
      </c>
      <c r="Q2328" t="str">
        <f>LEFT(N2328,(FIND("/",N2328)-1))</f>
        <v>food</v>
      </c>
      <c r="R2328" t="str">
        <f>MID(N2328,FIND("/",N2328)+1,4115)</f>
        <v>small batch</v>
      </c>
      <c r="S2328" s="11">
        <f>(((J2328/60)/60)/24)+DATE(1970,1,1)</f>
        <v>42804.034120370372</v>
      </c>
      <c r="T2328" s="11">
        <f>(((I2328/60)/60)/24)+DATE(1970,1,1)</f>
        <v>42855.708333333328</v>
      </c>
    </row>
    <row r="2329" spans="1:20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>E2329/D2329</f>
        <v>5.2609431428571432</v>
      </c>
      <c r="P2329">
        <f>E2329/L2329</f>
        <v>54.883162444113267</v>
      </c>
      <c r="Q2329" t="str">
        <f>LEFT(N2329,(FIND("/",N2329)-1))</f>
        <v>food</v>
      </c>
      <c r="R2329" t="str">
        <f>MID(N2329,FIND("/",N2329)+1,4115)</f>
        <v>small batch</v>
      </c>
      <c r="S2329" s="11">
        <f>(((J2329/60)/60)/24)+DATE(1970,1,1)</f>
        <v>41842.917129629634</v>
      </c>
      <c r="T2329" s="11">
        <f>(((I2329/60)/60)/24)+DATE(1970,1,1)</f>
        <v>41877.917129629634</v>
      </c>
    </row>
    <row r="2330" spans="1:20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>E2330/D2330</f>
        <v>2.5445000000000002</v>
      </c>
      <c r="P2330">
        <f>E2330/L2330</f>
        <v>47.383612662942269</v>
      </c>
      <c r="Q2330" t="str">
        <f>LEFT(N2330,(FIND("/",N2330)-1))</f>
        <v>food</v>
      </c>
      <c r="R2330" t="str">
        <f>MID(N2330,FIND("/",N2330)+1,4115)</f>
        <v>small batch</v>
      </c>
      <c r="S2330" s="11">
        <f>(((J2330/60)/60)/24)+DATE(1970,1,1)</f>
        <v>42139.781678240746</v>
      </c>
      <c r="T2330" s="11">
        <f>(((I2330/60)/60)/24)+DATE(1970,1,1)</f>
        <v>42169.781678240746</v>
      </c>
    </row>
    <row r="2331" spans="1:20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>E2331/D2331</f>
        <v>1.0591999999999999</v>
      </c>
      <c r="P2331">
        <f>E2331/L2331</f>
        <v>211.84</v>
      </c>
      <c r="Q2331" t="str">
        <f>LEFT(N2331,(FIND("/",N2331)-1))</f>
        <v>food</v>
      </c>
      <c r="R2331" t="str">
        <f>MID(N2331,FIND("/",N2331)+1,4115)</f>
        <v>small batch</v>
      </c>
      <c r="S2331" s="11">
        <f>(((J2331/60)/60)/24)+DATE(1970,1,1)</f>
        <v>41807.624374999999</v>
      </c>
      <c r="T2331" s="11">
        <f>(((I2331/60)/60)/24)+DATE(1970,1,1)</f>
        <v>41837.624374999999</v>
      </c>
    </row>
    <row r="2332" spans="1:20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>E2332/D2332</f>
        <v>1.0242285714285715</v>
      </c>
      <c r="P2332">
        <f>E2332/L2332</f>
        <v>219.92638036809817</v>
      </c>
      <c r="Q2332" t="str">
        <f>LEFT(N2332,(FIND("/",N2332)-1))</f>
        <v>food</v>
      </c>
      <c r="R2332" t="str">
        <f>MID(N2332,FIND("/",N2332)+1,4115)</f>
        <v>small batch</v>
      </c>
      <c r="S2332" s="11">
        <f>(((J2332/60)/60)/24)+DATE(1970,1,1)</f>
        <v>42332.89980324074</v>
      </c>
      <c r="T2332" s="11">
        <f>(((I2332/60)/60)/24)+DATE(1970,1,1)</f>
        <v>42363</v>
      </c>
    </row>
    <row r="2333" spans="1:20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>E2333/D2333</f>
        <v>1.4431375</v>
      </c>
      <c r="P2333">
        <f>E2333/L2333</f>
        <v>40.795406360424032</v>
      </c>
      <c r="Q2333" t="str">
        <f>LEFT(N2333,(FIND("/",N2333)-1))</f>
        <v>food</v>
      </c>
      <c r="R2333" t="str">
        <f>MID(N2333,FIND("/",N2333)+1,4115)</f>
        <v>small batch</v>
      </c>
      <c r="S2333" s="11">
        <f>(((J2333/60)/60)/24)+DATE(1970,1,1)</f>
        <v>41839.005671296298</v>
      </c>
      <c r="T2333" s="11">
        <f>(((I2333/60)/60)/24)+DATE(1970,1,1)</f>
        <v>41869.005671296298</v>
      </c>
    </row>
    <row r="2334" spans="1:20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>E2334/D2334</f>
        <v>1.06308</v>
      </c>
      <c r="P2334">
        <f>E2334/L2334</f>
        <v>75.502840909090907</v>
      </c>
      <c r="Q2334" t="str">
        <f>LEFT(N2334,(FIND("/",N2334)-1))</f>
        <v>food</v>
      </c>
      <c r="R2334" t="str">
        <f>MID(N2334,FIND("/",N2334)+1,4115)</f>
        <v>small batch</v>
      </c>
      <c r="S2334" s="11">
        <f>(((J2334/60)/60)/24)+DATE(1970,1,1)</f>
        <v>42011.628136574072</v>
      </c>
      <c r="T2334" s="11">
        <f>(((I2334/60)/60)/24)+DATE(1970,1,1)</f>
        <v>42041.628136574072</v>
      </c>
    </row>
    <row r="2335" spans="1:20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>E2335/D2335</f>
        <v>2.1216666666666666</v>
      </c>
      <c r="P2335">
        <f>E2335/L2335</f>
        <v>13.542553191489361</v>
      </c>
      <c r="Q2335" t="str">
        <f>LEFT(N2335,(FIND("/",N2335)-1))</f>
        <v>food</v>
      </c>
      <c r="R2335" t="str">
        <f>MID(N2335,FIND("/",N2335)+1,4115)</f>
        <v>small batch</v>
      </c>
      <c r="S2335" s="11">
        <f>(((J2335/60)/60)/24)+DATE(1970,1,1)</f>
        <v>41767.650347222225</v>
      </c>
      <c r="T2335" s="11">
        <f>(((I2335/60)/60)/24)+DATE(1970,1,1)</f>
        <v>41788.743055555555</v>
      </c>
    </row>
    <row r="2336" spans="1:20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>E2336/D2336</f>
        <v>1.0195000000000001</v>
      </c>
      <c r="P2336">
        <f>E2336/L2336</f>
        <v>60.865671641791046</v>
      </c>
      <c r="Q2336" t="str">
        <f>LEFT(N2336,(FIND("/",N2336)-1))</f>
        <v>food</v>
      </c>
      <c r="R2336" t="str">
        <f>MID(N2336,FIND("/",N2336)+1,4115)</f>
        <v>small batch</v>
      </c>
      <c r="S2336" s="11">
        <f>(((J2336/60)/60)/24)+DATE(1970,1,1)</f>
        <v>41918.670115740737</v>
      </c>
      <c r="T2336" s="11">
        <f>(((I2336/60)/60)/24)+DATE(1970,1,1)</f>
        <v>41948.731944444444</v>
      </c>
    </row>
    <row r="2337" spans="1:20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>E2337/D2337</f>
        <v>1.0227200000000001</v>
      </c>
      <c r="P2337">
        <f>E2337/L2337</f>
        <v>115.69230769230769</v>
      </c>
      <c r="Q2337" t="str">
        <f>LEFT(N2337,(FIND("/",N2337)-1))</f>
        <v>food</v>
      </c>
      <c r="R2337" t="str">
        <f>MID(N2337,FIND("/",N2337)+1,4115)</f>
        <v>small batch</v>
      </c>
      <c r="S2337" s="11">
        <f>(((J2337/60)/60)/24)+DATE(1970,1,1)</f>
        <v>41771.572256944448</v>
      </c>
      <c r="T2337" s="11">
        <f>(((I2337/60)/60)/24)+DATE(1970,1,1)</f>
        <v>41801.572256944448</v>
      </c>
    </row>
    <row r="2338" spans="1:20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>E2338/D2338</f>
        <v>5.2073254999999996</v>
      </c>
      <c r="P2338">
        <f>E2338/L2338</f>
        <v>48.104623556581984</v>
      </c>
      <c r="Q2338" t="str">
        <f>LEFT(N2338,(FIND("/",N2338)-1))</f>
        <v>food</v>
      </c>
      <c r="R2338" t="str">
        <f>MID(N2338,FIND("/",N2338)+1,4115)</f>
        <v>small batch</v>
      </c>
      <c r="S2338" s="11">
        <f>(((J2338/60)/60)/24)+DATE(1970,1,1)</f>
        <v>41666.924710648149</v>
      </c>
      <c r="T2338" s="11">
        <f>(((I2338/60)/60)/24)+DATE(1970,1,1)</f>
        <v>41706.924710648149</v>
      </c>
    </row>
    <row r="2339" spans="1:20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>E2339/D2339</f>
        <v>1.1065833333333333</v>
      </c>
      <c r="P2339">
        <f>E2339/L2339</f>
        <v>74.184357541899445</v>
      </c>
      <c r="Q2339" t="str">
        <f>LEFT(N2339,(FIND("/",N2339)-1))</f>
        <v>food</v>
      </c>
      <c r="R2339" t="str">
        <f>MID(N2339,FIND("/",N2339)+1,4115)</f>
        <v>small batch</v>
      </c>
      <c r="S2339" s="11">
        <f>(((J2339/60)/60)/24)+DATE(1970,1,1)</f>
        <v>41786.640543981484</v>
      </c>
      <c r="T2339" s="11">
        <f>(((I2339/60)/60)/24)+DATE(1970,1,1)</f>
        <v>41816.640543981484</v>
      </c>
    </row>
    <row r="2340" spans="1:20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>E2340/D2340</f>
        <v>1.0114333333333334</v>
      </c>
      <c r="P2340">
        <f>E2340/L2340</f>
        <v>123.34552845528455</v>
      </c>
      <c r="Q2340" t="str">
        <f>LEFT(N2340,(FIND("/",N2340)-1))</f>
        <v>food</v>
      </c>
      <c r="R2340" t="str">
        <f>MID(N2340,FIND("/",N2340)+1,4115)</f>
        <v>small batch</v>
      </c>
      <c r="S2340" s="11">
        <f>(((J2340/60)/60)/24)+DATE(1970,1,1)</f>
        <v>41789.896805555552</v>
      </c>
      <c r="T2340" s="11">
        <f>(((I2340/60)/60)/24)+DATE(1970,1,1)</f>
        <v>41819.896805555552</v>
      </c>
    </row>
    <row r="2341" spans="1:20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>E2341/D2341</f>
        <v>2.9420799999999998</v>
      </c>
      <c r="P2341">
        <f>E2341/L2341</f>
        <v>66.623188405797094</v>
      </c>
      <c r="Q2341" t="str">
        <f>LEFT(N2341,(FIND("/",N2341)-1))</f>
        <v>food</v>
      </c>
      <c r="R2341" t="str">
        <f>MID(N2341,FIND("/",N2341)+1,4115)</f>
        <v>small batch</v>
      </c>
      <c r="S2341" s="11">
        <f>(((J2341/60)/60)/24)+DATE(1970,1,1)</f>
        <v>42692.79987268518</v>
      </c>
      <c r="T2341" s="11">
        <f>(((I2341/60)/60)/24)+DATE(1970,1,1)</f>
        <v>42723.332638888889</v>
      </c>
    </row>
    <row r="2342" spans="1:20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>E2342/D2342</f>
        <v>1.0577749999999999</v>
      </c>
      <c r="P2342">
        <f>E2342/L2342</f>
        <v>104.99007444168734</v>
      </c>
      <c r="Q2342" t="str">
        <f>LEFT(N2342,(FIND("/",N2342)-1))</f>
        <v>food</v>
      </c>
      <c r="R2342" t="str">
        <f>MID(N2342,FIND("/",N2342)+1,4115)</f>
        <v>small batch</v>
      </c>
      <c r="S2342" s="11">
        <f>(((J2342/60)/60)/24)+DATE(1970,1,1)</f>
        <v>42643.642800925925</v>
      </c>
      <c r="T2342" s="11">
        <f>(((I2342/60)/60)/24)+DATE(1970,1,1)</f>
        <v>42673.642800925925</v>
      </c>
    </row>
    <row r="2343" spans="1:20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>E2343/D2343</f>
        <v>0</v>
      </c>
      <c r="P2343" t="e">
        <f>E2343/L2343</f>
        <v>#DIV/0!</v>
      </c>
      <c r="Q2343" t="str">
        <f>LEFT(N2343,(FIND("/",N2343)-1))</f>
        <v>technology</v>
      </c>
      <c r="R2343" t="str">
        <f>MID(N2343,FIND("/",N2343)+1,4115)</f>
        <v>web</v>
      </c>
      <c r="S2343" s="11">
        <f>(((J2343/60)/60)/24)+DATE(1970,1,1)</f>
        <v>42167.813703703709</v>
      </c>
      <c r="T2343" s="11">
        <f>(((I2343/60)/60)/24)+DATE(1970,1,1)</f>
        <v>42197.813703703709</v>
      </c>
    </row>
    <row r="2344" spans="1:20" ht="43.2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>E2344/D2344</f>
        <v>0</v>
      </c>
      <c r="P2344" t="e">
        <f>E2344/L2344</f>
        <v>#DIV/0!</v>
      </c>
      <c r="Q2344" t="str">
        <f>LEFT(N2344,(FIND("/",N2344)-1))</f>
        <v>technology</v>
      </c>
      <c r="R2344" t="str">
        <f>MID(N2344,FIND("/",N2344)+1,4115)</f>
        <v>web</v>
      </c>
      <c r="S2344" s="11">
        <f>(((J2344/60)/60)/24)+DATE(1970,1,1)</f>
        <v>41897.702199074076</v>
      </c>
      <c r="T2344" s="11">
        <f>(((I2344/60)/60)/24)+DATE(1970,1,1)</f>
        <v>41918.208333333336</v>
      </c>
    </row>
    <row r="2345" spans="1:20" ht="43.2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>E2345/D2345</f>
        <v>0.03</v>
      </c>
      <c r="P2345">
        <f>E2345/L2345</f>
        <v>300</v>
      </c>
      <c r="Q2345" t="str">
        <f>LEFT(N2345,(FIND("/",N2345)-1))</f>
        <v>technology</v>
      </c>
      <c r="R2345" t="str">
        <f>MID(N2345,FIND("/",N2345)+1,4115)</f>
        <v>web</v>
      </c>
      <c r="S2345" s="11">
        <f>(((J2345/60)/60)/24)+DATE(1970,1,1)</f>
        <v>42327.825289351851</v>
      </c>
      <c r="T2345" s="11">
        <f>(((I2345/60)/60)/24)+DATE(1970,1,1)</f>
        <v>42377.82430555555</v>
      </c>
    </row>
    <row r="2346" spans="1:20" ht="43.2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>E2346/D2346</f>
        <v>1E-3</v>
      </c>
      <c r="P2346">
        <f>E2346/L2346</f>
        <v>1</v>
      </c>
      <c r="Q2346" t="str">
        <f>LEFT(N2346,(FIND("/",N2346)-1))</f>
        <v>technology</v>
      </c>
      <c r="R2346" t="str">
        <f>MID(N2346,FIND("/",N2346)+1,4115)</f>
        <v>web</v>
      </c>
      <c r="S2346" s="11">
        <f>(((J2346/60)/60)/24)+DATE(1970,1,1)</f>
        <v>42515.727650462963</v>
      </c>
      <c r="T2346" s="11">
        <f>(((I2346/60)/60)/24)+DATE(1970,1,1)</f>
        <v>42545.727650462963</v>
      </c>
    </row>
    <row r="2347" spans="1:20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>E2347/D2347</f>
        <v>0</v>
      </c>
      <c r="P2347" t="e">
        <f>E2347/L2347</f>
        <v>#DIV/0!</v>
      </c>
      <c r="Q2347" t="str">
        <f>LEFT(N2347,(FIND("/",N2347)-1))</f>
        <v>technology</v>
      </c>
      <c r="R2347" t="str">
        <f>MID(N2347,FIND("/",N2347)+1,4115)</f>
        <v>web</v>
      </c>
      <c r="S2347" s="11">
        <f>(((J2347/60)/60)/24)+DATE(1970,1,1)</f>
        <v>42060.001805555556</v>
      </c>
      <c r="T2347" s="11">
        <f>(((I2347/60)/60)/24)+DATE(1970,1,1)</f>
        <v>42094.985416666663</v>
      </c>
    </row>
    <row r="2348" spans="1:20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>E2348/D2348</f>
        <v>6.4999999999999997E-4</v>
      </c>
      <c r="P2348">
        <f>E2348/L2348</f>
        <v>13</v>
      </c>
      <c r="Q2348" t="str">
        <f>LEFT(N2348,(FIND("/",N2348)-1))</f>
        <v>technology</v>
      </c>
      <c r="R2348" t="str">
        <f>MID(N2348,FIND("/",N2348)+1,4115)</f>
        <v>web</v>
      </c>
      <c r="S2348" s="11">
        <f>(((J2348/60)/60)/24)+DATE(1970,1,1)</f>
        <v>42615.79896990741</v>
      </c>
      <c r="T2348" s="11">
        <f>(((I2348/60)/60)/24)+DATE(1970,1,1)</f>
        <v>42660.79896990741</v>
      </c>
    </row>
    <row r="2349" spans="1:20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>E2349/D2349</f>
        <v>1.4999999999999999E-2</v>
      </c>
      <c r="P2349">
        <f>E2349/L2349</f>
        <v>15</v>
      </c>
      <c r="Q2349" t="str">
        <f>LEFT(N2349,(FIND("/",N2349)-1))</f>
        <v>technology</v>
      </c>
      <c r="R2349" t="str">
        <f>MID(N2349,FIND("/",N2349)+1,4115)</f>
        <v>web</v>
      </c>
      <c r="S2349" s="11">
        <f>(((J2349/60)/60)/24)+DATE(1970,1,1)</f>
        <v>42577.607361111113</v>
      </c>
      <c r="T2349" s="11">
        <f>(((I2349/60)/60)/24)+DATE(1970,1,1)</f>
        <v>42607.607361111113</v>
      </c>
    </row>
    <row r="2350" spans="1:20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>E2350/D2350</f>
        <v>3.8571428571428572E-3</v>
      </c>
      <c r="P2350">
        <f>E2350/L2350</f>
        <v>54</v>
      </c>
      <c r="Q2350" t="str">
        <f>LEFT(N2350,(FIND("/",N2350)-1))</f>
        <v>technology</v>
      </c>
      <c r="R2350" t="str">
        <f>MID(N2350,FIND("/",N2350)+1,4115)</f>
        <v>web</v>
      </c>
      <c r="S2350" s="11">
        <f>(((J2350/60)/60)/24)+DATE(1970,1,1)</f>
        <v>42360.932152777779</v>
      </c>
      <c r="T2350" s="11">
        <f>(((I2350/60)/60)/24)+DATE(1970,1,1)</f>
        <v>42420.932152777779</v>
      </c>
    </row>
    <row r="2351" spans="1:20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>E2351/D2351</f>
        <v>0</v>
      </c>
      <c r="P2351" t="e">
        <f>E2351/L2351</f>
        <v>#DIV/0!</v>
      </c>
      <c r="Q2351" t="str">
        <f>LEFT(N2351,(FIND("/",N2351)-1))</f>
        <v>technology</v>
      </c>
      <c r="R2351" t="str">
        <f>MID(N2351,FIND("/",N2351)+1,4115)</f>
        <v>web</v>
      </c>
      <c r="S2351" s="11">
        <f>(((J2351/60)/60)/24)+DATE(1970,1,1)</f>
        <v>42198.775787037041</v>
      </c>
      <c r="T2351" s="11">
        <f>(((I2351/60)/60)/24)+DATE(1970,1,1)</f>
        <v>42227.775787037041</v>
      </c>
    </row>
    <row r="2352" spans="1:20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>E2352/D2352</f>
        <v>0</v>
      </c>
      <c r="P2352" t="e">
        <f>E2352/L2352</f>
        <v>#DIV/0!</v>
      </c>
      <c r="Q2352" t="str">
        <f>LEFT(N2352,(FIND("/",N2352)-1))</f>
        <v>technology</v>
      </c>
      <c r="R2352" t="str">
        <f>MID(N2352,FIND("/",N2352)+1,4115)</f>
        <v>web</v>
      </c>
      <c r="S2352" s="11">
        <f>(((J2352/60)/60)/24)+DATE(1970,1,1)</f>
        <v>42708.842245370368</v>
      </c>
      <c r="T2352" s="11">
        <f>(((I2352/60)/60)/24)+DATE(1970,1,1)</f>
        <v>42738.842245370368</v>
      </c>
    </row>
    <row r="2353" spans="1:20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>E2353/D2353</f>
        <v>5.7142857142857143E-3</v>
      </c>
      <c r="P2353">
        <f>E2353/L2353</f>
        <v>15.428571428571429</v>
      </c>
      <c r="Q2353" t="str">
        <f>LEFT(N2353,(FIND("/",N2353)-1))</f>
        <v>technology</v>
      </c>
      <c r="R2353" t="str">
        <f>MID(N2353,FIND("/",N2353)+1,4115)</f>
        <v>web</v>
      </c>
      <c r="S2353" s="11">
        <f>(((J2353/60)/60)/24)+DATE(1970,1,1)</f>
        <v>42094.101145833338</v>
      </c>
      <c r="T2353" s="11">
        <f>(((I2353/60)/60)/24)+DATE(1970,1,1)</f>
        <v>42124.101145833338</v>
      </c>
    </row>
    <row r="2354" spans="1:20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>E2354/D2354</f>
        <v>0</v>
      </c>
      <c r="P2354" t="e">
        <f>E2354/L2354</f>
        <v>#DIV/0!</v>
      </c>
      <c r="Q2354" t="str">
        <f>LEFT(N2354,(FIND("/",N2354)-1))</f>
        <v>technology</v>
      </c>
      <c r="R2354" t="str">
        <f>MID(N2354,FIND("/",N2354)+1,4115)</f>
        <v>web</v>
      </c>
      <c r="S2354" s="11">
        <f>(((J2354/60)/60)/24)+DATE(1970,1,1)</f>
        <v>42101.633703703701</v>
      </c>
      <c r="T2354" s="11">
        <f>(((I2354/60)/60)/24)+DATE(1970,1,1)</f>
        <v>42161.633703703701</v>
      </c>
    </row>
    <row r="2355" spans="1:20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>E2355/D2355</f>
        <v>0</v>
      </c>
      <c r="P2355" t="e">
        <f>E2355/L2355</f>
        <v>#DIV/0!</v>
      </c>
      <c r="Q2355" t="str">
        <f>LEFT(N2355,(FIND("/",N2355)-1))</f>
        <v>technology</v>
      </c>
      <c r="R2355" t="str">
        <f>MID(N2355,FIND("/",N2355)+1,4115)</f>
        <v>web</v>
      </c>
      <c r="S2355" s="11">
        <f>(((J2355/60)/60)/24)+DATE(1970,1,1)</f>
        <v>42103.676180555558</v>
      </c>
      <c r="T2355" s="11">
        <f>(((I2355/60)/60)/24)+DATE(1970,1,1)</f>
        <v>42115.676180555558</v>
      </c>
    </row>
    <row r="2356" spans="1:20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>E2356/D2356</f>
        <v>7.1428571428571429E-4</v>
      </c>
      <c r="P2356">
        <f>E2356/L2356</f>
        <v>25</v>
      </c>
      <c r="Q2356" t="str">
        <f>LEFT(N2356,(FIND("/",N2356)-1))</f>
        <v>technology</v>
      </c>
      <c r="R2356" t="str">
        <f>MID(N2356,FIND("/",N2356)+1,4115)</f>
        <v>web</v>
      </c>
      <c r="S2356" s="11">
        <f>(((J2356/60)/60)/24)+DATE(1970,1,1)</f>
        <v>41954.722916666666</v>
      </c>
      <c r="T2356" s="11">
        <f>(((I2356/60)/60)/24)+DATE(1970,1,1)</f>
        <v>42014.722916666666</v>
      </c>
    </row>
    <row r="2357" spans="1:20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>E2357/D2357</f>
        <v>6.875E-3</v>
      </c>
      <c r="P2357">
        <f>E2357/L2357</f>
        <v>27.5</v>
      </c>
      <c r="Q2357" t="str">
        <f>LEFT(N2357,(FIND("/",N2357)-1))</f>
        <v>technology</v>
      </c>
      <c r="R2357" t="str">
        <f>MID(N2357,FIND("/",N2357)+1,4115)</f>
        <v>web</v>
      </c>
      <c r="S2357" s="11">
        <f>(((J2357/60)/60)/24)+DATE(1970,1,1)</f>
        <v>42096.918240740735</v>
      </c>
      <c r="T2357" s="11">
        <f>(((I2357/60)/60)/24)+DATE(1970,1,1)</f>
        <v>42126.918240740735</v>
      </c>
    </row>
    <row r="2358" spans="1:20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>E2358/D2358</f>
        <v>0</v>
      </c>
      <c r="P2358" t="e">
        <f>E2358/L2358</f>
        <v>#DIV/0!</v>
      </c>
      <c r="Q2358" t="str">
        <f>LEFT(N2358,(FIND("/",N2358)-1))</f>
        <v>technology</v>
      </c>
      <c r="R2358" t="str">
        <f>MID(N2358,FIND("/",N2358)+1,4115)</f>
        <v>web</v>
      </c>
      <c r="S2358" s="11">
        <f>(((J2358/60)/60)/24)+DATE(1970,1,1)</f>
        <v>42130.78361111111</v>
      </c>
      <c r="T2358" s="11">
        <f>(((I2358/60)/60)/24)+DATE(1970,1,1)</f>
        <v>42160.78361111111</v>
      </c>
    </row>
    <row r="2359" spans="1:20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>E2359/D2359</f>
        <v>0</v>
      </c>
      <c r="P2359" t="e">
        <f>E2359/L2359</f>
        <v>#DIV/0!</v>
      </c>
      <c r="Q2359" t="str">
        <f>LEFT(N2359,(FIND("/",N2359)-1))</f>
        <v>technology</v>
      </c>
      <c r="R2359" t="str">
        <f>MID(N2359,FIND("/",N2359)+1,4115)</f>
        <v>web</v>
      </c>
      <c r="S2359" s="11">
        <f>(((J2359/60)/60)/24)+DATE(1970,1,1)</f>
        <v>42264.620115740734</v>
      </c>
      <c r="T2359" s="11">
        <f>(((I2359/60)/60)/24)+DATE(1970,1,1)</f>
        <v>42294.620115740734</v>
      </c>
    </row>
    <row r="2360" spans="1:20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>E2360/D2360</f>
        <v>0</v>
      </c>
      <c r="P2360" t="e">
        <f>E2360/L2360</f>
        <v>#DIV/0!</v>
      </c>
      <c r="Q2360" t="str">
        <f>LEFT(N2360,(FIND("/",N2360)-1))</f>
        <v>technology</v>
      </c>
      <c r="R2360" t="str">
        <f>MID(N2360,FIND("/",N2360)+1,4115)</f>
        <v>web</v>
      </c>
      <c r="S2360" s="11">
        <f>(((J2360/60)/60)/24)+DATE(1970,1,1)</f>
        <v>41978.930972222224</v>
      </c>
      <c r="T2360" s="11">
        <f>(((I2360/60)/60)/24)+DATE(1970,1,1)</f>
        <v>42035.027083333334</v>
      </c>
    </row>
    <row r="2361" spans="1:20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>E2361/D2361</f>
        <v>0.14680000000000001</v>
      </c>
      <c r="P2361">
        <f>E2361/L2361</f>
        <v>367</v>
      </c>
      <c r="Q2361" t="str">
        <f>LEFT(N2361,(FIND("/",N2361)-1))</f>
        <v>technology</v>
      </c>
      <c r="R2361" t="str">
        <f>MID(N2361,FIND("/",N2361)+1,4115)</f>
        <v>web</v>
      </c>
      <c r="S2361" s="11">
        <f>(((J2361/60)/60)/24)+DATE(1970,1,1)</f>
        <v>42159.649583333332</v>
      </c>
      <c r="T2361" s="11">
        <f>(((I2361/60)/60)/24)+DATE(1970,1,1)</f>
        <v>42219.649583333332</v>
      </c>
    </row>
    <row r="2362" spans="1:20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>E2362/D2362</f>
        <v>4.0000000000000002E-4</v>
      </c>
      <c r="P2362">
        <f>E2362/L2362</f>
        <v>2</v>
      </c>
      <c r="Q2362" t="str">
        <f>LEFT(N2362,(FIND("/",N2362)-1))</f>
        <v>technology</v>
      </c>
      <c r="R2362" t="str">
        <f>MID(N2362,FIND("/",N2362)+1,4115)</f>
        <v>web</v>
      </c>
      <c r="S2362" s="11">
        <f>(((J2362/60)/60)/24)+DATE(1970,1,1)</f>
        <v>42377.70694444445</v>
      </c>
      <c r="T2362" s="11">
        <f>(((I2362/60)/60)/24)+DATE(1970,1,1)</f>
        <v>42407.70694444445</v>
      </c>
    </row>
    <row r="2363" spans="1:20" ht="43.2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>E2363/D2363</f>
        <v>0</v>
      </c>
      <c r="P2363" t="e">
        <f>E2363/L2363</f>
        <v>#DIV/0!</v>
      </c>
      <c r="Q2363" t="str">
        <f>LEFT(N2363,(FIND("/",N2363)-1))</f>
        <v>technology</v>
      </c>
      <c r="R2363" t="str">
        <f>MID(N2363,FIND("/",N2363)+1,4115)</f>
        <v>web</v>
      </c>
      <c r="S2363" s="11">
        <f>(((J2363/60)/60)/24)+DATE(1970,1,1)</f>
        <v>42466.858888888892</v>
      </c>
      <c r="T2363" s="11">
        <f>(((I2363/60)/60)/24)+DATE(1970,1,1)</f>
        <v>42490.916666666672</v>
      </c>
    </row>
    <row r="2364" spans="1:20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>E2364/D2364</f>
        <v>0.2857142857142857</v>
      </c>
      <c r="P2364">
        <f>E2364/L2364</f>
        <v>60</v>
      </c>
      <c r="Q2364" t="str">
        <f>LEFT(N2364,(FIND("/",N2364)-1))</f>
        <v>technology</v>
      </c>
      <c r="R2364" t="str">
        <f>MID(N2364,FIND("/",N2364)+1,4115)</f>
        <v>web</v>
      </c>
      <c r="S2364" s="11">
        <f>(((J2364/60)/60)/24)+DATE(1970,1,1)</f>
        <v>41954.688310185185</v>
      </c>
      <c r="T2364" s="11">
        <f>(((I2364/60)/60)/24)+DATE(1970,1,1)</f>
        <v>41984.688310185185</v>
      </c>
    </row>
    <row r="2365" spans="1:20" ht="43.2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>E2365/D2365</f>
        <v>0</v>
      </c>
      <c r="P2365" t="e">
        <f>E2365/L2365</f>
        <v>#DIV/0!</v>
      </c>
      <c r="Q2365" t="str">
        <f>LEFT(N2365,(FIND("/",N2365)-1))</f>
        <v>technology</v>
      </c>
      <c r="R2365" t="str">
        <f>MID(N2365,FIND("/",N2365)+1,4115)</f>
        <v>web</v>
      </c>
      <c r="S2365" s="11">
        <f>(((J2365/60)/60)/24)+DATE(1970,1,1)</f>
        <v>42322.011574074073</v>
      </c>
      <c r="T2365" s="11">
        <f>(((I2365/60)/60)/24)+DATE(1970,1,1)</f>
        <v>42367.011574074073</v>
      </c>
    </row>
    <row r="2366" spans="1:20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>E2366/D2366</f>
        <v>0</v>
      </c>
      <c r="P2366" t="e">
        <f>E2366/L2366</f>
        <v>#DIV/0!</v>
      </c>
      <c r="Q2366" t="str">
        <f>LEFT(N2366,(FIND("/",N2366)-1))</f>
        <v>technology</v>
      </c>
      <c r="R2366" t="str">
        <f>MID(N2366,FIND("/",N2366)+1,4115)</f>
        <v>web</v>
      </c>
      <c r="S2366" s="11">
        <f>(((J2366/60)/60)/24)+DATE(1970,1,1)</f>
        <v>42248.934675925921</v>
      </c>
      <c r="T2366" s="11">
        <f>(((I2366/60)/60)/24)+DATE(1970,1,1)</f>
        <v>42303.934675925921</v>
      </c>
    </row>
    <row r="2367" spans="1:20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>E2367/D2367</f>
        <v>0</v>
      </c>
      <c r="P2367" t="e">
        <f>E2367/L2367</f>
        <v>#DIV/0!</v>
      </c>
      <c r="Q2367" t="str">
        <f>LEFT(N2367,(FIND("/",N2367)-1))</f>
        <v>technology</v>
      </c>
      <c r="R2367" t="str">
        <f>MID(N2367,FIND("/",N2367)+1,4115)</f>
        <v>web</v>
      </c>
      <c r="S2367" s="11">
        <f>(((J2367/60)/60)/24)+DATE(1970,1,1)</f>
        <v>42346.736400462964</v>
      </c>
      <c r="T2367" s="11">
        <f>(((I2367/60)/60)/24)+DATE(1970,1,1)</f>
        <v>42386.958333333328</v>
      </c>
    </row>
    <row r="2368" spans="1:20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>E2368/D2368</f>
        <v>0.1052</v>
      </c>
      <c r="P2368">
        <f>E2368/L2368</f>
        <v>97.407407407407405</v>
      </c>
      <c r="Q2368" t="str">
        <f>LEFT(N2368,(FIND("/",N2368)-1))</f>
        <v>technology</v>
      </c>
      <c r="R2368" t="str">
        <f>MID(N2368,FIND("/",N2368)+1,4115)</f>
        <v>web</v>
      </c>
      <c r="S2368" s="11">
        <f>(((J2368/60)/60)/24)+DATE(1970,1,1)</f>
        <v>42268.531631944439</v>
      </c>
      <c r="T2368" s="11">
        <f>(((I2368/60)/60)/24)+DATE(1970,1,1)</f>
        <v>42298.531631944439</v>
      </c>
    </row>
    <row r="2369" spans="1:20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>E2369/D2369</f>
        <v>1.34E-2</v>
      </c>
      <c r="P2369">
        <f>E2369/L2369</f>
        <v>47.857142857142854</v>
      </c>
      <c r="Q2369" t="str">
        <f>LEFT(N2369,(FIND("/",N2369)-1))</f>
        <v>technology</v>
      </c>
      <c r="R2369" t="str">
        <f>MID(N2369,FIND("/",N2369)+1,4115)</f>
        <v>web</v>
      </c>
      <c r="S2369" s="11">
        <f>(((J2369/60)/60)/24)+DATE(1970,1,1)</f>
        <v>42425.970092592594</v>
      </c>
      <c r="T2369" s="11">
        <f>(((I2369/60)/60)/24)+DATE(1970,1,1)</f>
        <v>42485.928425925929</v>
      </c>
    </row>
    <row r="2370" spans="1:20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>E2370/D2370</f>
        <v>2.5000000000000001E-3</v>
      </c>
      <c r="P2370">
        <f>E2370/L2370</f>
        <v>50</v>
      </c>
      <c r="Q2370" t="str">
        <f>LEFT(N2370,(FIND("/",N2370)-1))</f>
        <v>technology</v>
      </c>
      <c r="R2370" t="str">
        <f>MID(N2370,FIND("/",N2370)+1,4115)</f>
        <v>web</v>
      </c>
      <c r="S2370" s="11">
        <f>(((J2370/60)/60)/24)+DATE(1970,1,1)</f>
        <v>42063.721817129626</v>
      </c>
      <c r="T2370" s="11">
        <f>(((I2370/60)/60)/24)+DATE(1970,1,1)</f>
        <v>42108.680150462969</v>
      </c>
    </row>
    <row r="2371" spans="1:20" ht="43.2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>E2371/D2371</f>
        <v>0</v>
      </c>
      <c r="P2371" t="e">
        <f>E2371/L2371</f>
        <v>#DIV/0!</v>
      </c>
      <c r="Q2371" t="str">
        <f>LEFT(N2371,(FIND("/",N2371)-1))</f>
        <v>technology</v>
      </c>
      <c r="R2371" t="str">
        <f>MID(N2371,FIND("/",N2371)+1,4115)</f>
        <v>web</v>
      </c>
      <c r="S2371" s="11">
        <f>(((J2371/60)/60)/24)+DATE(1970,1,1)</f>
        <v>42380.812627314815</v>
      </c>
      <c r="T2371" s="11">
        <f>(((I2371/60)/60)/24)+DATE(1970,1,1)</f>
        <v>42410.812627314815</v>
      </c>
    </row>
    <row r="2372" spans="1:20" ht="43.2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>E2372/D2372</f>
        <v>3.2799999999999999E-3</v>
      </c>
      <c r="P2372">
        <f>E2372/L2372</f>
        <v>20.5</v>
      </c>
      <c r="Q2372" t="str">
        <f>LEFT(N2372,(FIND("/",N2372)-1))</f>
        <v>technology</v>
      </c>
      <c r="R2372" t="str">
        <f>MID(N2372,FIND("/",N2372)+1,4115)</f>
        <v>web</v>
      </c>
      <c r="S2372" s="11">
        <f>(((J2372/60)/60)/24)+DATE(1970,1,1)</f>
        <v>41961.18913194444</v>
      </c>
      <c r="T2372" s="11">
        <f>(((I2372/60)/60)/24)+DATE(1970,1,1)</f>
        <v>41991.18913194444</v>
      </c>
    </row>
    <row r="2373" spans="1:20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>E2373/D2373</f>
        <v>0</v>
      </c>
      <c r="P2373" t="e">
        <f>E2373/L2373</f>
        <v>#DIV/0!</v>
      </c>
      <c r="Q2373" t="str">
        <f>LEFT(N2373,(FIND("/",N2373)-1))</f>
        <v>technology</v>
      </c>
      <c r="R2373" t="str">
        <f>MID(N2373,FIND("/",N2373)+1,4115)</f>
        <v>web</v>
      </c>
      <c r="S2373" s="11">
        <f>(((J2373/60)/60)/24)+DATE(1970,1,1)</f>
        <v>42150.777731481481</v>
      </c>
      <c r="T2373" s="11">
        <f>(((I2373/60)/60)/24)+DATE(1970,1,1)</f>
        <v>42180.777731481481</v>
      </c>
    </row>
    <row r="2374" spans="1:20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>E2374/D2374</f>
        <v>3.272727272727273E-2</v>
      </c>
      <c r="P2374">
        <f>E2374/L2374</f>
        <v>30</v>
      </c>
      <c r="Q2374" t="str">
        <f>LEFT(N2374,(FIND("/",N2374)-1))</f>
        <v>technology</v>
      </c>
      <c r="R2374" t="str">
        <f>MID(N2374,FIND("/",N2374)+1,4115)</f>
        <v>web</v>
      </c>
      <c r="S2374" s="11">
        <f>(((J2374/60)/60)/24)+DATE(1970,1,1)</f>
        <v>42088.069108796291</v>
      </c>
      <c r="T2374" s="11">
        <f>(((I2374/60)/60)/24)+DATE(1970,1,1)</f>
        <v>42118.069108796291</v>
      </c>
    </row>
    <row r="2375" spans="1:20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>E2375/D2375</f>
        <v>5.8823529411764708E-5</v>
      </c>
      <c r="P2375">
        <f>E2375/L2375</f>
        <v>50</v>
      </c>
      <c r="Q2375" t="str">
        <f>LEFT(N2375,(FIND("/",N2375)-1))</f>
        <v>technology</v>
      </c>
      <c r="R2375" t="str">
        <f>MID(N2375,FIND("/",N2375)+1,4115)</f>
        <v>web</v>
      </c>
      <c r="S2375" s="11">
        <f>(((J2375/60)/60)/24)+DATE(1970,1,1)</f>
        <v>42215.662314814821</v>
      </c>
      <c r="T2375" s="11">
        <f>(((I2375/60)/60)/24)+DATE(1970,1,1)</f>
        <v>42245.662314814821</v>
      </c>
    </row>
    <row r="2376" spans="1:20" ht="43.2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>E2376/D2376</f>
        <v>4.5454545454545455E-4</v>
      </c>
      <c r="P2376">
        <f>E2376/L2376</f>
        <v>10</v>
      </c>
      <c r="Q2376" t="str">
        <f>LEFT(N2376,(FIND("/",N2376)-1))</f>
        <v>technology</v>
      </c>
      <c r="R2376" t="str">
        <f>MID(N2376,FIND("/",N2376)+1,4115)</f>
        <v>web</v>
      </c>
      <c r="S2376" s="11">
        <f>(((J2376/60)/60)/24)+DATE(1970,1,1)</f>
        <v>42017.843287037031</v>
      </c>
      <c r="T2376" s="11">
        <f>(((I2376/60)/60)/24)+DATE(1970,1,1)</f>
        <v>42047.843287037031</v>
      </c>
    </row>
    <row r="2377" spans="1:20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>E2377/D2377</f>
        <v>0</v>
      </c>
      <c r="P2377" t="e">
        <f>E2377/L2377</f>
        <v>#DIV/0!</v>
      </c>
      <c r="Q2377" t="str">
        <f>LEFT(N2377,(FIND("/",N2377)-1))</f>
        <v>technology</v>
      </c>
      <c r="R2377" t="str">
        <f>MID(N2377,FIND("/",N2377)+1,4115)</f>
        <v>web</v>
      </c>
      <c r="S2377" s="11">
        <f>(((J2377/60)/60)/24)+DATE(1970,1,1)</f>
        <v>42592.836076388892</v>
      </c>
      <c r="T2377" s="11">
        <f>(((I2377/60)/60)/24)+DATE(1970,1,1)</f>
        <v>42622.836076388892</v>
      </c>
    </row>
    <row r="2378" spans="1:20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>E2378/D2378</f>
        <v>0.10877666666666666</v>
      </c>
      <c r="P2378">
        <f>E2378/L2378</f>
        <v>81.582499999999996</v>
      </c>
      <c r="Q2378" t="str">
        <f>LEFT(N2378,(FIND("/",N2378)-1))</f>
        <v>technology</v>
      </c>
      <c r="R2378" t="str">
        <f>MID(N2378,FIND("/",N2378)+1,4115)</f>
        <v>web</v>
      </c>
      <c r="S2378" s="11">
        <f>(((J2378/60)/60)/24)+DATE(1970,1,1)</f>
        <v>42318.925532407404</v>
      </c>
      <c r="T2378" s="11">
        <f>(((I2378/60)/60)/24)+DATE(1970,1,1)</f>
        <v>42348.925532407404</v>
      </c>
    </row>
    <row r="2379" spans="1:20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>E2379/D2379</f>
        <v>0</v>
      </c>
      <c r="P2379" t="e">
        <f>E2379/L2379</f>
        <v>#DIV/0!</v>
      </c>
      <c r="Q2379" t="str">
        <f>LEFT(N2379,(FIND("/",N2379)-1))</f>
        <v>technology</v>
      </c>
      <c r="R2379" t="str">
        <f>MID(N2379,FIND("/",N2379)+1,4115)</f>
        <v>web</v>
      </c>
      <c r="S2379" s="11">
        <f>(((J2379/60)/60)/24)+DATE(1970,1,1)</f>
        <v>42669.870173611111</v>
      </c>
      <c r="T2379" s="11">
        <f>(((I2379/60)/60)/24)+DATE(1970,1,1)</f>
        <v>42699.911840277782</v>
      </c>
    </row>
    <row r="2380" spans="1:20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>E2380/D2380</f>
        <v>0</v>
      </c>
      <c r="P2380" t="e">
        <f>E2380/L2380</f>
        <v>#DIV/0!</v>
      </c>
      <c r="Q2380" t="str">
        <f>LEFT(N2380,(FIND("/",N2380)-1))</f>
        <v>technology</v>
      </c>
      <c r="R2380" t="str">
        <f>MID(N2380,FIND("/",N2380)+1,4115)</f>
        <v>web</v>
      </c>
      <c r="S2380" s="11">
        <f>(((J2380/60)/60)/24)+DATE(1970,1,1)</f>
        <v>42213.013078703705</v>
      </c>
      <c r="T2380" s="11">
        <f>(((I2380/60)/60)/24)+DATE(1970,1,1)</f>
        <v>42242.013078703705</v>
      </c>
    </row>
    <row r="2381" spans="1:20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>E2381/D2381</f>
        <v>0</v>
      </c>
      <c r="P2381" t="e">
        <f>E2381/L2381</f>
        <v>#DIV/0!</v>
      </c>
      <c r="Q2381" t="str">
        <f>LEFT(N2381,(FIND("/",N2381)-1))</f>
        <v>technology</v>
      </c>
      <c r="R2381" t="str">
        <f>MID(N2381,FIND("/",N2381)+1,4115)</f>
        <v>web</v>
      </c>
      <c r="S2381" s="11">
        <f>(((J2381/60)/60)/24)+DATE(1970,1,1)</f>
        <v>42237.016388888893</v>
      </c>
      <c r="T2381" s="11">
        <f>(((I2381/60)/60)/24)+DATE(1970,1,1)</f>
        <v>42282.016388888893</v>
      </c>
    </row>
    <row r="2382" spans="1:20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>E2382/D2382</f>
        <v>3.6666666666666666E-3</v>
      </c>
      <c r="P2382">
        <f>E2382/L2382</f>
        <v>18.333333333333332</v>
      </c>
      <c r="Q2382" t="str">
        <f>LEFT(N2382,(FIND("/",N2382)-1))</f>
        <v>technology</v>
      </c>
      <c r="R2382" t="str">
        <f>MID(N2382,FIND("/",N2382)+1,4115)</f>
        <v>web</v>
      </c>
      <c r="S2382" s="11">
        <f>(((J2382/60)/60)/24)+DATE(1970,1,1)</f>
        <v>42248.793310185181</v>
      </c>
      <c r="T2382" s="11">
        <f>(((I2382/60)/60)/24)+DATE(1970,1,1)</f>
        <v>42278.793310185181</v>
      </c>
    </row>
    <row r="2383" spans="1:20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>E2383/D2383</f>
        <v>1.8193398957730169E-2</v>
      </c>
      <c r="P2383">
        <f>E2383/L2383</f>
        <v>224.42857142857142</v>
      </c>
      <c r="Q2383" t="str">
        <f>LEFT(N2383,(FIND("/",N2383)-1))</f>
        <v>technology</v>
      </c>
      <c r="R2383" t="str">
        <f>MID(N2383,FIND("/",N2383)+1,4115)</f>
        <v>web</v>
      </c>
      <c r="S2383" s="11">
        <f>(((J2383/60)/60)/24)+DATE(1970,1,1)</f>
        <v>42074.935740740737</v>
      </c>
      <c r="T2383" s="11">
        <f>(((I2383/60)/60)/24)+DATE(1970,1,1)</f>
        <v>42104.935740740737</v>
      </c>
    </row>
    <row r="2384" spans="1:20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>E2384/D2384</f>
        <v>2.5000000000000001E-2</v>
      </c>
      <c r="P2384">
        <f>E2384/L2384</f>
        <v>37.5</v>
      </c>
      <c r="Q2384" t="str">
        <f>LEFT(N2384,(FIND("/",N2384)-1))</f>
        <v>technology</v>
      </c>
      <c r="R2384" t="str">
        <f>MID(N2384,FIND("/",N2384)+1,4115)</f>
        <v>web</v>
      </c>
      <c r="S2384" s="11">
        <f>(((J2384/60)/60)/24)+DATE(1970,1,1)</f>
        <v>42195.187534722223</v>
      </c>
      <c r="T2384" s="11">
        <f>(((I2384/60)/60)/24)+DATE(1970,1,1)</f>
        <v>42220.187534722223</v>
      </c>
    </row>
    <row r="2385" spans="1:20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>E2385/D2385</f>
        <v>4.3499999999999997E-2</v>
      </c>
      <c r="P2385">
        <f>E2385/L2385</f>
        <v>145</v>
      </c>
      <c r="Q2385" t="str">
        <f>LEFT(N2385,(FIND("/",N2385)-1))</f>
        <v>technology</v>
      </c>
      <c r="R2385" t="str">
        <f>MID(N2385,FIND("/",N2385)+1,4115)</f>
        <v>web</v>
      </c>
      <c r="S2385" s="11">
        <f>(((J2385/60)/60)/24)+DATE(1970,1,1)</f>
        <v>42027.056793981479</v>
      </c>
      <c r="T2385" s="11">
        <f>(((I2385/60)/60)/24)+DATE(1970,1,1)</f>
        <v>42057.056793981479</v>
      </c>
    </row>
    <row r="2386" spans="1:20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>E2386/D2386</f>
        <v>8.0000000000000002E-3</v>
      </c>
      <c r="P2386">
        <f>E2386/L2386</f>
        <v>1</v>
      </c>
      <c r="Q2386" t="str">
        <f>LEFT(N2386,(FIND("/",N2386)-1))</f>
        <v>technology</v>
      </c>
      <c r="R2386" t="str">
        <f>MID(N2386,FIND("/",N2386)+1,4115)</f>
        <v>web</v>
      </c>
      <c r="S2386" s="11">
        <f>(((J2386/60)/60)/24)+DATE(1970,1,1)</f>
        <v>41927.067627314813</v>
      </c>
      <c r="T2386" s="11">
        <f>(((I2386/60)/60)/24)+DATE(1970,1,1)</f>
        <v>41957.109293981484</v>
      </c>
    </row>
    <row r="2387" spans="1:20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>E2387/D2387</f>
        <v>1.2123076923076924E-2</v>
      </c>
      <c r="P2387">
        <f>E2387/L2387</f>
        <v>112.57142857142857</v>
      </c>
      <c r="Q2387" t="str">
        <f>LEFT(N2387,(FIND("/",N2387)-1))</f>
        <v>technology</v>
      </c>
      <c r="R2387" t="str">
        <f>MID(N2387,FIND("/",N2387)+1,4115)</f>
        <v>web</v>
      </c>
      <c r="S2387" s="11">
        <f>(((J2387/60)/60)/24)+DATE(1970,1,1)</f>
        <v>42191.70175925926</v>
      </c>
      <c r="T2387" s="11">
        <f>(((I2387/60)/60)/24)+DATE(1970,1,1)</f>
        <v>42221.70175925926</v>
      </c>
    </row>
    <row r="2388" spans="1:20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>E2388/D2388</f>
        <v>0</v>
      </c>
      <c r="P2388" t="e">
        <f>E2388/L2388</f>
        <v>#DIV/0!</v>
      </c>
      <c r="Q2388" t="str">
        <f>LEFT(N2388,(FIND("/",N2388)-1))</f>
        <v>technology</v>
      </c>
      <c r="R2388" t="str">
        <f>MID(N2388,FIND("/",N2388)+1,4115)</f>
        <v>web</v>
      </c>
      <c r="S2388" s="11">
        <f>(((J2388/60)/60)/24)+DATE(1970,1,1)</f>
        <v>41954.838240740741</v>
      </c>
      <c r="T2388" s="11">
        <f>(((I2388/60)/60)/24)+DATE(1970,1,1)</f>
        <v>42014.838240740741</v>
      </c>
    </row>
    <row r="2389" spans="1:20" ht="43.2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>E2389/D2389</f>
        <v>6.8399999999999997E-3</v>
      </c>
      <c r="P2389">
        <f>E2389/L2389</f>
        <v>342</v>
      </c>
      <c r="Q2389" t="str">
        <f>LEFT(N2389,(FIND("/",N2389)-1))</f>
        <v>technology</v>
      </c>
      <c r="R2389" t="str">
        <f>MID(N2389,FIND("/",N2389)+1,4115)</f>
        <v>web</v>
      </c>
      <c r="S2389" s="11">
        <f>(((J2389/60)/60)/24)+DATE(1970,1,1)</f>
        <v>42528.626620370371</v>
      </c>
      <c r="T2389" s="11">
        <f>(((I2389/60)/60)/24)+DATE(1970,1,1)</f>
        <v>42573.626620370371</v>
      </c>
    </row>
    <row r="2390" spans="1:20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>E2390/D2390</f>
        <v>1.2513513513513513E-2</v>
      </c>
      <c r="P2390">
        <f>E2390/L2390</f>
        <v>57.875</v>
      </c>
      <c r="Q2390" t="str">
        <f>LEFT(N2390,(FIND("/",N2390)-1))</f>
        <v>technology</v>
      </c>
      <c r="R2390" t="str">
        <f>MID(N2390,FIND("/",N2390)+1,4115)</f>
        <v>web</v>
      </c>
      <c r="S2390" s="11">
        <f>(((J2390/60)/60)/24)+DATE(1970,1,1)</f>
        <v>41989.853692129633</v>
      </c>
      <c r="T2390" s="11">
        <f>(((I2390/60)/60)/24)+DATE(1970,1,1)</f>
        <v>42019.811805555553</v>
      </c>
    </row>
    <row r="2391" spans="1:20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>E2391/D2391</f>
        <v>1.8749999999999999E-3</v>
      </c>
      <c r="P2391">
        <f>E2391/L2391</f>
        <v>30</v>
      </c>
      <c r="Q2391" t="str">
        <f>LEFT(N2391,(FIND("/",N2391)-1))</f>
        <v>technology</v>
      </c>
      <c r="R2391" t="str">
        <f>MID(N2391,FIND("/",N2391)+1,4115)</f>
        <v>web</v>
      </c>
      <c r="S2391" s="11">
        <f>(((J2391/60)/60)/24)+DATE(1970,1,1)</f>
        <v>42179.653379629628</v>
      </c>
      <c r="T2391" s="11">
        <f>(((I2391/60)/60)/24)+DATE(1970,1,1)</f>
        <v>42210.915972222225</v>
      </c>
    </row>
    <row r="2392" spans="1:20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>E2392/D2392</f>
        <v>0</v>
      </c>
      <c r="P2392" t="e">
        <f>E2392/L2392</f>
        <v>#DIV/0!</v>
      </c>
      <c r="Q2392" t="str">
        <f>LEFT(N2392,(FIND("/",N2392)-1))</f>
        <v>technology</v>
      </c>
      <c r="R2392" t="str">
        <f>MID(N2392,FIND("/",N2392)+1,4115)</f>
        <v>web</v>
      </c>
      <c r="S2392" s="11">
        <f>(((J2392/60)/60)/24)+DATE(1970,1,1)</f>
        <v>41968.262314814812</v>
      </c>
      <c r="T2392" s="11">
        <f>(((I2392/60)/60)/24)+DATE(1970,1,1)</f>
        <v>42008.262314814812</v>
      </c>
    </row>
    <row r="2393" spans="1:20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>E2393/D2393</f>
        <v>1.25E-3</v>
      </c>
      <c r="P2393">
        <f>E2393/L2393</f>
        <v>25</v>
      </c>
      <c r="Q2393" t="str">
        <f>LEFT(N2393,(FIND("/",N2393)-1))</f>
        <v>technology</v>
      </c>
      <c r="R2393" t="str">
        <f>MID(N2393,FIND("/",N2393)+1,4115)</f>
        <v>web</v>
      </c>
      <c r="S2393" s="11">
        <f>(((J2393/60)/60)/24)+DATE(1970,1,1)</f>
        <v>42064.794490740736</v>
      </c>
      <c r="T2393" s="11">
        <f>(((I2393/60)/60)/24)+DATE(1970,1,1)</f>
        <v>42094.752824074079</v>
      </c>
    </row>
    <row r="2394" spans="1:20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>E2394/D2394</f>
        <v>0</v>
      </c>
      <c r="P2394" t="e">
        <f>E2394/L2394</f>
        <v>#DIV/0!</v>
      </c>
      <c r="Q2394" t="str">
        <f>LEFT(N2394,(FIND("/",N2394)-1))</f>
        <v>technology</v>
      </c>
      <c r="R2394" t="str">
        <f>MID(N2394,FIND("/",N2394)+1,4115)</f>
        <v>web</v>
      </c>
      <c r="S2394" s="11">
        <f>(((J2394/60)/60)/24)+DATE(1970,1,1)</f>
        <v>42276.120636574073</v>
      </c>
      <c r="T2394" s="11">
        <f>(((I2394/60)/60)/24)+DATE(1970,1,1)</f>
        <v>42306.120636574073</v>
      </c>
    </row>
    <row r="2395" spans="1:20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>E2395/D2395</f>
        <v>5.0000000000000001E-4</v>
      </c>
      <c r="P2395">
        <f>E2395/L2395</f>
        <v>50</v>
      </c>
      <c r="Q2395" t="str">
        <f>LEFT(N2395,(FIND("/",N2395)-1))</f>
        <v>technology</v>
      </c>
      <c r="R2395" t="str">
        <f>MID(N2395,FIND("/",N2395)+1,4115)</f>
        <v>web</v>
      </c>
      <c r="S2395" s="11">
        <f>(((J2395/60)/60)/24)+DATE(1970,1,1)</f>
        <v>42194.648344907408</v>
      </c>
      <c r="T2395" s="11">
        <f>(((I2395/60)/60)/24)+DATE(1970,1,1)</f>
        <v>42224.648344907408</v>
      </c>
    </row>
    <row r="2396" spans="1:20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>E2396/D2396</f>
        <v>5.9999999999999995E-4</v>
      </c>
      <c r="P2396">
        <f>E2396/L2396</f>
        <v>1.5</v>
      </c>
      <c r="Q2396" t="str">
        <f>LEFT(N2396,(FIND("/",N2396)-1))</f>
        <v>technology</v>
      </c>
      <c r="R2396" t="str">
        <f>MID(N2396,FIND("/",N2396)+1,4115)</f>
        <v>web</v>
      </c>
      <c r="S2396" s="11">
        <f>(((J2396/60)/60)/24)+DATE(1970,1,1)</f>
        <v>42031.362187499995</v>
      </c>
      <c r="T2396" s="11">
        <f>(((I2396/60)/60)/24)+DATE(1970,1,1)</f>
        <v>42061.362187499995</v>
      </c>
    </row>
    <row r="2397" spans="1:20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>E2397/D2397</f>
        <v>0</v>
      </c>
      <c r="P2397" t="e">
        <f>E2397/L2397</f>
        <v>#DIV/0!</v>
      </c>
      <c r="Q2397" t="str">
        <f>LEFT(N2397,(FIND("/",N2397)-1))</f>
        <v>technology</v>
      </c>
      <c r="R2397" t="str">
        <f>MID(N2397,FIND("/",N2397)+1,4115)</f>
        <v>web</v>
      </c>
      <c r="S2397" s="11">
        <f>(((J2397/60)/60)/24)+DATE(1970,1,1)</f>
        <v>42717.121377314819</v>
      </c>
      <c r="T2397" s="11">
        <f>(((I2397/60)/60)/24)+DATE(1970,1,1)</f>
        <v>42745.372916666667</v>
      </c>
    </row>
    <row r="2398" spans="1:20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>E2398/D2398</f>
        <v>2E-3</v>
      </c>
      <c r="P2398">
        <f>E2398/L2398</f>
        <v>10</v>
      </c>
      <c r="Q2398" t="str">
        <f>LEFT(N2398,(FIND("/",N2398)-1))</f>
        <v>technology</v>
      </c>
      <c r="R2398" t="str">
        <f>MID(N2398,FIND("/",N2398)+1,4115)</f>
        <v>web</v>
      </c>
      <c r="S2398" s="11">
        <f>(((J2398/60)/60)/24)+DATE(1970,1,1)</f>
        <v>42262.849050925928</v>
      </c>
      <c r="T2398" s="11">
        <f>(((I2398/60)/60)/24)+DATE(1970,1,1)</f>
        <v>42292.849050925928</v>
      </c>
    </row>
    <row r="2399" spans="1:20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>E2399/D2399</f>
        <v>0</v>
      </c>
      <c r="P2399" t="e">
        <f>E2399/L2399</f>
        <v>#DIV/0!</v>
      </c>
      <c r="Q2399" t="str">
        <f>LEFT(N2399,(FIND("/",N2399)-1))</f>
        <v>technology</v>
      </c>
      <c r="R2399" t="str">
        <f>MID(N2399,FIND("/",N2399)+1,4115)</f>
        <v>web</v>
      </c>
      <c r="S2399" s="11">
        <f>(((J2399/60)/60)/24)+DATE(1970,1,1)</f>
        <v>41976.88490740741</v>
      </c>
      <c r="T2399" s="11">
        <f>(((I2399/60)/60)/24)+DATE(1970,1,1)</f>
        <v>42006.88490740741</v>
      </c>
    </row>
    <row r="2400" spans="1:20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>E2400/D2400</f>
        <v>0</v>
      </c>
      <c r="P2400" t="e">
        <f>E2400/L2400</f>
        <v>#DIV/0!</v>
      </c>
      <c r="Q2400" t="str">
        <f>LEFT(N2400,(FIND("/",N2400)-1))</f>
        <v>technology</v>
      </c>
      <c r="R2400" t="str">
        <f>MID(N2400,FIND("/",N2400)+1,4115)</f>
        <v>web</v>
      </c>
      <c r="S2400" s="11">
        <f>(((J2400/60)/60)/24)+DATE(1970,1,1)</f>
        <v>42157.916481481487</v>
      </c>
      <c r="T2400" s="11">
        <f>(((I2400/60)/60)/24)+DATE(1970,1,1)</f>
        <v>42187.916481481487</v>
      </c>
    </row>
    <row r="2401" spans="1:20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>E2401/D2401</f>
        <v>0</v>
      </c>
      <c r="P2401" t="e">
        <f>E2401/L2401</f>
        <v>#DIV/0!</v>
      </c>
      <c r="Q2401" t="str">
        <f>LEFT(N2401,(FIND("/",N2401)-1))</f>
        <v>technology</v>
      </c>
      <c r="R2401" t="str">
        <f>MID(N2401,FIND("/",N2401)+1,4115)</f>
        <v>web</v>
      </c>
      <c r="S2401" s="11">
        <f>(((J2401/60)/60)/24)+DATE(1970,1,1)</f>
        <v>41956.853078703702</v>
      </c>
      <c r="T2401" s="11">
        <f>(((I2401/60)/60)/24)+DATE(1970,1,1)</f>
        <v>41991.853078703702</v>
      </c>
    </row>
    <row r="2402" spans="1:20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>E2402/D2402</f>
        <v>0</v>
      </c>
      <c r="P2402" t="e">
        <f>E2402/L2402</f>
        <v>#DIV/0!</v>
      </c>
      <c r="Q2402" t="str">
        <f>LEFT(N2402,(FIND("/",N2402)-1))</f>
        <v>technology</v>
      </c>
      <c r="R2402" t="str">
        <f>MID(N2402,FIND("/",N2402)+1,4115)</f>
        <v>web</v>
      </c>
      <c r="S2402" s="11">
        <f>(((J2402/60)/60)/24)+DATE(1970,1,1)</f>
        <v>42444.268101851849</v>
      </c>
      <c r="T2402" s="11">
        <f>(((I2402/60)/60)/24)+DATE(1970,1,1)</f>
        <v>42474.268101851849</v>
      </c>
    </row>
    <row r="2403" spans="1:20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>E2403/D2403</f>
        <v>7.1785714285714283E-3</v>
      </c>
      <c r="P2403">
        <f>E2403/L2403</f>
        <v>22.333333333333332</v>
      </c>
      <c r="Q2403" t="str">
        <f>LEFT(N2403,(FIND("/",N2403)-1))</f>
        <v>food</v>
      </c>
      <c r="R2403" t="str">
        <f>MID(N2403,FIND("/",N2403)+1,4115)</f>
        <v>food trucks</v>
      </c>
      <c r="S2403" s="11">
        <f>(((J2403/60)/60)/24)+DATE(1970,1,1)</f>
        <v>42374.822870370372</v>
      </c>
      <c r="T2403" s="11">
        <f>(((I2403/60)/60)/24)+DATE(1970,1,1)</f>
        <v>42434.822870370372</v>
      </c>
    </row>
    <row r="2404" spans="1:20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>E2404/D2404</f>
        <v>4.3333333333333331E-3</v>
      </c>
      <c r="P2404">
        <f>E2404/L2404</f>
        <v>52</v>
      </c>
      <c r="Q2404" t="str">
        <f>LEFT(N2404,(FIND("/",N2404)-1))</f>
        <v>food</v>
      </c>
      <c r="R2404" t="str">
        <f>MID(N2404,FIND("/",N2404)+1,4115)</f>
        <v>food trucks</v>
      </c>
      <c r="S2404" s="11">
        <f>(((J2404/60)/60)/24)+DATE(1970,1,1)</f>
        <v>42107.679756944446</v>
      </c>
      <c r="T2404" s="11">
        <f>(((I2404/60)/60)/24)+DATE(1970,1,1)</f>
        <v>42137.679756944446</v>
      </c>
    </row>
    <row r="2405" spans="1:20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>E2405/D2405</f>
        <v>0.16833333333333333</v>
      </c>
      <c r="P2405">
        <f>E2405/L2405</f>
        <v>16.833333333333332</v>
      </c>
      <c r="Q2405" t="str">
        <f>LEFT(N2405,(FIND("/",N2405)-1))</f>
        <v>food</v>
      </c>
      <c r="R2405" t="str">
        <f>MID(N2405,FIND("/",N2405)+1,4115)</f>
        <v>food trucks</v>
      </c>
      <c r="S2405" s="11">
        <f>(((J2405/60)/60)/24)+DATE(1970,1,1)</f>
        <v>42399.882615740738</v>
      </c>
      <c r="T2405" s="11">
        <f>(((I2405/60)/60)/24)+DATE(1970,1,1)</f>
        <v>42459.840949074074</v>
      </c>
    </row>
    <row r="2406" spans="1:20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>E2406/D2406</f>
        <v>0</v>
      </c>
      <c r="P2406" t="e">
        <f>E2406/L2406</f>
        <v>#DIV/0!</v>
      </c>
      <c r="Q2406" t="str">
        <f>LEFT(N2406,(FIND("/",N2406)-1))</f>
        <v>food</v>
      </c>
      <c r="R2406" t="str">
        <f>MID(N2406,FIND("/",N2406)+1,4115)</f>
        <v>food trucks</v>
      </c>
      <c r="S2406" s="11">
        <f>(((J2406/60)/60)/24)+DATE(1970,1,1)</f>
        <v>42342.03943287037</v>
      </c>
      <c r="T2406" s="11">
        <f>(((I2406/60)/60)/24)+DATE(1970,1,1)</f>
        <v>42372.03943287037</v>
      </c>
    </row>
    <row r="2407" spans="1:20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>E2407/D2407</f>
        <v>0.22520000000000001</v>
      </c>
      <c r="P2407">
        <f>E2407/L2407</f>
        <v>56.3</v>
      </c>
      <c r="Q2407" t="str">
        <f>LEFT(N2407,(FIND("/",N2407)-1))</f>
        <v>food</v>
      </c>
      <c r="R2407" t="str">
        <f>MID(N2407,FIND("/",N2407)+1,4115)</f>
        <v>food trucks</v>
      </c>
      <c r="S2407" s="11">
        <f>(((J2407/60)/60)/24)+DATE(1970,1,1)</f>
        <v>42595.585358796292</v>
      </c>
      <c r="T2407" s="11">
        <f>(((I2407/60)/60)/24)+DATE(1970,1,1)</f>
        <v>42616.585358796292</v>
      </c>
    </row>
    <row r="2408" spans="1:20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>E2408/D2408</f>
        <v>0.41384615384615386</v>
      </c>
      <c r="P2408">
        <f>E2408/L2408</f>
        <v>84.0625</v>
      </c>
      <c r="Q2408" t="str">
        <f>LEFT(N2408,(FIND("/",N2408)-1))</f>
        <v>food</v>
      </c>
      <c r="R2408" t="str">
        <f>MID(N2408,FIND("/",N2408)+1,4115)</f>
        <v>food trucks</v>
      </c>
      <c r="S2408" s="11">
        <f>(((J2408/60)/60)/24)+DATE(1970,1,1)</f>
        <v>41983.110995370371</v>
      </c>
      <c r="T2408" s="11">
        <f>(((I2408/60)/60)/24)+DATE(1970,1,1)</f>
        <v>42023.110995370371</v>
      </c>
    </row>
    <row r="2409" spans="1:20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>E2409/D2409</f>
        <v>0.25259090909090909</v>
      </c>
      <c r="P2409">
        <f>E2409/L2409</f>
        <v>168.39393939393941</v>
      </c>
      <c r="Q2409" t="str">
        <f>LEFT(N2409,(FIND("/",N2409)-1))</f>
        <v>food</v>
      </c>
      <c r="R2409" t="str">
        <f>MID(N2409,FIND("/",N2409)+1,4115)</f>
        <v>food trucks</v>
      </c>
      <c r="S2409" s="11">
        <f>(((J2409/60)/60)/24)+DATE(1970,1,1)</f>
        <v>42082.575555555552</v>
      </c>
      <c r="T2409" s="11">
        <f>(((I2409/60)/60)/24)+DATE(1970,1,1)</f>
        <v>42105.25</v>
      </c>
    </row>
    <row r="2410" spans="1:20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>E2410/D2410</f>
        <v>2E-3</v>
      </c>
      <c r="P2410">
        <f>E2410/L2410</f>
        <v>15</v>
      </c>
      <c r="Q2410" t="str">
        <f>LEFT(N2410,(FIND("/",N2410)-1))</f>
        <v>food</v>
      </c>
      <c r="R2410" t="str">
        <f>MID(N2410,FIND("/",N2410)+1,4115)</f>
        <v>food trucks</v>
      </c>
      <c r="S2410" s="11">
        <f>(((J2410/60)/60)/24)+DATE(1970,1,1)</f>
        <v>41919.140706018516</v>
      </c>
      <c r="T2410" s="11">
        <f>(((I2410/60)/60)/24)+DATE(1970,1,1)</f>
        <v>41949.182372685187</v>
      </c>
    </row>
    <row r="2411" spans="1:20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>E2411/D2411</f>
        <v>1.84E-2</v>
      </c>
      <c r="P2411">
        <f>E2411/L2411</f>
        <v>76.666666666666671</v>
      </c>
      <c r="Q2411" t="str">
        <f>LEFT(N2411,(FIND("/",N2411)-1))</f>
        <v>food</v>
      </c>
      <c r="R2411" t="str">
        <f>MID(N2411,FIND("/",N2411)+1,4115)</f>
        <v>food trucks</v>
      </c>
      <c r="S2411" s="11">
        <f>(((J2411/60)/60)/24)+DATE(1970,1,1)</f>
        <v>42204.875868055555</v>
      </c>
      <c r="T2411" s="11">
        <f>(((I2411/60)/60)/24)+DATE(1970,1,1)</f>
        <v>42234.875868055555</v>
      </c>
    </row>
    <row r="2412" spans="1:20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>E2412/D2412</f>
        <v>0</v>
      </c>
      <c r="P2412" t="e">
        <f>E2412/L2412</f>
        <v>#DIV/0!</v>
      </c>
      <c r="Q2412" t="str">
        <f>LEFT(N2412,(FIND("/",N2412)-1))</f>
        <v>food</v>
      </c>
      <c r="R2412" t="str">
        <f>MID(N2412,FIND("/",N2412)+1,4115)</f>
        <v>food trucks</v>
      </c>
      <c r="S2412" s="11">
        <f>(((J2412/60)/60)/24)+DATE(1970,1,1)</f>
        <v>42224.408275462964</v>
      </c>
      <c r="T2412" s="11">
        <f>(((I2412/60)/60)/24)+DATE(1970,1,1)</f>
        <v>42254.408275462964</v>
      </c>
    </row>
    <row r="2413" spans="1:20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>E2413/D2413</f>
        <v>6.0400000000000002E-3</v>
      </c>
      <c r="P2413">
        <f>E2413/L2413</f>
        <v>50.333333333333336</v>
      </c>
      <c r="Q2413" t="str">
        <f>LEFT(N2413,(FIND("/",N2413)-1))</f>
        <v>food</v>
      </c>
      <c r="R2413" t="str">
        <f>MID(N2413,FIND("/",N2413)+1,4115)</f>
        <v>food trucks</v>
      </c>
      <c r="S2413" s="11">
        <f>(((J2413/60)/60)/24)+DATE(1970,1,1)</f>
        <v>42211.732430555552</v>
      </c>
      <c r="T2413" s="11">
        <f>(((I2413/60)/60)/24)+DATE(1970,1,1)</f>
        <v>42241.732430555552</v>
      </c>
    </row>
    <row r="2414" spans="1:20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>E2414/D2414</f>
        <v>0</v>
      </c>
      <c r="P2414" t="e">
        <f>E2414/L2414</f>
        <v>#DIV/0!</v>
      </c>
      <c r="Q2414" t="str">
        <f>LEFT(N2414,(FIND("/",N2414)-1))</f>
        <v>food</v>
      </c>
      <c r="R2414" t="str">
        <f>MID(N2414,FIND("/",N2414)+1,4115)</f>
        <v>food trucks</v>
      </c>
      <c r="S2414" s="11">
        <f>(((J2414/60)/60)/24)+DATE(1970,1,1)</f>
        <v>42655.736956018518</v>
      </c>
      <c r="T2414" s="11">
        <f>(((I2414/60)/60)/24)+DATE(1970,1,1)</f>
        <v>42700.778622685189</v>
      </c>
    </row>
    <row r="2415" spans="1:20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>E2415/D2415</f>
        <v>8.3333333333333332E-3</v>
      </c>
      <c r="P2415">
        <f>E2415/L2415</f>
        <v>8.3333333333333339</v>
      </c>
      <c r="Q2415" t="str">
        <f>LEFT(N2415,(FIND("/",N2415)-1))</f>
        <v>food</v>
      </c>
      <c r="R2415" t="str">
        <f>MID(N2415,FIND("/",N2415)+1,4115)</f>
        <v>food trucks</v>
      </c>
      <c r="S2415" s="11">
        <f>(((J2415/60)/60)/24)+DATE(1970,1,1)</f>
        <v>41760.10974537037</v>
      </c>
      <c r="T2415" s="11">
        <f>(((I2415/60)/60)/24)+DATE(1970,1,1)</f>
        <v>41790.979166666664</v>
      </c>
    </row>
    <row r="2416" spans="1:20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>E2416/D2416</f>
        <v>3.0666666666666665E-2</v>
      </c>
      <c r="P2416">
        <f>E2416/L2416</f>
        <v>35.384615384615387</v>
      </c>
      <c r="Q2416" t="str">
        <f>LEFT(N2416,(FIND("/",N2416)-1))</f>
        <v>food</v>
      </c>
      <c r="R2416" t="str">
        <f>MID(N2416,FIND("/",N2416)+1,4115)</f>
        <v>food trucks</v>
      </c>
      <c r="S2416" s="11">
        <f>(((J2416/60)/60)/24)+DATE(1970,1,1)</f>
        <v>42198.695138888885</v>
      </c>
      <c r="T2416" s="11">
        <f>(((I2416/60)/60)/24)+DATE(1970,1,1)</f>
        <v>42238.165972222225</v>
      </c>
    </row>
    <row r="2417" spans="1:20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>E2417/D2417</f>
        <v>5.5833333333333334E-3</v>
      </c>
      <c r="P2417">
        <f>E2417/L2417</f>
        <v>55.833333333333336</v>
      </c>
      <c r="Q2417" t="str">
        <f>LEFT(N2417,(FIND("/",N2417)-1))</f>
        <v>food</v>
      </c>
      <c r="R2417" t="str">
        <f>MID(N2417,FIND("/",N2417)+1,4115)</f>
        <v>food trucks</v>
      </c>
      <c r="S2417" s="11">
        <f>(((J2417/60)/60)/24)+DATE(1970,1,1)</f>
        <v>42536.862800925926</v>
      </c>
      <c r="T2417" s="11">
        <f>(((I2417/60)/60)/24)+DATE(1970,1,1)</f>
        <v>42566.862800925926</v>
      </c>
    </row>
    <row r="2418" spans="1:20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>E2418/D2418</f>
        <v>2.5000000000000001E-4</v>
      </c>
      <c r="P2418">
        <f>E2418/L2418</f>
        <v>5</v>
      </c>
      <c r="Q2418" t="str">
        <f>LEFT(N2418,(FIND("/",N2418)-1))</f>
        <v>food</v>
      </c>
      <c r="R2418" t="str">
        <f>MID(N2418,FIND("/",N2418)+1,4115)</f>
        <v>food trucks</v>
      </c>
      <c r="S2418" s="11">
        <f>(((J2418/60)/60)/24)+DATE(1970,1,1)</f>
        <v>42019.737766203703</v>
      </c>
      <c r="T2418" s="11">
        <f>(((I2418/60)/60)/24)+DATE(1970,1,1)</f>
        <v>42077.625</v>
      </c>
    </row>
    <row r="2419" spans="1:20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>E2419/D2419</f>
        <v>0</v>
      </c>
      <c r="P2419" t="e">
        <f>E2419/L2419</f>
        <v>#DIV/0!</v>
      </c>
      <c r="Q2419" t="str">
        <f>LEFT(N2419,(FIND("/",N2419)-1))</f>
        <v>food</v>
      </c>
      <c r="R2419" t="str">
        <f>MID(N2419,FIND("/",N2419)+1,4115)</f>
        <v>food trucks</v>
      </c>
      <c r="S2419" s="11">
        <f>(((J2419/60)/60)/24)+DATE(1970,1,1)</f>
        <v>41831.884108796294</v>
      </c>
      <c r="T2419" s="11">
        <f>(((I2419/60)/60)/24)+DATE(1970,1,1)</f>
        <v>41861.884108796294</v>
      </c>
    </row>
    <row r="2420" spans="1:20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>E2420/D2420</f>
        <v>2.0000000000000001E-4</v>
      </c>
      <c r="P2420">
        <f>E2420/L2420</f>
        <v>1</v>
      </c>
      <c r="Q2420" t="str">
        <f>LEFT(N2420,(FIND("/",N2420)-1))</f>
        <v>food</v>
      </c>
      <c r="R2420" t="str">
        <f>MID(N2420,FIND("/",N2420)+1,4115)</f>
        <v>food trucks</v>
      </c>
      <c r="S2420" s="11">
        <f>(((J2420/60)/60)/24)+DATE(1970,1,1)</f>
        <v>42027.856990740736</v>
      </c>
      <c r="T2420" s="11">
        <f>(((I2420/60)/60)/24)+DATE(1970,1,1)</f>
        <v>42087.815324074079</v>
      </c>
    </row>
    <row r="2421" spans="1:20" ht="43.2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>E2421/D2421</f>
        <v>0</v>
      </c>
      <c r="P2421" t="e">
        <f>E2421/L2421</f>
        <v>#DIV/0!</v>
      </c>
      <c r="Q2421" t="str">
        <f>LEFT(N2421,(FIND("/",N2421)-1))</f>
        <v>food</v>
      </c>
      <c r="R2421" t="str">
        <f>MID(N2421,FIND("/",N2421)+1,4115)</f>
        <v>food trucks</v>
      </c>
      <c r="S2421" s="11">
        <f>(((J2421/60)/60)/24)+DATE(1970,1,1)</f>
        <v>41993.738298611104</v>
      </c>
      <c r="T2421" s="11">
        <f>(((I2421/60)/60)/24)+DATE(1970,1,1)</f>
        <v>42053.738298611104</v>
      </c>
    </row>
    <row r="2422" spans="1:20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>E2422/D2422</f>
        <v>0.14825133372851215</v>
      </c>
      <c r="P2422">
        <f>E2422/L2422</f>
        <v>69.472222222222229</v>
      </c>
      <c r="Q2422" t="str">
        <f>LEFT(N2422,(FIND("/",N2422)-1))</f>
        <v>food</v>
      </c>
      <c r="R2422" t="str">
        <f>MID(N2422,FIND("/",N2422)+1,4115)</f>
        <v>food trucks</v>
      </c>
      <c r="S2422" s="11">
        <f>(((J2422/60)/60)/24)+DATE(1970,1,1)</f>
        <v>41893.028877314813</v>
      </c>
      <c r="T2422" s="11">
        <f>(((I2422/60)/60)/24)+DATE(1970,1,1)</f>
        <v>41953.070543981477</v>
      </c>
    </row>
    <row r="2423" spans="1:20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>E2423/D2423</f>
        <v>1.6666666666666666E-4</v>
      </c>
      <c r="P2423">
        <f>E2423/L2423</f>
        <v>1</v>
      </c>
      <c r="Q2423" t="str">
        <f>LEFT(N2423,(FIND("/",N2423)-1))</f>
        <v>food</v>
      </c>
      <c r="R2423" t="str">
        <f>MID(N2423,FIND("/",N2423)+1,4115)</f>
        <v>food trucks</v>
      </c>
      <c r="S2423" s="11">
        <f>(((J2423/60)/60)/24)+DATE(1970,1,1)</f>
        <v>42026.687453703707</v>
      </c>
      <c r="T2423" s="11">
        <f>(((I2423/60)/60)/24)+DATE(1970,1,1)</f>
        <v>42056.687453703707</v>
      </c>
    </row>
    <row r="2424" spans="1:20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>E2424/D2424</f>
        <v>2E-3</v>
      </c>
      <c r="P2424">
        <f>E2424/L2424</f>
        <v>1</v>
      </c>
      <c r="Q2424" t="str">
        <f>LEFT(N2424,(FIND("/",N2424)-1))</f>
        <v>food</v>
      </c>
      <c r="R2424" t="str">
        <f>MID(N2424,FIND("/",N2424)+1,4115)</f>
        <v>food trucks</v>
      </c>
      <c r="S2424" s="11">
        <f>(((J2424/60)/60)/24)+DATE(1970,1,1)</f>
        <v>42044.724953703699</v>
      </c>
      <c r="T2424" s="11">
        <f>(((I2424/60)/60)/24)+DATE(1970,1,1)</f>
        <v>42074.683287037042</v>
      </c>
    </row>
    <row r="2425" spans="1:20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>E2425/D2425</f>
        <v>1.3333333333333334E-4</v>
      </c>
      <c r="P2425">
        <f>E2425/L2425</f>
        <v>8</v>
      </c>
      <c r="Q2425" t="str">
        <f>LEFT(N2425,(FIND("/",N2425)-1))</f>
        <v>food</v>
      </c>
      <c r="R2425" t="str">
        <f>MID(N2425,FIND("/",N2425)+1,4115)</f>
        <v>food trucks</v>
      </c>
      <c r="S2425" s="11">
        <f>(((J2425/60)/60)/24)+DATE(1970,1,1)</f>
        <v>41974.704745370371</v>
      </c>
      <c r="T2425" s="11">
        <f>(((I2425/60)/60)/24)+DATE(1970,1,1)</f>
        <v>42004.704745370371</v>
      </c>
    </row>
    <row r="2426" spans="1:20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>E2426/D2426</f>
        <v>1.24E-2</v>
      </c>
      <c r="P2426">
        <f>E2426/L2426</f>
        <v>34.444444444444443</v>
      </c>
      <c r="Q2426" t="str">
        <f>LEFT(N2426,(FIND("/",N2426)-1))</f>
        <v>food</v>
      </c>
      <c r="R2426" t="str">
        <f>MID(N2426,FIND("/",N2426)+1,4115)</f>
        <v>food trucks</v>
      </c>
      <c r="S2426" s="11">
        <f>(((J2426/60)/60)/24)+DATE(1970,1,1)</f>
        <v>41909.892453703702</v>
      </c>
      <c r="T2426" s="11">
        <f>(((I2426/60)/60)/24)+DATE(1970,1,1)</f>
        <v>41939.892453703702</v>
      </c>
    </row>
    <row r="2427" spans="1:20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>E2427/D2427</f>
        <v>2.8571428571428574E-4</v>
      </c>
      <c r="P2427">
        <f>E2427/L2427</f>
        <v>1</v>
      </c>
      <c r="Q2427" t="str">
        <f>LEFT(N2427,(FIND("/",N2427)-1))</f>
        <v>food</v>
      </c>
      <c r="R2427" t="str">
        <f>MID(N2427,FIND("/",N2427)+1,4115)</f>
        <v>food trucks</v>
      </c>
      <c r="S2427" s="11">
        <f>(((J2427/60)/60)/24)+DATE(1970,1,1)</f>
        <v>42502.913761574076</v>
      </c>
      <c r="T2427" s="11">
        <f>(((I2427/60)/60)/24)+DATE(1970,1,1)</f>
        <v>42517.919444444444</v>
      </c>
    </row>
    <row r="2428" spans="1:20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>E2428/D2428</f>
        <v>0</v>
      </c>
      <c r="P2428" t="e">
        <f>E2428/L2428</f>
        <v>#DIV/0!</v>
      </c>
      <c r="Q2428" t="str">
        <f>LEFT(N2428,(FIND("/",N2428)-1))</f>
        <v>food</v>
      </c>
      <c r="R2428" t="str">
        <f>MID(N2428,FIND("/",N2428)+1,4115)</f>
        <v>food trucks</v>
      </c>
      <c r="S2428" s="11">
        <f>(((J2428/60)/60)/24)+DATE(1970,1,1)</f>
        <v>42164.170046296291</v>
      </c>
      <c r="T2428" s="11">
        <f>(((I2428/60)/60)/24)+DATE(1970,1,1)</f>
        <v>42224.170046296291</v>
      </c>
    </row>
    <row r="2429" spans="1:20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>E2429/D2429</f>
        <v>2.0000000000000002E-5</v>
      </c>
      <c r="P2429">
        <f>E2429/L2429</f>
        <v>1</v>
      </c>
      <c r="Q2429" t="str">
        <f>LEFT(N2429,(FIND("/",N2429)-1))</f>
        <v>food</v>
      </c>
      <c r="R2429" t="str">
        <f>MID(N2429,FIND("/",N2429)+1,4115)</f>
        <v>food trucks</v>
      </c>
      <c r="S2429" s="11">
        <f>(((J2429/60)/60)/24)+DATE(1970,1,1)</f>
        <v>42412.318668981476</v>
      </c>
      <c r="T2429" s="11">
        <f>(((I2429/60)/60)/24)+DATE(1970,1,1)</f>
        <v>42452.277002314819</v>
      </c>
    </row>
    <row r="2430" spans="1:20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>E2430/D2430</f>
        <v>2.8571428571428571E-5</v>
      </c>
      <c r="P2430">
        <f>E2430/L2430</f>
        <v>1</v>
      </c>
      <c r="Q2430" t="str">
        <f>LEFT(N2430,(FIND("/",N2430)-1))</f>
        <v>food</v>
      </c>
      <c r="R2430" t="str">
        <f>MID(N2430,FIND("/",N2430)+1,4115)</f>
        <v>food trucks</v>
      </c>
      <c r="S2430" s="11">
        <f>(((J2430/60)/60)/24)+DATE(1970,1,1)</f>
        <v>42045.784155092595</v>
      </c>
      <c r="T2430" s="11">
        <f>(((I2430/60)/60)/24)+DATE(1970,1,1)</f>
        <v>42075.742488425924</v>
      </c>
    </row>
    <row r="2431" spans="1:20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>E2431/D2431</f>
        <v>1.4321428571428572E-2</v>
      </c>
      <c r="P2431">
        <f>E2431/L2431</f>
        <v>501.25</v>
      </c>
      <c r="Q2431" t="str">
        <f>LEFT(N2431,(FIND("/",N2431)-1))</f>
        <v>food</v>
      </c>
      <c r="R2431" t="str">
        <f>MID(N2431,FIND("/",N2431)+1,4115)</f>
        <v>food trucks</v>
      </c>
      <c r="S2431" s="11">
        <f>(((J2431/60)/60)/24)+DATE(1970,1,1)</f>
        <v>42734.879236111112</v>
      </c>
      <c r="T2431" s="11">
        <f>(((I2431/60)/60)/24)+DATE(1970,1,1)</f>
        <v>42771.697222222225</v>
      </c>
    </row>
    <row r="2432" spans="1:20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>E2432/D2432</f>
        <v>7.0000000000000001E-3</v>
      </c>
      <c r="P2432">
        <f>E2432/L2432</f>
        <v>10.5</v>
      </c>
      <c r="Q2432" t="str">
        <f>LEFT(N2432,(FIND("/",N2432)-1))</f>
        <v>food</v>
      </c>
      <c r="R2432" t="str">
        <f>MID(N2432,FIND("/",N2432)+1,4115)</f>
        <v>food trucks</v>
      </c>
      <c r="S2432" s="11">
        <f>(((J2432/60)/60)/24)+DATE(1970,1,1)</f>
        <v>42382.130833333329</v>
      </c>
      <c r="T2432" s="11">
        <f>(((I2432/60)/60)/24)+DATE(1970,1,1)</f>
        <v>42412.130833333329</v>
      </c>
    </row>
    <row r="2433" spans="1:20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>E2433/D2433</f>
        <v>2.0000000000000002E-5</v>
      </c>
      <c r="P2433">
        <f>E2433/L2433</f>
        <v>1</v>
      </c>
      <c r="Q2433" t="str">
        <f>LEFT(N2433,(FIND("/",N2433)-1))</f>
        <v>food</v>
      </c>
      <c r="R2433" t="str">
        <f>MID(N2433,FIND("/",N2433)+1,4115)</f>
        <v>food trucks</v>
      </c>
      <c r="S2433" s="11">
        <f>(((J2433/60)/60)/24)+DATE(1970,1,1)</f>
        <v>42489.099687499998</v>
      </c>
      <c r="T2433" s="11">
        <f>(((I2433/60)/60)/24)+DATE(1970,1,1)</f>
        <v>42549.099687499998</v>
      </c>
    </row>
    <row r="2434" spans="1:20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>E2434/D2434</f>
        <v>1.4285714285714287E-4</v>
      </c>
      <c r="P2434">
        <f>E2434/L2434</f>
        <v>1</v>
      </c>
      <c r="Q2434" t="str">
        <f>LEFT(N2434,(FIND("/",N2434)-1))</f>
        <v>food</v>
      </c>
      <c r="R2434" t="str">
        <f>MID(N2434,FIND("/",N2434)+1,4115)</f>
        <v>food trucks</v>
      </c>
      <c r="S2434" s="11">
        <f>(((J2434/60)/60)/24)+DATE(1970,1,1)</f>
        <v>42041.218715277777</v>
      </c>
      <c r="T2434" s="11">
        <f>(((I2434/60)/60)/24)+DATE(1970,1,1)</f>
        <v>42071.218715277777</v>
      </c>
    </row>
    <row r="2435" spans="1:20" ht="43.2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>E2435/D2435</f>
        <v>0</v>
      </c>
      <c r="P2435" t="e">
        <f>E2435/L2435</f>
        <v>#DIV/0!</v>
      </c>
      <c r="Q2435" t="str">
        <f>LEFT(N2435,(FIND("/",N2435)-1))</f>
        <v>food</v>
      </c>
      <c r="R2435" t="str">
        <f>MID(N2435,FIND("/",N2435)+1,4115)</f>
        <v>food trucks</v>
      </c>
      <c r="S2435" s="11">
        <f>(((J2435/60)/60)/24)+DATE(1970,1,1)</f>
        <v>42397.89980324074</v>
      </c>
      <c r="T2435" s="11">
        <f>(((I2435/60)/60)/24)+DATE(1970,1,1)</f>
        <v>42427.89980324074</v>
      </c>
    </row>
    <row r="2436" spans="1:20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>E2436/D2436</f>
        <v>1.2999999999999999E-3</v>
      </c>
      <c r="P2436">
        <f>E2436/L2436</f>
        <v>13</v>
      </c>
      <c r="Q2436" t="str">
        <f>LEFT(N2436,(FIND("/",N2436)-1))</f>
        <v>food</v>
      </c>
      <c r="R2436" t="str">
        <f>MID(N2436,FIND("/",N2436)+1,4115)</f>
        <v>food trucks</v>
      </c>
      <c r="S2436" s="11">
        <f>(((J2436/60)/60)/24)+DATE(1970,1,1)</f>
        <v>42180.18604166666</v>
      </c>
      <c r="T2436" s="11">
        <f>(((I2436/60)/60)/24)+DATE(1970,1,1)</f>
        <v>42220.18604166666</v>
      </c>
    </row>
    <row r="2437" spans="1:20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>E2437/D2437</f>
        <v>4.8960000000000002E-3</v>
      </c>
      <c r="P2437">
        <f>E2437/L2437</f>
        <v>306</v>
      </c>
      <c r="Q2437" t="str">
        <f>LEFT(N2437,(FIND("/",N2437)-1))</f>
        <v>food</v>
      </c>
      <c r="R2437" t="str">
        <f>MID(N2437,FIND("/",N2437)+1,4115)</f>
        <v>food trucks</v>
      </c>
      <c r="S2437" s="11">
        <f>(((J2437/60)/60)/24)+DATE(1970,1,1)</f>
        <v>42252.277615740735</v>
      </c>
      <c r="T2437" s="11">
        <f>(((I2437/60)/60)/24)+DATE(1970,1,1)</f>
        <v>42282.277615740735</v>
      </c>
    </row>
    <row r="2438" spans="1:20" ht="43.2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>E2438/D2438</f>
        <v>3.8461538461538462E-4</v>
      </c>
      <c r="P2438">
        <f>E2438/L2438</f>
        <v>22.5</v>
      </c>
      <c r="Q2438" t="str">
        <f>LEFT(N2438,(FIND("/",N2438)-1))</f>
        <v>food</v>
      </c>
      <c r="R2438" t="str">
        <f>MID(N2438,FIND("/",N2438)+1,4115)</f>
        <v>food trucks</v>
      </c>
      <c r="S2438" s="11">
        <f>(((J2438/60)/60)/24)+DATE(1970,1,1)</f>
        <v>42338.615393518514</v>
      </c>
      <c r="T2438" s="11">
        <f>(((I2438/60)/60)/24)+DATE(1970,1,1)</f>
        <v>42398.615393518514</v>
      </c>
    </row>
    <row r="2439" spans="1:20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>E2439/D2439</f>
        <v>0</v>
      </c>
      <c r="P2439" t="e">
        <f>E2439/L2439</f>
        <v>#DIV/0!</v>
      </c>
      <c r="Q2439" t="str">
        <f>LEFT(N2439,(FIND("/",N2439)-1))</f>
        <v>food</v>
      </c>
      <c r="R2439" t="str">
        <f>MID(N2439,FIND("/",N2439)+1,4115)</f>
        <v>food trucks</v>
      </c>
      <c r="S2439" s="11">
        <f>(((J2439/60)/60)/24)+DATE(1970,1,1)</f>
        <v>42031.965138888889</v>
      </c>
      <c r="T2439" s="11">
        <f>(((I2439/60)/60)/24)+DATE(1970,1,1)</f>
        <v>42080.75</v>
      </c>
    </row>
    <row r="2440" spans="1:20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>E2440/D2440</f>
        <v>3.3333333333333335E-3</v>
      </c>
      <c r="P2440">
        <f>E2440/L2440</f>
        <v>50</v>
      </c>
      <c r="Q2440" t="str">
        <f>LEFT(N2440,(FIND("/",N2440)-1))</f>
        <v>food</v>
      </c>
      <c r="R2440" t="str">
        <f>MID(N2440,FIND("/",N2440)+1,4115)</f>
        <v>food trucks</v>
      </c>
      <c r="S2440" s="11">
        <f>(((J2440/60)/60)/24)+DATE(1970,1,1)</f>
        <v>42285.91506944444</v>
      </c>
      <c r="T2440" s="11">
        <f>(((I2440/60)/60)/24)+DATE(1970,1,1)</f>
        <v>42345.956736111111</v>
      </c>
    </row>
    <row r="2441" spans="1:20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>E2441/D2441</f>
        <v>0</v>
      </c>
      <c r="P2441" t="e">
        <f>E2441/L2441</f>
        <v>#DIV/0!</v>
      </c>
      <c r="Q2441" t="str">
        <f>LEFT(N2441,(FIND("/",N2441)-1))</f>
        <v>food</v>
      </c>
      <c r="R2441" t="str">
        <f>MID(N2441,FIND("/",N2441)+1,4115)</f>
        <v>food trucks</v>
      </c>
      <c r="S2441" s="11">
        <f>(((J2441/60)/60)/24)+DATE(1970,1,1)</f>
        <v>42265.818622685183</v>
      </c>
      <c r="T2441" s="11">
        <f>(((I2441/60)/60)/24)+DATE(1970,1,1)</f>
        <v>42295.818622685183</v>
      </c>
    </row>
    <row r="2442" spans="1:20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>E2442/D2442</f>
        <v>2E-3</v>
      </c>
      <c r="P2442">
        <f>E2442/L2442</f>
        <v>5</v>
      </c>
      <c r="Q2442" t="str">
        <f>LEFT(N2442,(FIND("/",N2442)-1))</f>
        <v>food</v>
      </c>
      <c r="R2442" t="str">
        <f>MID(N2442,FIND("/",N2442)+1,4115)</f>
        <v>food trucks</v>
      </c>
      <c r="S2442" s="11">
        <f>(((J2442/60)/60)/24)+DATE(1970,1,1)</f>
        <v>42383.899456018517</v>
      </c>
      <c r="T2442" s="11">
        <f>(((I2442/60)/60)/24)+DATE(1970,1,1)</f>
        <v>42413.899456018517</v>
      </c>
    </row>
    <row r="2443" spans="1:20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>E2443/D2443</f>
        <v>1.0788</v>
      </c>
      <c r="P2443">
        <f>E2443/L2443</f>
        <v>74.22935779816514</v>
      </c>
      <c r="Q2443" t="str">
        <f>LEFT(N2443,(FIND("/",N2443)-1))</f>
        <v>food</v>
      </c>
      <c r="R2443" t="str">
        <f>MID(N2443,FIND("/",N2443)+1,4115)</f>
        <v>small batch</v>
      </c>
      <c r="S2443" s="11">
        <f>(((J2443/60)/60)/24)+DATE(1970,1,1)</f>
        <v>42187.125625000001</v>
      </c>
      <c r="T2443" s="11">
        <f>(((I2443/60)/60)/24)+DATE(1970,1,1)</f>
        <v>42208.207638888889</v>
      </c>
    </row>
    <row r="2444" spans="1:20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>E2444/D2444</f>
        <v>1.2594166666666666</v>
      </c>
      <c r="P2444">
        <f>E2444/L2444</f>
        <v>81.252688172043008</v>
      </c>
      <c r="Q2444" t="str">
        <f>LEFT(N2444,(FIND("/",N2444)-1))</f>
        <v>food</v>
      </c>
      <c r="R2444" t="str">
        <f>MID(N2444,FIND("/",N2444)+1,4115)</f>
        <v>small batch</v>
      </c>
      <c r="S2444" s="11">
        <f>(((J2444/60)/60)/24)+DATE(1970,1,1)</f>
        <v>42052.666990740734</v>
      </c>
      <c r="T2444" s="11">
        <f>(((I2444/60)/60)/24)+DATE(1970,1,1)</f>
        <v>42082.625324074077</v>
      </c>
    </row>
    <row r="2445" spans="1:20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>E2445/D2445</f>
        <v>2.0251494999999999</v>
      </c>
      <c r="P2445">
        <f>E2445/L2445</f>
        <v>130.23469453376205</v>
      </c>
      <c r="Q2445" t="str">
        <f>LEFT(N2445,(FIND("/",N2445)-1))</f>
        <v>food</v>
      </c>
      <c r="R2445" t="str">
        <f>MID(N2445,FIND("/",N2445)+1,4115)</f>
        <v>small batch</v>
      </c>
      <c r="S2445" s="11">
        <f>(((J2445/60)/60)/24)+DATE(1970,1,1)</f>
        <v>41836.625254629631</v>
      </c>
      <c r="T2445" s="11">
        <f>(((I2445/60)/60)/24)+DATE(1970,1,1)</f>
        <v>41866.625254629631</v>
      </c>
    </row>
    <row r="2446" spans="1:20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>E2446/D2446</f>
        <v>1.0860000000000001</v>
      </c>
      <c r="P2446">
        <f>E2446/L2446</f>
        <v>53.409836065573771</v>
      </c>
      <c r="Q2446" t="str">
        <f>LEFT(N2446,(FIND("/",N2446)-1))</f>
        <v>food</v>
      </c>
      <c r="R2446" t="str">
        <f>MID(N2446,FIND("/",N2446)+1,4115)</f>
        <v>small batch</v>
      </c>
      <c r="S2446" s="11">
        <f>(((J2446/60)/60)/24)+DATE(1970,1,1)</f>
        <v>42485.754525462966</v>
      </c>
      <c r="T2446" s="11">
        <f>(((I2446/60)/60)/24)+DATE(1970,1,1)</f>
        <v>42515.754525462966</v>
      </c>
    </row>
    <row r="2447" spans="1:20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>E2447/D2447</f>
        <v>1.728</v>
      </c>
      <c r="P2447">
        <f>E2447/L2447</f>
        <v>75.130434782608702</v>
      </c>
      <c r="Q2447" t="str">
        <f>LEFT(N2447,(FIND("/",N2447)-1))</f>
        <v>food</v>
      </c>
      <c r="R2447" t="str">
        <f>MID(N2447,FIND("/",N2447)+1,4115)</f>
        <v>small batch</v>
      </c>
      <c r="S2447" s="11">
        <f>(((J2447/60)/60)/24)+DATE(1970,1,1)</f>
        <v>42243.190057870372</v>
      </c>
      <c r="T2447" s="11">
        <f>(((I2447/60)/60)/24)+DATE(1970,1,1)</f>
        <v>42273.190057870372</v>
      </c>
    </row>
    <row r="2448" spans="1:20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>E2448/D2448</f>
        <v>1.6798</v>
      </c>
      <c r="P2448">
        <f>E2448/L2448</f>
        <v>75.666666666666671</v>
      </c>
      <c r="Q2448" t="str">
        <f>LEFT(N2448,(FIND("/",N2448)-1))</f>
        <v>food</v>
      </c>
      <c r="R2448" t="str">
        <f>MID(N2448,FIND("/",N2448)+1,4115)</f>
        <v>small batch</v>
      </c>
      <c r="S2448" s="11">
        <f>(((J2448/60)/60)/24)+DATE(1970,1,1)</f>
        <v>42670.602673611109</v>
      </c>
      <c r="T2448" s="11">
        <f>(((I2448/60)/60)/24)+DATE(1970,1,1)</f>
        <v>42700.64434027778</v>
      </c>
    </row>
    <row r="2449" spans="1:20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>E2449/D2449</f>
        <v>4.2720000000000002</v>
      </c>
      <c r="P2449">
        <f>E2449/L2449</f>
        <v>31.691394658753708</v>
      </c>
      <c r="Q2449" t="str">
        <f>LEFT(N2449,(FIND("/",N2449)-1))</f>
        <v>food</v>
      </c>
      <c r="R2449" t="str">
        <f>MID(N2449,FIND("/",N2449)+1,4115)</f>
        <v>small batch</v>
      </c>
      <c r="S2449" s="11">
        <f>(((J2449/60)/60)/24)+DATE(1970,1,1)</f>
        <v>42654.469826388886</v>
      </c>
      <c r="T2449" s="11">
        <f>(((I2449/60)/60)/24)+DATE(1970,1,1)</f>
        <v>42686.166666666672</v>
      </c>
    </row>
    <row r="2450" spans="1:20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>E2450/D2450</f>
        <v>1.075</v>
      </c>
      <c r="P2450">
        <f>E2450/L2450</f>
        <v>47.777777777777779</v>
      </c>
      <c r="Q2450" t="str">
        <f>LEFT(N2450,(FIND("/",N2450)-1))</f>
        <v>food</v>
      </c>
      <c r="R2450" t="str">
        <f>MID(N2450,FIND("/",N2450)+1,4115)</f>
        <v>small batch</v>
      </c>
      <c r="S2450" s="11">
        <f>(((J2450/60)/60)/24)+DATE(1970,1,1)</f>
        <v>42607.316122685181</v>
      </c>
      <c r="T2450" s="11">
        <f>(((I2450/60)/60)/24)+DATE(1970,1,1)</f>
        <v>42613.233333333337</v>
      </c>
    </row>
    <row r="2451" spans="1:20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>E2451/D2451</f>
        <v>1.08</v>
      </c>
      <c r="P2451">
        <f>E2451/L2451</f>
        <v>90</v>
      </c>
      <c r="Q2451" t="str">
        <f>LEFT(N2451,(FIND("/",N2451)-1))</f>
        <v>food</v>
      </c>
      <c r="R2451" t="str">
        <f>MID(N2451,FIND("/",N2451)+1,4115)</f>
        <v>small batch</v>
      </c>
      <c r="S2451" s="11">
        <f>(((J2451/60)/60)/24)+DATE(1970,1,1)</f>
        <v>41943.142534722225</v>
      </c>
      <c r="T2451" s="11">
        <f>(((I2451/60)/60)/24)+DATE(1970,1,1)</f>
        <v>41973.184201388889</v>
      </c>
    </row>
    <row r="2452" spans="1:20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>E2452/D2452</f>
        <v>1.0153353333333335</v>
      </c>
      <c r="P2452">
        <f>E2452/L2452</f>
        <v>149.31401960784314</v>
      </c>
      <c r="Q2452" t="str">
        <f>LEFT(N2452,(FIND("/",N2452)-1))</f>
        <v>food</v>
      </c>
      <c r="R2452" t="str">
        <f>MID(N2452,FIND("/",N2452)+1,4115)</f>
        <v>small batch</v>
      </c>
      <c r="S2452" s="11">
        <f>(((J2452/60)/60)/24)+DATE(1970,1,1)</f>
        <v>41902.07240740741</v>
      </c>
      <c r="T2452" s="11">
        <f>(((I2452/60)/60)/24)+DATE(1970,1,1)</f>
        <v>41940.132638888892</v>
      </c>
    </row>
    <row r="2453" spans="1:20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>E2453/D2453</f>
        <v>1.1545000000000001</v>
      </c>
      <c r="P2453">
        <f>E2453/L2453</f>
        <v>62.06989247311828</v>
      </c>
      <c r="Q2453" t="str">
        <f>LEFT(N2453,(FIND("/",N2453)-1))</f>
        <v>food</v>
      </c>
      <c r="R2453" t="str">
        <f>MID(N2453,FIND("/",N2453)+1,4115)</f>
        <v>small batch</v>
      </c>
      <c r="S2453" s="11">
        <f>(((J2453/60)/60)/24)+DATE(1970,1,1)</f>
        <v>42779.908449074079</v>
      </c>
      <c r="T2453" s="11">
        <f>(((I2453/60)/60)/24)+DATE(1970,1,1)</f>
        <v>42799.908449074079</v>
      </c>
    </row>
    <row r="2454" spans="1:20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>E2454/D2454</f>
        <v>1.335</v>
      </c>
      <c r="P2454">
        <f>E2454/L2454</f>
        <v>53.4</v>
      </c>
      <c r="Q2454" t="str">
        <f>LEFT(N2454,(FIND("/",N2454)-1))</f>
        <v>food</v>
      </c>
      <c r="R2454" t="str">
        <f>MID(N2454,FIND("/",N2454)+1,4115)</f>
        <v>small batch</v>
      </c>
      <c r="S2454" s="11">
        <f>(((J2454/60)/60)/24)+DATE(1970,1,1)</f>
        <v>42338.84375</v>
      </c>
      <c r="T2454" s="11">
        <f>(((I2454/60)/60)/24)+DATE(1970,1,1)</f>
        <v>42367.958333333328</v>
      </c>
    </row>
    <row r="2455" spans="1:20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>E2455/D2455</f>
        <v>1.5469999999999999</v>
      </c>
      <c r="P2455">
        <f>E2455/L2455</f>
        <v>69.268656716417908</v>
      </c>
      <c r="Q2455" t="str">
        <f>LEFT(N2455,(FIND("/",N2455)-1))</f>
        <v>food</v>
      </c>
      <c r="R2455" t="str">
        <f>MID(N2455,FIND("/",N2455)+1,4115)</f>
        <v>small batch</v>
      </c>
      <c r="S2455" s="11">
        <f>(((J2455/60)/60)/24)+DATE(1970,1,1)</f>
        <v>42738.692233796297</v>
      </c>
      <c r="T2455" s="11">
        <f>(((I2455/60)/60)/24)+DATE(1970,1,1)</f>
        <v>42768.692233796297</v>
      </c>
    </row>
    <row r="2456" spans="1:20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>E2456/D2456</f>
        <v>1.0084571428571429</v>
      </c>
      <c r="P2456">
        <f>E2456/L2456</f>
        <v>271.50769230769231</v>
      </c>
      <c r="Q2456" t="str">
        <f>LEFT(N2456,(FIND("/",N2456)-1))</f>
        <v>food</v>
      </c>
      <c r="R2456" t="str">
        <f>MID(N2456,FIND("/",N2456)+1,4115)</f>
        <v>small batch</v>
      </c>
      <c r="S2456" s="11">
        <f>(((J2456/60)/60)/24)+DATE(1970,1,1)</f>
        <v>42770.201481481476</v>
      </c>
      <c r="T2456" s="11">
        <f>(((I2456/60)/60)/24)+DATE(1970,1,1)</f>
        <v>42805.201481481476</v>
      </c>
    </row>
    <row r="2457" spans="1:20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>E2457/D2457</f>
        <v>1.82</v>
      </c>
      <c r="P2457">
        <f>E2457/L2457</f>
        <v>34.125</v>
      </c>
      <c r="Q2457" t="str">
        <f>LEFT(N2457,(FIND("/",N2457)-1))</f>
        <v>food</v>
      </c>
      <c r="R2457" t="str">
        <f>MID(N2457,FIND("/",N2457)+1,4115)</f>
        <v>small batch</v>
      </c>
      <c r="S2457" s="11">
        <f>(((J2457/60)/60)/24)+DATE(1970,1,1)</f>
        <v>42452.781828703708</v>
      </c>
      <c r="T2457" s="11">
        <f>(((I2457/60)/60)/24)+DATE(1970,1,1)</f>
        <v>42480.781828703708</v>
      </c>
    </row>
    <row r="2458" spans="1:20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>E2458/D2458</f>
        <v>1.8086666666666666</v>
      </c>
      <c r="P2458">
        <f>E2458/L2458</f>
        <v>40.492537313432834</v>
      </c>
      <c r="Q2458" t="str">
        <f>LEFT(N2458,(FIND("/",N2458)-1))</f>
        <v>food</v>
      </c>
      <c r="R2458" t="str">
        <f>MID(N2458,FIND("/",N2458)+1,4115)</f>
        <v>small batch</v>
      </c>
      <c r="S2458" s="11">
        <f>(((J2458/60)/60)/24)+DATE(1970,1,1)</f>
        <v>42761.961099537039</v>
      </c>
      <c r="T2458" s="11">
        <f>(((I2458/60)/60)/24)+DATE(1970,1,1)</f>
        <v>42791.961099537039</v>
      </c>
    </row>
    <row r="2459" spans="1:20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>E2459/D2459</f>
        <v>1.0230434782608695</v>
      </c>
      <c r="P2459">
        <f>E2459/L2459</f>
        <v>189.75806451612902</v>
      </c>
      <c r="Q2459" t="str">
        <f>LEFT(N2459,(FIND("/",N2459)-1))</f>
        <v>food</v>
      </c>
      <c r="R2459" t="str">
        <f>MID(N2459,FIND("/",N2459)+1,4115)</f>
        <v>small batch</v>
      </c>
      <c r="S2459" s="11">
        <f>(((J2459/60)/60)/24)+DATE(1970,1,1)</f>
        <v>42423.602500000001</v>
      </c>
      <c r="T2459" s="11">
        <f>(((I2459/60)/60)/24)+DATE(1970,1,1)</f>
        <v>42453.560833333337</v>
      </c>
    </row>
    <row r="2460" spans="1:20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>E2460/D2460</f>
        <v>1.1017999999999999</v>
      </c>
      <c r="P2460">
        <f>E2460/L2460</f>
        <v>68.862499999999997</v>
      </c>
      <c r="Q2460" t="str">
        <f>LEFT(N2460,(FIND("/",N2460)-1))</f>
        <v>food</v>
      </c>
      <c r="R2460" t="str">
        <f>MID(N2460,FIND("/",N2460)+1,4115)</f>
        <v>small batch</v>
      </c>
      <c r="S2460" s="11">
        <f>(((J2460/60)/60)/24)+DATE(1970,1,1)</f>
        <v>42495.871736111112</v>
      </c>
      <c r="T2460" s="11">
        <f>(((I2460/60)/60)/24)+DATE(1970,1,1)</f>
        <v>42530.791666666672</v>
      </c>
    </row>
    <row r="2461" spans="1:20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>E2461/D2461</f>
        <v>1.0225</v>
      </c>
      <c r="P2461">
        <f>E2461/L2461</f>
        <v>108.77659574468085</v>
      </c>
      <c r="Q2461" t="str">
        <f>LEFT(N2461,(FIND("/",N2461)-1))</f>
        <v>food</v>
      </c>
      <c r="R2461" t="str">
        <f>MID(N2461,FIND("/",N2461)+1,4115)</f>
        <v>small batch</v>
      </c>
      <c r="S2461" s="11">
        <f>(((J2461/60)/60)/24)+DATE(1970,1,1)</f>
        <v>42407.637557870374</v>
      </c>
      <c r="T2461" s="11">
        <f>(((I2461/60)/60)/24)+DATE(1970,1,1)</f>
        <v>42452.595891203702</v>
      </c>
    </row>
    <row r="2462" spans="1:20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>E2462/D2462</f>
        <v>1.0078823529411765</v>
      </c>
      <c r="P2462">
        <f>E2462/L2462</f>
        <v>125.98529411764706</v>
      </c>
      <c r="Q2462" t="str">
        <f>LEFT(N2462,(FIND("/",N2462)-1))</f>
        <v>food</v>
      </c>
      <c r="R2462" t="str">
        <f>MID(N2462,FIND("/",N2462)+1,4115)</f>
        <v>small batch</v>
      </c>
      <c r="S2462" s="11">
        <f>(((J2462/60)/60)/24)+DATE(1970,1,1)</f>
        <v>42704.187118055561</v>
      </c>
      <c r="T2462" s="11">
        <f>(((I2462/60)/60)/24)+DATE(1970,1,1)</f>
        <v>42738.178472222222</v>
      </c>
    </row>
    <row r="2463" spans="1:20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>E2463/D2463</f>
        <v>1.038</v>
      </c>
      <c r="P2463">
        <f>E2463/L2463</f>
        <v>90.523255813953483</v>
      </c>
      <c r="Q2463" t="str">
        <f>LEFT(N2463,(FIND("/",N2463)-1))</f>
        <v>music</v>
      </c>
      <c r="R2463" t="str">
        <f>MID(N2463,FIND("/",N2463)+1,4115)</f>
        <v>indie rock</v>
      </c>
      <c r="S2463" s="11">
        <f>(((J2463/60)/60)/24)+DATE(1970,1,1)</f>
        <v>40784.012696759259</v>
      </c>
      <c r="T2463" s="11">
        <f>(((I2463/60)/60)/24)+DATE(1970,1,1)</f>
        <v>40817.125</v>
      </c>
    </row>
    <row r="2464" spans="1:20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>E2464/D2464</f>
        <v>1.1070833333333334</v>
      </c>
      <c r="P2464">
        <f>E2464/L2464</f>
        <v>28.880434782608695</v>
      </c>
      <c r="Q2464" t="str">
        <f>LEFT(N2464,(FIND("/",N2464)-1))</f>
        <v>music</v>
      </c>
      <c r="R2464" t="str">
        <f>MID(N2464,FIND("/",N2464)+1,4115)</f>
        <v>indie rock</v>
      </c>
      <c r="S2464" s="11">
        <f>(((J2464/60)/60)/24)+DATE(1970,1,1)</f>
        <v>41089.186296296299</v>
      </c>
      <c r="T2464" s="11">
        <f>(((I2464/60)/60)/24)+DATE(1970,1,1)</f>
        <v>41109.186296296299</v>
      </c>
    </row>
    <row r="2465" spans="1:20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>E2465/D2465</f>
        <v>1.1625000000000001</v>
      </c>
      <c r="P2465">
        <f>E2465/L2465</f>
        <v>31</v>
      </c>
      <c r="Q2465" t="str">
        <f>LEFT(N2465,(FIND("/",N2465)-1))</f>
        <v>music</v>
      </c>
      <c r="R2465" t="str">
        <f>MID(N2465,FIND("/",N2465)+1,4115)</f>
        <v>indie rock</v>
      </c>
      <c r="S2465" s="11">
        <f>(((J2465/60)/60)/24)+DATE(1970,1,1)</f>
        <v>41341.111400462964</v>
      </c>
      <c r="T2465" s="11">
        <f>(((I2465/60)/60)/24)+DATE(1970,1,1)</f>
        <v>41380.791666666664</v>
      </c>
    </row>
    <row r="2466" spans="1:20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>E2466/D2466</f>
        <v>1.111</v>
      </c>
      <c r="P2466">
        <f>E2466/L2466</f>
        <v>51.674418604651166</v>
      </c>
      <c r="Q2466" t="str">
        <f>LEFT(N2466,(FIND("/",N2466)-1))</f>
        <v>music</v>
      </c>
      <c r="R2466" t="str">
        <f>MID(N2466,FIND("/",N2466)+1,4115)</f>
        <v>indie rock</v>
      </c>
      <c r="S2466" s="11">
        <f>(((J2466/60)/60)/24)+DATE(1970,1,1)</f>
        <v>42248.90042824074</v>
      </c>
      <c r="T2466" s="11">
        <f>(((I2466/60)/60)/24)+DATE(1970,1,1)</f>
        <v>42277.811805555553</v>
      </c>
    </row>
    <row r="2467" spans="1:20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>E2467/D2467</f>
        <v>1.8014285714285714</v>
      </c>
      <c r="P2467">
        <f>E2467/L2467</f>
        <v>26.270833333333332</v>
      </c>
      <c r="Q2467" t="str">
        <f>LEFT(N2467,(FIND("/",N2467)-1))</f>
        <v>music</v>
      </c>
      <c r="R2467" t="str">
        <f>MID(N2467,FIND("/",N2467)+1,4115)</f>
        <v>indie rock</v>
      </c>
      <c r="S2467" s="11">
        <f>(((J2467/60)/60)/24)+DATE(1970,1,1)</f>
        <v>41145.719305555554</v>
      </c>
      <c r="T2467" s="11">
        <f>(((I2467/60)/60)/24)+DATE(1970,1,1)</f>
        <v>41175.719305555554</v>
      </c>
    </row>
    <row r="2468" spans="1:20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>E2468/D2468</f>
        <v>1</v>
      </c>
      <c r="P2468">
        <f>E2468/L2468</f>
        <v>48.07692307692308</v>
      </c>
      <c r="Q2468" t="str">
        <f>LEFT(N2468,(FIND("/",N2468)-1))</f>
        <v>music</v>
      </c>
      <c r="R2468" t="str">
        <f>MID(N2468,FIND("/",N2468)+1,4115)</f>
        <v>indie rock</v>
      </c>
      <c r="S2468" s="11">
        <f>(((J2468/60)/60)/24)+DATE(1970,1,1)</f>
        <v>41373.102465277778</v>
      </c>
      <c r="T2468" s="11">
        <f>(((I2468/60)/60)/24)+DATE(1970,1,1)</f>
        <v>41403.102465277778</v>
      </c>
    </row>
    <row r="2469" spans="1:20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>E2469/D2469</f>
        <v>1.1850000000000001</v>
      </c>
      <c r="P2469">
        <f>E2469/L2469</f>
        <v>27.558139534883722</v>
      </c>
      <c r="Q2469" t="str">
        <f>LEFT(N2469,(FIND("/",N2469)-1))</f>
        <v>music</v>
      </c>
      <c r="R2469" t="str">
        <f>MID(N2469,FIND("/",N2469)+1,4115)</f>
        <v>indie rock</v>
      </c>
      <c r="S2469" s="11">
        <f>(((J2469/60)/60)/24)+DATE(1970,1,1)</f>
        <v>41025.874201388891</v>
      </c>
      <c r="T2469" s="11">
        <f>(((I2469/60)/60)/24)+DATE(1970,1,1)</f>
        <v>41039.708333333336</v>
      </c>
    </row>
    <row r="2470" spans="1:20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>E2470/D2470</f>
        <v>1.0721700000000001</v>
      </c>
      <c r="P2470">
        <f>E2470/L2470</f>
        <v>36.97137931034483</v>
      </c>
      <c r="Q2470" t="str">
        <f>LEFT(N2470,(FIND("/",N2470)-1))</f>
        <v>music</v>
      </c>
      <c r="R2470" t="str">
        <f>MID(N2470,FIND("/",N2470)+1,4115)</f>
        <v>indie rock</v>
      </c>
      <c r="S2470" s="11">
        <f>(((J2470/60)/60)/24)+DATE(1970,1,1)</f>
        <v>41174.154178240737</v>
      </c>
      <c r="T2470" s="11">
        <f>(((I2470/60)/60)/24)+DATE(1970,1,1)</f>
        <v>41210.208333333336</v>
      </c>
    </row>
    <row r="2471" spans="1:20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>E2471/D2471</f>
        <v>1.1366666666666667</v>
      </c>
      <c r="P2471">
        <f>E2471/L2471</f>
        <v>29.021276595744681</v>
      </c>
      <c r="Q2471" t="str">
        <f>LEFT(N2471,(FIND("/",N2471)-1))</f>
        <v>music</v>
      </c>
      <c r="R2471" t="str">
        <f>MID(N2471,FIND("/",N2471)+1,4115)</f>
        <v>indie rock</v>
      </c>
      <c r="S2471" s="11">
        <f>(((J2471/60)/60)/24)+DATE(1970,1,1)</f>
        <v>40557.429733796293</v>
      </c>
      <c r="T2471" s="11">
        <f>(((I2471/60)/60)/24)+DATE(1970,1,1)</f>
        <v>40582.429733796293</v>
      </c>
    </row>
    <row r="2472" spans="1:20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>E2472/D2472</f>
        <v>1.0316400000000001</v>
      </c>
      <c r="P2472">
        <f>E2472/L2472</f>
        <v>28.65666666666667</v>
      </c>
      <c r="Q2472" t="str">
        <f>LEFT(N2472,(FIND("/",N2472)-1))</f>
        <v>music</v>
      </c>
      <c r="R2472" t="str">
        <f>MID(N2472,FIND("/",N2472)+1,4115)</f>
        <v>indie rock</v>
      </c>
      <c r="S2472" s="11">
        <f>(((J2472/60)/60)/24)+DATE(1970,1,1)</f>
        <v>41023.07471064815</v>
      </c>
      <c r="T2472" s="11">
        <f>(((I2472/60)/60)/24)+DATE(1970,1,1)</f>
        <v>41053.07471064815</v>
      </c>
    </row>
    <row r="2473" spans="1:20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>E2473/D2473</f>
        <v>1.28</v>
      </c>
      <c r="P2473">
        <f>E2473/L2473</f>
        <v>37.647058823529413</v>
      </c>
      <c r="Q2473" t="str">
        <f>LEFT(N2473,(FIND("/",N2473)-1))</f>
        <v>music</v>
      </c>
      <c r="R2473" t="str">
        <f>MID(N2473,FIND("/",N2473)+1,4115)</f>
        <v>indie rock</v>
      </c>
      <c r="S2473" s="11">
        <f>(((J2473/60)/60)/24)+DATE(1970,1,1)</f>
        <v>40893.992962962962</v>
      </c>
      <c r="T2473" s="11">
        <f>(((I2473/60)/60)/24)+DATE(1970,1,1)</f>
        <v>40933.992962962962</v>
      </c>
    </row>
    <row r="2474" spans="1:20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>E2474/D2474</f>
        <v>1.3576026666666667</v>
      </c>
      <c r="P2474">
        <f>E2474/L2474</f>
        <v>97.904038461538462</v>
      </c>
      <c r="Q2474" t="str">
        <f>LEFT(N2474,(FIND("/",N2474)-1))</f>
        <v>music</v>
      </c>
      <c r="R2474" t="str">
        <f>MID(N2474,FIND("/",N2474)+1,4115)</f>
        <v>indie rock</v>
      </c>
      <c r="S2474" s="11">
        <f>(((J2474/60)/60)/24)+DATE(1970,1,1)</f>
        <v>40354.11550925926</v>
      </c>
      <c r="T2474" s="11">
        <f>(((I2474/60)/60)/24)+DATE(1970,1,1)</f>
        <v>40425.043749999997</v>
      </c>
    </row>
    <row r="2475" spans="1:20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>E2475/D2475</f>
        <v>1</v>
      </c>
      <c r="P2475">
        <f>E2475/L2475</f>
        <v>42.553191489361701</v>
      </c>
      <c r="Q2475" t="str">
        <f>LEFT(N2475,(FIND("/",N2475)-1))</f>
        <v>music</v>
      </c>
      <c r="R2475" t="str">
        <f>MID(N2475,FIND("/",N2475)+1,4115)</f>
        <v>indie rock</v>
      </c>
      <c r="S2475" s="11">
        <f>(((J2475/60)/60)/24)+DATE(1970,1,1)</f>
        <v>41193.748483796298</v>
      </c>
      <c r="T2475" s="11">
        <f>(((I2475/60)/60)/24)+DATE(1970,1,1)</f>
        <v>41223.790150462963</v>
      </c>
    </row>
    <row r="2476" spans="1:20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>E2476/D2476</f>
        <v>1.0000360000000001</v>
      </c>
      <c r="P2476">
        <f>E2476/L2476</f>
        <v>131.58368421052631</v>
      </c>
      <c r="Q2476" t="str">
        <f>LEFT(N2476,(FIND("/",N2476)-1))</f>
        <v>music</v>
      </c>
      <c r="R2476" t="str">
        <f>MID(N2476,FIND("/",N2476)+1,4115)</f>
        <v>indie rock</v>
      </c>
      <c r="S2476" s="11">
        <f>(((J2476/60)/60)/24)+DATE(1970,1,1)</f>
        <v>40417.011296296296</v>
      </c>
      <c r="T2476" s="11">
        <f>(((I2476/60)/60)/24)+DATE(1970,1,1)</f>
        <v>40462.011296296296</v>
      </c>
    </row>
    <row r="2477" spans="1:20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>E2477/D2477</f>
        <v>1.0471999999999999</v>
      </c>
      <c r="P2477">
        <f>E2477/L2477</f>
        <v>32.320987654320987</v>
      </c>
      <c r="Q2477" t="str">
        <f>LEFT(N2477,(FIND("/",N2477)-1))</f>
        <v>music</v>
      </c>
      <c r="R2477" t="str">
        <f>MID(N2477,FIND("/",N2477)+1,4115)</f>
        <v>indie rock</v>
      </c>
      <c r="S2477" s="11">
        <f>(((J2477/60)/60)/24)+DATE(1970,1,1)</f>
        <v>40310.287673611114</v>
      </c>
      <c r="T2477" s="11">
        <f>(((I2477/60)/60)/24)+DATE(1970,1,1)</f>
        <v>40369.916666666664</v>
      </c>
    </row>
    <row r="2478" spans="1:20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>E2478/D2478</f>
        <v>1.050225</v>
      </c>
      <c r="P2478">
        <f>E2478/L2478</f>
        <v>61.103999999999999</v>
      </c>
      <c r="Q2478" t="str">
        <f>LEFT(N2478,(FIND("/",N2478)-1))</f>
        <v>music</v>
      </c>
      <c r="R2478" t="str">
        <f>MID(N2478,FIND("/",N2478)+1,4115)</f>
        <v>indie rock</v>
      </c>
      <c r="S2478" s="11">
        <f>(((J2478/60)/60)/24)+DATE(1970,1,1)</f>
        <v>41913.328356481477</v>
      </c>
      <c r="T2478" s="11">
        <f>(((I2478/60)/60)/24)+DATE(1970,1,1)</f>
        <v>41946.370023148149</v>
      </c>
    </row>
    <row r="2479" spans="1:20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>E2479/D2479</f>
        <v>1.7133333333333334</v>
      </c>
      <c r="P2479">
        <f>E2479/L2479</f>
        <v>31.341463414634145</v>
      </c>
      <c r="Q2479" t="str">
        <f>LEFT(N2479,(FIND("/",N2479)-1))</f>
        <v>music</v>
      </c>
      <c r="R2479" t="str">
        <f>MID(N2479,FIND("/",N2479)+1,4115)</f>
        <v>indie rock</v>
      </c>
      <c r="S2479" s="11">
        <f>(((J2479/60)/60)/24)+DATE(1970,1,1)</f>
        <v>41088.691493055558</v>
      </c>
      <c r="T2479" s="11">
        <f>(((I2479/60)/60)/24)+DATE(1970,1,1)</f>
        <v>41133.691493055558</v>
      </c>
    </row>
    <row r="2480" spans="1:20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>E2480/D2480</f>
        <v>1.2749999999999999</v>
      </c>
      <c r="P2480">
        <f>E2480/L2480</f>
        <v>129.1139240506329</v>
      </c>
      <c r="Q2480" t="str">
        <f>LEFT(N2480,(FIND("/",N2480)-1))</f>
        <v>music</v>
      </c>
      <c r="R2480" t="str">
        <f>MID(N2480,FIND("/",N2480)+1,4115)</f>
        <v>indie rock</v>
      </c>
      <c r="S2480" s="11">
        <f>(((J2480/60)/60)/24)+DATE(1970,1,1)</f>
        <v>41257.950381944444</v>
      </c>
      <c r="T2480" s="11">
        <f>(((I2480/60)/60)/24)+DATE(1970,1,1)</f>
        <v>41287.950381944444</v>
      </c>
    </row>
    <row r="2481" spans="1:20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>E2481/D2481</f>
        <v>1.3344333333333334</v>
      </c>
      <c r="P2481">
        <f>E2481/L2481</f>
        <v>25.020624999999999</v>
      </c>
      <c r="Q2481" t="str">
        <f>LEFT(N2481,(FIND("/",N2481)-1))</f>
        <v>music</v>
      </c>
      <c r="R2481" t="str">
        <f>MID(N2481,FIND("/",N2481)+1,4115)</f>
        <v>indie rock</v>
      </c>
      <c r="S2481" s="11">
        <f>(((J2481/60)/60)/24)+DATE(1970,1,1)</f>
        <v>41107.726782407408</v>
      </c>
      <c r="T2481" s="11">
        <f>(((I2481/60)/60)/24)+DATE(1970,1,1)</f>
        <v>41118.083333333336</v>
      </c>
    </row>
    <row r="2482" spans="1:20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>E2482/D2482</f>
        <v>1</v>
      </c>
      <c r="P2482">
        <f>E2482/L2482</f>
        <v>250</v>
      </c>
      <c r="Q2482" t="str">
        <f>LEFT(N2482,(FIND("/",N2482)-1))</f>
        <v>music</v>
      </c>
      <c r="R2482" t="str">
        <f>MID(N2482,FIND("/",N2482)+1,4115)</f>
        <v>indie rock</v>
      </c>
      <c r="S2482" s="11">
        <f>(((J2482/60)/60)/24)+DATE(1970,1,1)</f>
        <v>42227.936157407406</v>
      </c>
      <c r="T2482" s="11">
        <f>(((I2482/60)/60)/24)+DATE(1970,1,1)</f>
        <v>42287.936157407406</v>
      </c>
    </row>
    <row r="2483" spans="1:20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>E2483/D2483</f>
        <v>1.1291099999999998</v>
      </c>
      <c r="P2483">
        <f>E2483/L2483</f>
        <v>47.541473684210523</v>
      </c>
      <c r="Q2483" t="str">
        <f>LEFT(N2483,(FIND("/",N2483)-1))</f>
        <v>music</v>
      </c>
      <c r="R2483" t="str">
        <f>MID(N2483,FIND("/",N2483)+1,4115)</f>
        <v>indie rock</v>
      </c>
      <c r="S2483" s="11">
        <f>(((J2483/60)/60)/24)+DATE(1970,1,1)</f>
        <v>40999.645925925928</v>
      </c>
      <c r="T2483" s="11">
        <f>(((I2483/60)/60)/24)+DATE(1970,1,1)</f>
        <v>41029.645925925928</v>
      </c>
    </row>
    <row r="2484" spans="1:20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>E2484/D2484</f>
        <v>1.0009999999999999</v>
      </c>
      <c r="P2484">
        <f>E2484/L2484</f>
        <v>40.04</v>
      </c>
      <c r="Q2484" t="str">
        <f>LEFT(N2484,(FIND("/",N2484)-1))</f>
        <v>music</v>
      </c>
      <c r="R2484" t="str">
        <f>MID(N2484,FIND("/",N2484)+1,4115)</f>
        <v>indie rock</v>
      </c>
      <c r="S2484" s="11">
        <f>(((J2484/60)/60)/24)+DATE(1970,1,1)</f>
        <v>40711.782210648147</v>
      </c>
      <c r="T2484" s="11">
        <f>(((I2484/60)/60)/24)+DATE(1970,1,1)</f>
        <v>40756.782210648147</v>
      </c>
    </row>
    <row r="2485" spans="1:20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>E2485/D2485</f>
        <v>1.1372727272727272</v>
      </c>
      <c r="P2485">
        <f>E2485/L2485</f>
        <v>65.84210526315789</v>
      </c>
      <c r="Q2485" t="str">
        <f>LEFT(N2485,(FIND("/",N2485)-1))</f>
        <v>music</v>
      </c>
      <c r="R2485" t="str">
        <f>MID(N2485,FIND("/",N2485)+1,4115)</f>
        <v>indie rock</v>
      </c>
      <c r="S2485" s="11">
        <f>(((J2485/60)/60)/24)+DATE(1970,1,1)</f>
        <v>40970.750034722223</v>
      </c>
      <c r="T2485" s="11">
        <f>(((I2485/60)/60)/24)+DATE(1970,1,1)</f>
        <v>41030.708368055559</v>
      </c>
    </row>
    <row r="2486" spans="1:20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>E2486/D2486</f>
        <v>1.1931742857142855</v>
      </c>
      <c r="P2486">
        <f>E2486/L2486</f>
        <v>46.401222222222216</v>
      </c>
      <c r="Q2486" t="str">
        <f>LEFT(N2486,(FIND("/",N2486)-1))</f>
        <v>music</v>
      </c>
      <c r="R2486" t="str">
        <f>MID(N2486,FIND("/",N2486)+1,4115)</f>
        <v>indie rock</v>
      </c>
      <c r="S2486" s="11">
        <f>(((J2486/60)/60)/24)+DATE(1970,1,1)</f>
        <v>40771.916701388887</v>
      </c>
      <c r="T2486" s="11">
        <f>(((I2486/60)/60)/24)+DATE(1970,1,1)</f>
        <v>40801.916701388887</v>
      </c>
    </row>
    <row r="2487" spans="1:20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>E2487/D2487</f>
        <v>1.0325</v>
      </c>
      <c r="P2487">
        <f>E2487/L2487</f>
        <v>50.365853658536587</v>
      </c>
      <c r="Q2487" t="str">
        <f>LEFT(N2487,(FIND("/",N2487)-1))</f>
        <v>music</v>
      </c>
      <c r="R2487" t="str">
        <f>MID(N2487,FIND("/",N2487)+1,4115)</f>
        <v>indie rock</v>
      </c>
      <c r="S2487" s="11">
        <f>(((J2487/60)/60)/24)+DATE(1970,1,1)</f>
        <v>40793.998599537037</v>
      </c>
      <c r="T2487" s="11">
        <f>(((I2487/60)/60)/24)+DATE(1970,1,1)</f>
        <v>40828.998599537037</v>
      </c>
    </row>
    <row r="2488" spans="1:20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>E2488/D2488</f>
        <v>2.6566666666666667</v>
      </c>
      <c r="P2488">
        <f>E2488/L2488</f>
        <v>26.566666666666666</v>
      </c>
      <c r="Q2488" t="str">
        <f>LEFT(N2488,(FIND("/",N2488)-1))</f>
        <v>music</v>
      </c>
      <c r="R2488" t="str">
        <f>MID(N2488,FIND("/",N2488)+1,4115)</f>
        <v>indie rock</v>
      </c>
      <c r="S2488" s="11">
        <f>(((J2488/60)/60)/24)+DATE(1970,1,1)</f>
        <v>40991.708055555559</v>
      </c>
      <c r="T2488" s="11">
        <f>(((I2488/60)/60)/24)+DATE(1970,1,1)</f>
        <v>41021.708055555559</v>
      </c>
    </row>
    <row r="2489" spans="1:20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>E2489/D2489</f>
        <v>1.0005066666666667</v>
      </c>
      <c r="P2489">
        <f>E2489/L2489</f>
        <v>39.493684210526318</v>
      </c>
      <c r="Q2489" t="str">
        <f>LEFT(N2489,(FIND("/",N2489)-1))</f>
        <v>music</v>
      </c>
      <c r="R2489" t="str">
        <f>MID(N2489,FIND("/",N2489)+1,4115)</f>
        <v>indie rock</v>
      </c>
      <c r="S2489" s="11">
        <f>(((J2489/60)/60)/24)+DATE(1970,1,1)</f>
        <v>41026.083298611113</v>
      </c>
      <c r="T2489" s="11">
        <f>(((I2489/60)/60)/24)+DATE(1970,1,1)</f>
        <v>41056.083298611113</v>
      </c>
    </row>
    <row r="2490" spans="1:20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>E2490/D2490</f>
        <v>1.0669999999999999</v>
      </c>
      <c r="P2490">
        <f>E2490/L2490</f>
        <v>49.246153846153845</v>
      </c>
      <c r="Q2490" t="str">
        <f>LEFT(N2490,(FIND("/",N2490)-1))</f>
        <v>music</v>
      </c>
      <c r="R2490" t="str">
        <f>MID(N2490,FIND("/",N2490)+1,4115)</f>
        <v>indie rock</v>
      </c>
      <c r="S2490" s="11">
        <f>(((J2490/60)/60)/24)+DATE(1970,1,1)</f>
        <v>40833.633194444446</v>
      </c>
      <c r="T2490" s="11">
        <f>(((I2490/60)/60)/24)+DATE(1970,1,1)</f>
        <v>40863.674861111111</v>
      </c>
    </row>
    <row r="2491" spans="1:20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>E2491/D2491</f>
        <v>1.3367142857142857</v>
      </c>
      <c r="P2491">
        <f>E2491/L2491</f>
        <v>62.38</v>
      </c>
      <c r="Q2491" t="str">
        <f>LEFT(N2491,(FIND("/",N2491)-1))</f>
        <v>music</v>
      </c>
      <c r="R2491" t="str">
        <f>MID(N2491,FIND("/",N2491)+1,4115)</f>
        <v>indie rock</v>
      </c>
      <c r="S2491" s="11">
        <f>(((J2491/60)/60)/24)+DATE(1970,1,1)</f>
        <v>41373.690266203703</v>
      </c>
      <c r="T2491" s="11">
        <f>(((I2491/60)/60)/24)+DATE(1970,1,1)</f>
        <v>41403.690266203703</v>
      </c>
    </row>
    <row r="2492" spans="1:20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>E2492/D2492</f>
        <v>1.214</v>
      </c>
      <c r="P2492">
        <f>E2492/L2492</f>
        <v>37.9375</v>
      </c>
      <c r="Q2492" t="str">
        <f>LEFT(N2492,(FIND("/",N2492)-1))</f>
        <v>music</v>
      </c>
      <c r="R2492" t="str">
        <f>MID(N2492,FIND("/",N2492)+1,4115)</f>
        <v>indie rock</v>
      </c>
      <c r="S2492" s="11">
        <f>(((J2492/60)/60)/24)+DATE(1970,1,1)</f>
        <v>41023.227731481478</v>
      </c>
      <c r="T2492" s="11">
        <f>(((I2492/60)/60)/24)+DATE(1970,1,1)</f>
        <v>41083.227731481478</v>
      </c>
    </row>
    <row r="2493" spans="1:20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>E2493/D2493</f>
        <v>1.032</v>
      </c>
      <c r="P2493">
        <f>E2493/L2493</f>
        <v>51.6</v>
      </c>
      <c r="Q2493" t="str">
        <f>LEFT(N2493,(FIND("/",N2493)-1))</f>
        <v>music</v>
      </c>
      <c r="R2493" t="str">
        <f>MID(N2493,FIND("/",N2493)+1,4115)</f>
        <v>indie rock</v>
      </c>
      <c r="S2493" s="11">
        <f>(((J2493/60)/60)/24)+DATE(1970,1,1)</f>
        <v>40542.839282407411</v>
      </c>
      <c r="T2493" s="11">
        <f>(((I2493/60)/60)/24)+DATE(1970,1,1)</f>
        <v>40559.07708333333</v>
      </c>
    </row>
    <row r="2494" spans="1:20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>E2494/D2494</f>
        <v>1.25</v>
      </c>
      <c r="P2494">
        <f>E2494/L2494</f>
        <v>27.777777777777779</v>
      </c>
      <c r="Q2494" t="str">
        <f>LEFT(N2494,(FIND("/",N2494)-1))</f>
        <v>music</v>
      </c>
      <c r="R2494" t="str">
        <f>MID(N2494,FIND("/",N2494)+1,4115)</f>
        <v>indie rock</v>
      </c>
      <c r="S2494" s="11">
        <f>(((J2494/60)/60)/24)+DATE(1970,1,1)</f>
        <v>41024.985972222225</v>
      </c>
      <c r="T2494" s="11">
        <f>(((I2494/60)/60)/24)+DATE(1970,1,1)</f>
        <v>41076.415972222225</v>
      </c>
    </row>
    <row r="2495" spans="1:20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>E2495/D2495</f>
        <v>1.2869999999999999</v>
      </c>
      <c r="P2495">
        <f>E2495/L2495</f>
        <v>99.382239382239376</v>
      </c>
      <c r="Q2495" t="str">
        <f>LEFT(N2495,(FIND("/",N2495)-1))</f>
        <v>music</v>
      </c>
      <c r="R2495" t="str">
        <f>MID(N2495,FIND("/",N2495)+1,4115)</f>
        <v>indie rock</v>
      </c>
      <c r="S2495" s="11">
        <f>(((J2495/60)/60)/24)+DATE(1970,1,1)</f>
        <v>41348.168287037035</v>
      </c>
      <c r="T2495" s="11">
        <f>(((I2495/60)/60)/24)+DATE(1970,1,1)</f>
        <v>41393.168287037035</v>
      </c>
    </row>
    <row r="2496" spans="1:20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>E2496/D2496</f>
        <v>1.0100533333333332</v>
      </c>
      <c r="P2496">
        <f>E2496/L2496</f>
        <v>38.848205128205123</v>
      </c>
      <c r="Q2496" t="str">
        <f>LEFT(N2496,(FIND("/",N2496)-1))</f>
        <v>music</v>
      </c>
      <c r="R2496" t="str">
        <f>MID(N2496,FIND("/",N2496)+1,4115)</f>
        <v>indie rock</v>
      </c>
      <c r="S2496" s="11">
        <f>(((J2496/60)/60)/24)+DATE(1970,1,1)</f>
        <v>41022.645185185182</v>
      </c>
      <c r="T2496" s="11">
        <f>(((I2496/60)/60)/24)+DATE(1970,1,1)</f>
        <v>41052.645185185182</v>
      </c>
    </row>
    <row r="2497" spans="1:20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>E2497/D2497</f>
        <v>1.2753666666666665</v>
      </c>
      <c r="P2497">
        <f>E2497/L2497</f>
        <v>45.548809523809524</v>
      </c>
      <c r="Q2497" t="str">
        <f>LEFT(N2497,(FIND("/",N2497)-1))</f>
        <v>music</v>
      </c>
      <c r="R2497" t="str">
        <f>MID(N2497,FIND("/",N2497)+1,4115)</f>
        <v>indie rock</v>
      </c>
      <c r="S2497" s="11">
        <f>(((J2497/60)/60)/24)+DATE(1970,1,1)</f>
        <v>41036.946469907409</v>
      </c>
      <c r="T2497" s="11">
        <f>(((I2497/60)/60)/24)+DATE(1970,1,1)</f>
        <v>41066.946469907409</v>
      </c>
    </row>
    <row r="2498" spans="1:20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>E2498/D2498</f>
        <v>1</v>
      </c>
      <c r="P2498">
        <f>E2498/L2498</f>
        <v>600</v>
      </c>
      <c r="Q2498" t="str">
        <f>LEFT(N2498,(FIND("/",N2498)-1))</f>
        <v>music</v>
      </c>
      <c r="R2498" t="str">
        <f>MID(N2498,FIND("/",N2498)+1,4115)</f>
        <v>indie rock</v>
      </c>
      <c r="S2498" s="11">
        <f>(((J2498/60)/60)/24)+DATE(1970,1,1)</f>
        <v>41327.996435185189</v>
      </c>
      <c r="T2498" s="11">
        <f>(((I2498/60)/60)/24)+DATE(1970,1,1)</f>
        <v>41362.954768518517</v>
      </c>
    </row>
    <row r="2499" spans="1:20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>E2499/D2499</f>
        <v>1.127715</v>
      </c>
      <c r="P2499">
        <f>E2499/L2499</f>
        <v>80.551071428571419</v>
      </c>
      <c r="Q2499" t="str">
        <f>LEFT(N2499,(FIND("/",N2499)-1))</f>
        <v>music</v>
      </c>
      <c r="R2499" t="str">
        <f>MID(N2499,FIND("/",N2499)+1,4115)</f>
        <v>indie rock</v>
      </c>
      <c r="S2499" s="11">
        <f>(((J2499/60)/60)/24)+DATE(1970,1,1)</f>
        <v>40730.878912037035</v>
      </c>
      <c r="T2499" s="11">
        <f>(((I2499/60)/60)/24)+DATE(1970,1,1)</f>
        <v>40760.878912037035</v>
      </c>
    </row>
    <row r="2500" spans="1:20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>E2500/D2500</f>
        <v>1.056</v>
      </c>
      <c r="P2500">
        <f>E2500/L2500</f>
        <v>52.8</v>
      </c>
      <c r="Q2500" t="str">
        <f>LEFT(N2500,(FIND("/",N2500)-1))</f>
        <v>music</v>
      </c>
      <c r="R2500" t="str">
        <f>MID(N2500,FIND("/",N2500)+1,4115)</f>
        <v>indie rock</v>
      </c>
      <c r="S2500" s="11">
        <f>(((J2500/60)/60)/24)+DATE(1970,1,1)</f>
        <v>42017.967442129629</v>
      </c>
      <c r="T2500" s="11">
        <f>(((I2500/60)/60)/24)+DATE(1970,1,1)</f>
        <v>42031.967442129629</v>
      </c>
    </row>
    <row r="2501" spans="1:20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>E2501/D2501</f>
        <v>2.0262500000000001</v>
      </c>
      <c r="P2501">
        <f>E2501/L2501</f>
        <v>47.676470588235297</v>
      </c>
      <c r="Q2501" t="str">
        <f>LEFT(N2501,(FIND("/",N2501)-1))</f>
        <v>music</v>
      </c>
      <c r="R2501" t="str">
        <f>MID(N2501,FIND("/",N2501)+1,4115)</f>
        <v>indie rock</v>
      </c>
      <c r="S2501" s="11">
        <f>(((J2501/60)/60)/24)+DATE(1970,1,1)</f>
        <v>41226.648576388885</v>
      </c>
      <c r="T2501" s="11">
        <f>(((I2501/60)/60)/24)+DATE(1970,1,1)</f>
        <v>41274.75</v>
      </c>
    </row>
    <row r="2502" spans="1:20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>E2502/D2502</f>
        <v>1.1333333333333333</v>
      </c>
      <c r="P2502">
        <f>E2502/L2502</f>
        <v>23.448275862068964</v>
      </c>
      <c r="Q2502" t="str">
        <f>LEFT(N2502,(FIND("/",N2502)-1))</f>
        <v>music</v>
      </c>
      <c r="R2502" t="str">
        <f>MID(N2502,FIND("/",N2502)+1,4115)</f>
        <v>indie rock</v>
      </c>
      <c r="S2502" s="11">
        <f>(((J2502/60)/60)/24)+DATE(1970,1,1)</f>
        <v>41053.772858796299</v>
      </c>
      <c r="T2502" s="11">
        <f>(((I2502/60)/60)/24)+DATE(1970,1,1)</f>
        <v>41083.772858796299</v>
      </c>
    </row>
    <row r="2503" spans="1:20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>E2503/D2503</f>
        <v>2.5545454545454545E-2</v>
      </c>
      <c r="P2503">
        <f>E2503/L2503</f>
        <v>40.142857142857146</v>
      </c>
      <c r="Q2503" t="str">
        <f>LEFT(N2503,(FIND("/",N2503)-1))</f>
        <v>food</v>
      </c>
      <c r="R2503" t="str">
        <f>MID(N2503,FIND("/",N2503)+1,4115)</f>
        <v>restaurants</v>
      </c>
      <c r="S2503" s="11">
        <f>(((J2503/60)/60)/24)+DATE(1970,1,1)</f>
        <v>42244.776666666665</v>
      </c>
      <c r="T2503" s="11">
        <f>(((I2503/60)/60)/24)+DATE(1970,1,1)</f>
        <v>42274.776666666665</v>
      </c>
    </row>
    <row r="2504" spans="1:20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>E2504/D2504</f>
        <v>7.8181818181818181E-4</v>
      </c>
      <c r="P2504">
        <f>E2504/L2504</f>
        <v>17.2</v>
      </c>
      <c r="Q2504" t="str">
        <f>LEFT(N2504,(FIND("/",N2504)-1))</f>
        <v>food</v>
      </c>
      <c r="R2504" t="str">
        <f>MID(N2504,FIND("/",N2504)+1,4115)</f>
        <v>restaurants</v>
      </c>
      <c r="S2504" s="11">
        <f>(((J2504/60)/60)/24)+DATE(1970,1,1)</f>
        <v>41858.825439814813</v>
      </c>
      <c r="T2504" s="11">
        <f>(((I2504/60)/60)/24)+DATE(1970,1,1)</f>
        <v>41903.825439814813</v>
      </c>
    </row>
    <row r="2505" spans="1:20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>E2505/D2505</f>
        <v>0</v>
      </c>
      <c r="P2505" t="e">
        <f>E2505/L2505</f>
        <v>#DIV/0!</v>
      </c>
      <c r="Q2505" t="str">
        <f>LEFT(N2505,(FIND("/",N2505)-1))</f>
        <v>food</v>
      </c>
      <c r="R2505" t="str">
        <f>MID(N2505,FIND("/",N2505)+1,4115)</f>
        <v>restaurants</v>
      </c>
      <c r="S2505" s="11">
        <f>(((J2505/60)/60)/24)+DATE(1970,1,1)</f>
        <v>42498.899398148147</v>
      </c>
      <c r="T2505" s="11">
        <f>(((I2505/60)/60)/24)+DATE(1970,1,1)</f>
        <v>42528.879166666666</v>
      </c>
    </row>
    <row r="2506" spans="1:20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>E2506/D2506</f>
        <v>0</v>
      </c>
      <c r="P2506" t="e">
        <f>E2506/L2506</f>
        <v>#DIV/0!</v>
      </c>
      <c r="Q2506" t="str">
        <f>LEFT(N2506,(FIND("/",N2506)-1))</f>
        <v>food</v>
      </c>
      <c r="R2506" t="str">
        <f>MID(N2506,FIND("/",N2506)+1,4115)</f>
        <v>restaurants</v>
      </c>
      <c r="S2506" s="11">
        <f>(((J2506/60)/60)/24)+DATE(1970,1,1)</f>
        <v>41928.015439814815</v>
      </c>
      <c r="T2506" s="11">
        <f>(((I2506/60)/60)/24)+DATE(1970,1,1)</f>
        <v>41958.057106481487</v>
      </c>
    </row>
    <row r="2507" spans="1:20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>E2507/D2507</f>
        <v>0</v>
      </c>
      <c r="P2507" t="e">
        <f>E2507/L2507</f>
        <v>#DIV/0!</v>
      </c>
      <c r="Q2507" t="str">
        <f>LEFT(N2507,(FIND("/",N2507)-1))</f>
        <v>food</v>
      </c>
      <c r="R2507" t="str">
        <f>MID(N2507,FIND("/",N2507)+1,4115)</f>
        <v>restaurants</v>
      </c>
      <c r="S2507" s="11">
        <f>(((J2507/60)/60)/24)+DATE(1970,1,1)</f>
        <v>42047.05574074074</v>
      </c>
      <c r="T2507" s="11">
        <f>(((I2507/60)/60)/24)+DATE(1970,1,1)</f>
        <v>42077.014074074075</v>
      </c>
    </row>
    <row r="2508" spans="1:20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>E2508/D2508</f>
        <v>6.0000000000000001E-3</v>
      </c>
      <c r="P2508">
        <f>E2508/L2508</f>
        <v>15</v>
      </c>
      <c r="Q2508" t="str">
        <f>LEFT(N2508,(FIND("/",N2508)-1))</f>
        <v>food</v>
      </c>
      <c r="R2508" t="str">
        <f>MID(N2508,FIND("/",N2508)+1,4115)</f>
        <v>restaurants</v>
      </c>
      <c r="S2508" s="11">
        <f>(((J2508/60)/60)/24)+DATE(1970,1,1)</f>
        <v>42258.297094907408</v>
      </c>
      <c r="T2508" s="11">
        <f>(((I2508/60)/60)/24)+DATE(1970,1,1)</f>
        <v>42280.875</v>
      </c>
    </row>
    <row r="2509" spans="1:20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>E2509/D2509</f>
        <v>0</v>
      </c>
      <c r="P2509" t="e">
        <f>E2509/L2509</f>
        <v>#DIV/0!</v>
      </c>
      <c r="Q2509" t="str">
        <f>LEFT(N2509,(FIND("/",N2509)-1))</f>
        <v>food</v>
      </c>
      <c r="R2509" t="str">
        <f>MID(N2509,FIND("/",N2509)+1,4115)</f>
        <v>restaurants</v>
      </c>
      <c r="S2509" s="11">
        <f>(((J2509/60)/60)/24)+DATE(1970,1,1)</f>
        <v>42105.072962962964</v>
      </c>
      <c r="T2509" s="11">
        <f>(((I2509/60)/60)/24)+DATE(1970,1,1)</f>
        <v>42135.072962962964</v>
      </c>
    </row>
    <row r="2510" spans="1:20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>E2510/D2510</f>
        <v>0</v>
      </c>
      <c r="P2510" t="e">
        <f>E2510/L2510</f>
        <v>#DIV/0!</v>
      </c>
      <c r="Q2510" t="str">
        <f>LEFT(N2510,(FIND("/",N2510)-1))</f>
        <v>food</v>
      </c>
      <c r="R2510" t="str">
        <f>MID(N2510,FIND("/",N2510)+1,4115)</f>
        <v>restaurants</v>
      </c>
      <c r="S2510" s="11">
        <f>(((J2510/60)/60)/24)+DATE(1970,1,1)</f>
        <v>41835.951782407406</v>
      </c>
      <c r="T2510" s="11">
        <f>(((I2510/60)/60)/24)+DATE(1970,1,1)</f>
        <v>41865.951782407406</v>
      </c>
    </row>
    <row r="2511" spans="1:20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>E2511/D2511</f>
        <v>1.0526315789473684E-2</v>
      </c>
      <c r="P2511">
        <f>E2511/L2511</f>
        <v>35.714285714285715</v>
      </c>
      <c r="Q2511" t="str">
        <f>LEFT(N2511,(FIND("/",N2511)-1))</f>
        <v>food</v>
      </c>
      <c r="R2511" t="str">
        <f>MID(N2511,FIND("/",N2511)+1,4115)</f>
        <v>restaurants</v>
      </c>
      <c r="S2511" s="11">
        <f>(((J2511/60)/60)/24)+DATE(1970,1,1)</f>
        <v>42058.809594907405</v>
      </c>
      <c r="T2511" s="11">
        <f>(((I2511/60)/60)/24)+DATE(1970,1,1)</f>
        <v>42114.767928240741</v>
      </c>
    </row>
    <row r="2512" spans="1:20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>E2512/D2512</f>
        <v>1.5E-3</v>
      </c>
      <c r="P2512">
        <f>E2512/L2512</f>
        <v>37.5</v>
      </c>
      <c r="Q2512" t="str">
        <f>LEFT(N2512,(FIND("/",N2512)-1))</f>
        <v>food</v>
      </c>
      <c r="R2512" t="str">
        <f>MID(N2512,FIND("/",N2512)+1,4115)</f>
        <v>restaurants</v>
      </c>
      <c r="S2512" s="11">
        <f>(((J2512/60)/60)/24)+DATE(1970,1,1)</f>
        <v>42078.997361111105</v>
      </c>
      <c r="T2512" s="11">
        <f>(((I2512/60)/60)/24)+DATE(1970,1,1)</f>
        <v>42138.997361111105</v>
      </c>
    </row>
    <row r="2513" spans="1:20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>E2513/D2513</f>
        <v>0</v>
      </c>
      <c r="P2513" t="e">
        <f>E2513/L2513</f>
        <v>#DIV/0!</v>
      </c>
      <c r="Q2513" t="str">
        <f>LEFT(N2513,(FIND("/",N2513)-1))</f>
        <v>food</v>
      </c>
      <c r="R2513" t="str">
        <f>MID(N2513,FIND("/",N2513)+1,4115)</f>
        <v>restaurants</v>
      </c>
      <c r="S2513" s="11">
        <f>(((J2513/60)/60)/24)+DATE(1970,1,1)</f>
        <v>42371.446909722217</v>
      </c>
      <c r="T2513" s="11">
        <f>(((I2513/60)/60)/24)+DATE(1970,1,1)</f>
        <v>42401.446909722217</v>
      </c>
    </row>
    <row r="2514" spans="1:20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>E2514/D2514</f>
        <v>0</v>
      </c>
      <c r="P2514" t="e">
        <f>E2514/L2514</f>
        <v>#DIV/0!</v>
      </c>
      <c r="Q2514" t="str">
        <f>LEFT(N2514,(FIND("/",N2514)-1))</f>
        <v>food</v>
      </c>
      <c r="R2514" t="str">
        <f>MID(N2514,FIND("/",N2514)+1,4115)</f>
        <v>restaurants</v>
      </c>
      <c r="S2514" s="11">
        <f>(((J2514/60)/60)/24)+DATE(1970,1,1)</f>
        <v>41971.876863425925</v>
      </c>
      <c r="T2514" s="11">
        <f>(((I2514/60)/60)/24)+DATE(1970,1,1)</f>
        <v>41986.876863425925</v>
      </c>
    </row>
    <row r="2515" spans="1:20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>E2515/D2515</f>
        <v>0</v>
      </c>
      <c r="P2515" t="e">
        <f>E2515/L2515</f>
        <v>#DIV/0!</v>
      </c>
      <c r="Q2515" t="str">
        <f>LEFT(N2515,(FIND("/",N2515)-1))</f>
        <v>food</v>
      </c>
      <c r="R2515" t="str">
        <f>MID(N2515,FIND("/",N2515)+1,4115)</f>
        <v>restaurants</v>
      </c>
      <c r="S2515" s="11">
        <f>(((J2515/60)/60)/24)+DATE(1970,1,1)</f>
        <v>42732.00681712963</v>
      </c>
      <c r="T2515" s="11">
        <f>(((I2515/60)/60)/24)+DATE(1970,1,1)</f>
        <v>42792.00681712963</v>
      </c>
    </row>
    <row r="2516" spans="1:20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>E2516/D2516</f>
        <v>1.7500000000000002E-2</v>
      </c>
      <c r="P2516">
        <f>E2516/L2516</f>
        <v>52.5</v>
      </c>
      <c r="Q2516" t="str">
        <f>LEFT(N2516,(FIND("/",N2516)-1))</f>
        <v>food</v>
      </c>
      <c r="R2516" t="str">
        <f>MID(N2516,FIND("/",N2516)+1,4115)</f>
        <v>restaurants</v>
      </c>
      <c r="S2516" s="11">
        <f>(((J2516/60)/60)/24)+DATE(1970,1,1)</f>
        <v>41854.389780092592</v>
      </c>
      <c r="T2516" s="11">
        <f>(((I2516/60)/60)/24)+DATE(1970,1,1)</f>
        <v>41871.389780092592</v>
      </c>
    </row>
    <row r="2517" spans="1:20" ht="43.2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>E2517/D2517</f>
        <v>0.186</v>
      </c>
      <c r="P2517">
        <f>E2517/L2517</f>
        <v>77.5</v>
      </c>
      <c r="Q2517" t="str">
        <f>LEFT(N2517,(FIND("/",N2517)-1))</f>
        <v>food</v>
      </c>
      <c r="R2517" t="str">
        <f>MID(N2517,FIND("/",N2517)+1,4115)</f>
        <v>restaurants</v>
      </c>
      <c r="S2517" s="11">
        <f>(((J2517/60)/60)/24)+DATE(1970,1,1)</f>
        <v>42027.839733796296</v>
      </c>
      <c r="T2517" s="11">
        <f>(((I2517/60)/60)/24)+DATE(1970,1,1)</f>
        <v>42057.839733796296</v>
      </c>
    </row>
    <row r="2518" spans="1:20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>E2518/D2518</f>
        <v>0</v>
      </c>
      <c r="P2518" t="e">
        <f>E2518/L2518</f>
        <v>#DIV/0!</v>
      </c>
      <c r="Q2518" t="str">
        <f>LEFT(N2518,(FIND("/",N2518)-1))</f>
        <v>food</v>
      </c>
      <c r="R2518" t="str">
        <f>MID(N2518,FIND("/",N2518)+1,4115)</f>
        <v>restaurants</v>
      </c>
      <c r="S2518" s="11">
        <f>(((J2518/60)/60)/24)+DATE(1970,1,1)</f>
        <v>41942.653379629628</v>
      </c>
      <c r="T2518" s="11">
        <f>(((I2518/60)/60)/24)+DATE(1970,1,1)</f>
        <v>41972.6950462963</v>
      </c>
    </row>
    <row r="2519" spans="1:20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>E2519/D2519</f>
        <v>9.8166666666666666E-2</v>
      </c>
      <c r="P2519">
        <f>E2519/L2519</f>
        <v>53.545454545454547</v>
      </c>
      <c r="Q2519" t="str">
        <f>LEFT(N2519,(FIND("/",N2519)-1))</f>
        <v>food</v>
      </c>
      <c r="R2519" t="str">
        <f>MID(N2519,FIND("/",N2519)+1,4115)</f>
        <v>restaurants</v>
      </c>
      <c r="S2519" s="11">
        <f>(((J2519/60)/60)/24)+DATE(1970,1,1)</f>
        <v>42052.802430555559</v>
      </c>
      <c r="T2519" s="11">
        <f>(((I2519/60)/60)/24)+DATE(1970,1,1)</f>
        <v>42082.760763888888</v>
      </c>
    </row>
    <row r="2520" spans="1:20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>E2520/D2520</f>
        <v>0</v>
      </c>
      <c r="P2520" t="e">
        <f>E2520/L2520</f>
        <v>#DIV/0!</v>
      </c>
      <c r="Q2520" t="str">
        <f>LEFT(N2520,(FIND("/",N2520)-1))</f>
        <v>food</v>
      </c>
      <c r="R2520" t="str">
        <f>MID(N2520,FIND("/",N2520)+1,4115)</f>
        <v>restaurants</v>
      </c>
      <c r="S2520" s="11">
        <f>(((J2520/60)/60)/24)+DATE(1970,1,1)</f>
        <v>41926.680879629632</v>
      </c>
      <c r="T2520" s="11">
        <f>(((I2520/60)/60)/24)+DATE(1970,1,1)</f>
        <v>41956.722546296296</v>
      </c>
    </row>
    <row r="2521" spans="1:20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>E2521/D2521</f>
        <v>4.3333333333333331E-4</v>
      </c>
      <c r="P2521">
        <f>E2521/L2521</f>
        <v>16.25</v>
      </c>
      <c r="Q2521" t="str">
        <f>LEFT(N2521,(FIND("/",N2521)-1))</f>
        <v>food</v>
      </c>
      <c r="R2521" t="str">
        <f>MID(N2521,FIND("/",N2521)+1,4115)</f>
        <v>restaurants</v>
      </c>
      <c r="S2521" s="11">
        <f>(((J2521/60)/60)/24)+DATE(1970,1,1)</f>
        <v>41809.155138888891</v>
      </c>
      <c r="T2521" s="11">
        <f>(((I2521/60)/60)/24)+DATE(1970,1,1)</f>
        <v>41839.155138888891</v>
      </c>
    </row>
    <row r="2522" spans="1:20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>E2522/D2522</f>
        <v>0</v>
      </c>
      <c r="P2522" t="e">
        <f>E2522/L2522</f>
        <v>#DIV/0!</v>
      </c>
      <c r="Q2522" t="str">
        <f>LEFT(N2522,(FIND("/",N2522)-1))</f>
        <v>food</v>
      </c>
      <c r="R2522" t="str">
        <f>MID(N2522,FIND("/",N2522)+1,4115)</f>
        <v>restaurants</v>
      </c>
      <c r="S2522" s="11">
        <f>(((J2522/60)/60)/24)+DATE(1970,1,1)</f>
        <v>42612.600520833337</v>
      </c>
      <c r="T2522" s="11">
        <f>(((I2522/60)/60)/24)+DATE(1970,1,1)</f>
        <v>42658.806249999994</v>
      </c>
    </row>
    <row r="2523" spans="1:20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>E2523/D2523</f>
        <v>1.0948792000000001</v>
      </c>
      <c r="P2523">
        <f>E2523/L2523</f>
        <v>103.68174242424243</v>
      </c>
      <c r="Q2523" t="str">
        <f>LEFT(N2523,(FIND("/",N2523)-1))</f>
        <v>music</v>
      </c>
      <c r="R2523" t="str">
        <f>MID(N2523,FIND("/",N2523)+1,4115)</f>
        <v>classical music</v>
      </c>
      <c r="S2523" s="11">
        <f>(((J2523/60)/60)/24)+DATE(1970,1,1)</f>
        <v>42269.967835648145</v>
      </c>
      <c r="T2523" s="11">
        <f>(((I2523/60)/60)/24)+DATE(1970,1,1)</f>
        <v>42290.967835648145</v>
      </c>
    </row>
    <row r="2524" spans="1:20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>E2524/D2524</f>
        <v>1</v>
      </c>
      <c r="P2524">
        <f>E2524/L2524</f>
        <v>185.18518518518519</v>
      </c>
      <c r="Q2524" t="str">
        <f>LEFT(N2524,(FIND("/",N2524)-1))</f>
        <v>music</v>
      </c>
      <c r="R2524" t="str">
        <f>MID(N2524,FIND("/",N2524)+1,4115)</f>
        <v>classical music</v>
      </c>
      <c r="S2524" s="11">
        <f>(((J2524/60)/60)/24)+DATE(1970,1,1)</f>
        <v>42460.573611111111</v>
      </c>
      <c r="T2524" s="11">
        <f>(((I2524/60)/60)/24)+DATE(1970,1,1)</f>
        <v>42482.619444444441</v>
      </c>
    </row>
    <row r="2525" spans="1:20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>E2525/D2525</f>
        <v>1.5644444444444445</v>
      </c>
      <c r="P2525">
        <f>E2525/L2525</f>
        <v>54.153846153846153</v>
      </c>
      <c r="Q2525" t="str">
        <f>LEFT(N2525,(FIND("/",N2525)-1))</f>
        <v>music</v>
      </c>
      <c r="R2525" t="str">
        <f>MID(N2525,FIND("/",N2525)+1,4115)</f>
        <v>classical music</v>
      </c>
      <c r="S2525" s="11">
        <f>(((J2525/60)/60)/24)+DATE(1970,1,1)</f>
        <v>41930.975601851853</v>
      </c>
      <c r="T2525" s="11">
        <f>(((I2525/60)/60)/24)+DATE(1970,1,1)</f>
        <v>41961.017268518524</v>
      </c>
    </row>
    <row r="2526" spans="1:20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>E2526/D2526</f>
        <v>1.016</v>
      </c>
      <c r="P2526">
        <f>E2526/L2526</f>
        <v>177.2093023255814</v>
      </c>
      <c r="Q2526" t="str">
        <f>LEFT(N2526,(FIND("/",N2526)-1))</f>
        <v>music</v>
      </c>
      <c r="R2526" t="str">
        <f>MID(N2526,FIND("/",N2526)+1,4115)</f>
        <v>classical music</v>
      </c>
      <c r="S2526" s="11">
        <f>(((J2526/60)/60)/24)+DATE(1970,1,1)</f>
        <v>41961.807372685187</v>
      </c>
      <c r="T2526" s="11">
        <f>(((I2526/60)/60)/24)+DATE(1970,1,1)</f>
        <v>41994.1875</v>
      </c>
    </row>
    <row r="2527" spans="1:20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>E2527/D2527</f>
        <v>1.00325</v>
      </c>
      <c r="P2527">
        <f>E2527/L2527</f>
        <v>100.325</v>
      </c>
      <c r="Q2527" t="str">
        <f>LEFT(N2527,(FIND("/",N2527)-1))</f>
        <v>music</v>
      </c>
      <c r="R2527" t="str">
        <f>MID(N2527,FIND("/",N2527)+1,4115)</f>
        <v>classical music</v>
      </c>
      <c r="S2527" s="11">
        <f>(((J2527/60)/60)/24)+DATE(1970,1,1)</f>
        <v>41058.844571759262</v>
      </c>
      <c r="T2527" s="11">
        <f>(((I2527/60)/60)/24)+DATE(1970,1,1)</f>
        <v>41088.844571759262</v>
      </c>
    </row>
    <row r="2528" spans="1:20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>E2528/D2528</f>
        <v>1.1294999999999999</v>
      </c>
      <c r="P2528">
        <f>E2528/L2528</f>
        <v>136.90909090909091</v>
      </c>
      <c r="Q2528" t="str">
        <f>LEFT(N2528,(FIND("/",N2528)-1))</f>
        <v>music</v>
      </c>
      <c r="R2528" t="str">
        <f>MID(N2528,FIND("/",N2528)+1,4115)</f>
        <v>classical music</v>
      </c>
      <c r="S2528" s="11">
        <f>(((J2528/60)/60)/24)+DATE(1970,1,1)</f>
        <v>41953.091134259259</v>
      </c>
      <c r="T2528" s="11">
        <f>(((I2528/60)/60)/24)+DATE(1970,1,1)</f>
        <v>41981.207638888889</v>
      </c>
    </row>
    <row r="2529" spans="1:20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>E2529/D2529</f>
        <v>1.02125</v>
      </c>
      <c r="P2529">
        <f>E2529/L2529</f>
        <v>57.535211267605632</v>
      </c>
      <c r="Q2529" t="str">
        <f>LEFT(N2529,(FIND("/",N2529)-1))</f>
        <v>music</v>
      </c>
      <c r="R2529" t="str">
        <f>MID(N2529,FIND("/",N2529)+1,4115)</f>
        <v>classical music</v>
      </c>
      <c r="S2529" s="11">
        <f>(((J2529/60)/60)/24)+DATE(1970,1,1)</f>
        <v>41546.75105324074</v>
      </c>
      <c r="T2529" s="11">
        <f>(((I2529/60)/60)/24)+DATE(1970,1,1)</f>
        <v>41565.165972222225</v>
      </c>
    </row>
    <row r="2530" spans="1:20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>E2530/D2530</f>
        <v>1.0724974999999999</v>
      </c>
      <c r="P2530">
        <f>E2530/L2530</f>
        <v>52.962839506172834</v>
      </c>
      <c r="Q2530" t="str">
        <f>LEFT(N2530,(FIND("/",N2530)-1))</f>
        <v>music</v>
      </c>
      <c r="R2530" t="str">
        <f>MID(N2530,FIND("/",N2530)+1,4115)</f>
        <v>classical music</v>
      </c>
      <c r="S2530" s="11">
        <f>(((J2530/60)/60)/24)+DATE(1970,1,1)</f>
        <v>42217.834525462968</v>
      </c>
      <c r="T2530" s="11">
        <f>(((I2530/60)/60)/24)+DATE(1970,1,1)</f>
        <v>42236.458333333328</v>
      </c>
    </row>
    <row r="2531" spans="1:20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>E2531/D2531</f>
        <v>1.0428333333333333</v>
      </c>
      <c r="P2531">
        <f>E2531/L2531</f>
        <v>82.328947368421055</v>
      </c>
      <c r="Q2531" t="str">
        <f>LEFT(N2531,(FIND("/",N2531)-1))</f>
        <v>music</v>
      </c>
      <c r="R2531" t="str">
        <f>MID(N2531,FIND("/",N2531)+1,4115)</f>
        <v>classical music</v>
      </c>
      <c r="S2531" s="11">
        <f>(((J2531/60)/60)/24)+DATE(1970,1,1)</f>
        <v>40948.080729166664</v>
      </c>
      <c r="T2531" s="11">
        <f>(((I2531/60)/60)/24)+DATE(1970,1,1)</f>
        <v>40993.0390625</v>
      </c>
    </row>
    <row r="2532" spans="1:20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>E2532/D2532</f>
        <v>1</v>
      </c>
      <c r="P2532">
        <f>E2532/L2532</f>
        <v>135.41666666666666</v>
      </c>
      <c r="Q2532" t="str">
        <f>LEFT(N2532,(FIND("/",N2532)-1))</f>
        <v>music</v>
      </c>
      <c r="R2532" t="str">
        <f>MID(N2532,FIND("/",N2532)+1,4115)</f>
        <v>classical music</v>
      </c>
      <c r="S2532" s="11">
        <f>(((J2532/60)/60)/24)+DATE(1970,1,1)</f>
        <v>42081.864641203705</v>
      </c>
      <c r="T2532" s="11">
        <f>(((I2532/60)/60)/24)+DATE(1970,1,1)</f>
        <v>42114.201388888891</v>
      </c>
    </row>
    <row r="2533" spans="1:20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>E2533/D2533</f>
        <v>1.004</v>
      </c>
      <c r="P2533">
        <f>E2533/L2533</f>
        <v>74.06557377049181</v>
      </c>
      <c r="Q2533" t="str">
        <f>LEFT(N2533,(FIND("/",N2533)-1))</f>
        <v>music</v>
      </c>
      <c r="R2533" t="str">
        <f>MID(N2533,FIND("/",N2533)+1,4115)</f>
        <v>classical music</v>
      </c>
      <c r="S2533" s="11">
        <f>(((J2533/60)/60)/24)+DATE(1970,1,1)</f>
        <v>42208.680023148147</v>
      </c>
      <c r="T2533" s="11">
        <f>(((I2533/60)/60)/24)+DATE(1970,1,1)</f>
        <v>42231.165972222225</v>
      </c>
    </row>
    <row r="2534" spans="1:20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>E2534/D2534</f>
        <v>1.26125</v>
      </c>
      <c r="P2534">
        <f>E2534/L2534</f>
        <v>84.083333333333329</v>
      </c>
      <c r="Q2534" t="str">
        <f>LEFT(N2534,(FIND("/",N2534)-1))</f>
        <v>music</v>
      </c>
      <c r="R2534" t="str">
        <f>MID(N2534,FIND("/",N2534)+1,4115)</f>
        <v>classical music</v>
      </c>
      <c r="S2534" s="11">
        <f>(((J2534/60)/60)/24)+DATE(1970,1,1)</f>
        <v>41107.849143518521</v>
      </c>
      <c r="T2534" s="11">
        <f>(((I2534/60)/60)/24)+DATE(1970,1,1)</f>
        <v>41137.849143518521</v>
      </c>
    </row>
    <row r="2535" spans="1:20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>E2535/D2535</f>
        <v>1.1066666666666667</v>
      </c>
      <c r="P2535">
        <f>E2535/L2535</f>
        <v>61.029411764705884</v>
      </c>
      <c r="Q2535" t="str">
        <f>LEFT(N2535,(FIND("/",N2535)-1))</f>
        <v>music</v>
      </c>
      <c r="R2535" t="str">
        <f>MID(N2535,FIND("/",N2535)+1,4115)</f>
        <v>classical music</v>
      </c>
      <c r="S2535" s="11">
        <f>(((J2535/60)/60)/24)+DATE(1970,1,1)</f>
        <v>41304.751284722224</v>
      </c>
      <c r="T2535" s="11">
        <f>(((I2535/60)/60)/24)+DATE(1970,1,1)</f>
        <v>41334.750787037039</v>
      </c>
    </row>
    <row r="2536" spans="1:20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>E2536/D2536</f>
        <v>1.05</v>
      </c>
      <c r="P2536">
        <f>E2536/L2536</f>
        <v>150</v>
      </c>
      <c r="Q2536" t="str">
        <f>LEFT(N2536,(FIND("/",N2536)-1))</f>
        <v>music</v>
      </c>
      <c r="R2536" t="str">
        <f>MID(N2536,FIND("/",N2536)+1,4115)</f>
        <v>classical music</v>
      </c>
      <c r="S2536" s="11">
        <f>(((J2536/60)/60)/24)+DATE(1970,1,1)</f>
        <v>40127.700370370374</v>
      </c>
      <c r="T2536" s="11">
        <f>(((I2536/60)/60)/24)+DATE(1970,1,1)</f>
        <v>40179.25</v>
      </c>
    </row>
    <row r="2537" spans="1:20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>E2537/D2537</f>
        <v>1.03775</v>
      </c>
      <c r="P2537">
        <f>E2537/L2537</f>
        <v>266.08974358974359</v>
      </c>
      <c r="Q2537" t="str">
        <f>LEFT(N2537,(FIND("/",N2537)-1))</f>
        <v>music</v>
      </c>
      <c r="R2537" t="str">
        <f>MID(N2537,FIND("/",N2537)+1,4115)</f>
        <v>classical music</v>
      </c>
      <c r="S2537" s="11">
        <f>(((J2537/60)/60)/24)+DATE(1970,1,1)</f>
        <v>41943.791030092594</v>
      </c>
      <c r="T2537" s="11">
        <f>(((I2537/60)/60)/24)+DATE(1970,1,1)</f>
        <v>41974.832696759258</v>
      </c>
    </row>
    <row r="2538" spans="1:20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>E2538/D2538</f>
        <v>1.1599999999999999</v>
      </c>
      <c r="P2538">
        <f>E2538/L2538</f>
        <v>7.25</v>
      </c>
      <c r="Q2538" t="str">
        <f>LEFT(N2538,(FIND("/",N2538)-1))</f>
        <v>music</v>
      </c>
      <c r="R2538" t="str">
        <f>MID(N2538,FIND("/",N2538)+1,4115)</f>
        <v>classical music</v>
      </c>
      <c r="S2538" s="11">
        <f>(((J2538/60)/60)/24)+DATE(1970,1,1)</f>
        <v>41464.106087962966</v>
      </c>
      <c r="T2538" s="11">
        <f>(((I2538/60)/60)/24)+DATE(1970,1,1)</f>
        <v>41485.106087962966</v>
      </c>
    </row>
    <row r="2539" spans="1:20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>E2539/D2539</f>
        <v>1.1000000000000001</v>
      </c>
      <c r="P2539">
        <f>E2539/L2539</f>
        <v>100</v>
      </c>
      <c r="Q2539" t="str">
        <f>LEFT(N2539,(FIND("/",N2539)-1))</f>
        <v>music</v>
      </c>
      <c r="R2539" t="str">
        <f>MID(N2539,FIND("/",N2539)+1,4115)</f>
        <v>classical music</v>
      </c>
      <c r="S2539" s="11">
        <f>(((J2539/60)/60)/24)+DATE(1970,1,1)</f>
        <v>40696.648784722223</v>
      </c>
      <c r="T2539" s="11">
        <f>(((I2539/60)/60)/24)+DATE(1970,1,1)</f>
        <v>40756.648784722223</v>
      </c>
    </row>
    <row r="2540" spans="1:20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>E2540/D2540</f>
        <v>1.130176111111111</v>
      </c>
      <c r="P2540">
        <f>E2540/L2540</f>
        <v>109.96308108108107</v>
      </c>
      <c r="Q2540" t="str">
        <f>LEFT(N2540,(FIND("/",N2540)-1))</f>
        <v>music</v>
      </c>
      <c r="R2540" t="str">
        <f>MID(N2540,FIND("/",N2540)+1,4115)</f>
        <v>classical music</v>
      </c>
      <c r="S2540" s="11">
        <f>(((J2540/60)/60)/24)+DATE(1970,1,1)</f>
        <v>41298.509965277779</v>
      </c>
      <c r="T2540" s="11">
        <f>(((I2540/60)/60)/24)+DATE(1970,1,1)</f>
        <v>41329.207638888889</v>
      </c>
    </row>
    <row r="2541" spans="1:20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>E2541/D2541</f>
        <v>1.0024999999999999</v>
      </c>
      <c r="P2541">
        <f>E2541/L2541</f>
        <v>169.91525423728814</v>
      </c>
      <c r="Q2541" t="str">
        <f>LEFT(N2541,(FIND("/",N2541)-1))</f>
        <v>music</v>
      </c>
      <c r="R2541" t="str">
        <f>MID(N2541,FIND("/",N2541)+1,4115)</f>
        <v>classical music</v>
      </c>
      <c r="S2541" s="11">
        <f>(((J2541/60)/60)/24)+DATE(1970,1,1)</f>
        <v>41977.902222222227</v>
      </c>
      <c r="T2541" s="11">
        <f>(((I2541/60)/60)/24)+DATE(1970,1,1)</f>
        <v>42037.902222222227</v>
      </c>
    </row>
    <row r="2542" spans="1:20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>E2542/D2542</f>
        <v>1.034</v>
      </c>
      <c r="P2542">
        <f>E2542/L2542</f>
        <v>95.740740740740748</v>
      </c>
      <c r="Q2542" t="str">
        <f>LEFT(N2542,(FIND("/",N2542)-1))</f>
        <v>music</v>
      </c>
      <c r="R2542" t="str">
        <f>MID(N2542,FIND("/",N2542)+1,4115)</f>
        <v>classical music</v>
      </c>
      <c r="S2542" s="11">
        <f>(((J2542/60)/60)/24)+DATE(1970,1,1)</f>
        <v>40785.675011574072</v>
      </c>
      <c r="T2542" s="11">
        <f>(((I2542/60)/60)/24)+DATE(1970,1,1)</f>
        <v>40845.675011574072</v>
      </c>
    </row>
    <row r="2543" spans="1:20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>E2543/D2543</f>
        <v>1.0702857142857143</v>
      </c>
      <c r="P2543">
        <f>E2543/L2543</f>
        <v>59.460317460317462</v>
      </c>
      <c r="Q2543" t="str">
        <f>LEFT(N2543,(FIND("/",N2543)-1))</f>
        <v>music</v>
      </c>
      <c r="R2543" t="str">
        <f>MID(N2543,FIND("/",N2543)+1,4115)</f>
        <v>classical music</v>
      </c>
      <c r="S2543" s="11">
        <f>(((J2543/60)/60)/24)+DATE(1970,1,1)</f>
        <v>41483.449282407404</v>
      </c>
      <c r="T2543" s="11">
        <f>(((I2543/60)/60)/24)+DATE(1970,1,1)</f>
        <v>41543.449282407404</v>
      </c>
    </row>
    <row r="2544" spans="1:20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>E2544/D2544</f>
        <v>1.0357142857142858</v>
      </c>
      <c r="P2544">
        <f>E2544/L2544</f>
        <v>55.769230769230766</v>
      </c>
      <c r="Q2544" t="str">
        <f>LEFT(N2544,(FIND("/",N2544)-1))</f>
        <v>music</v>
      </c>
      <c r="R2544" t="str">
        <f>MID(N2544,FIND("/",N2544)+1,4115)</f>
        <v>classical music</v>
      </c>
      <c r="S2544" s="11">
        <f>(((J2544/60)/60)/24)+DATE(1970,1,1)</f>
        <v>41509.426585648151</v>
      </c>
      <c r="T2544" s="11">
        <f>(((I2544/60)/60)/24)+DATE(1970,1,1)</f>
        <v>41548.165972222225</v>
      </c>
    </row>
    <row r="2545" spans="1:20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>E2545/D2545</f>
        <v>1.5640000000000001</v>
      </c>
      <c r="P2545">
        <f>E2545/L2545</f>
        <v>30.076923076923077</v>
      </c>
      <c r="Q2545" t="str">
        <f>LEFT(N2545,(FIND("/",N2545)-1))</f>
        <v>music</v>
      </c>
      <c r="R2545" t="str">
        <f>MID(N2545,FIND("/",N2545)+1,4115)</f>
        <v>classical music</v>
      </c>
      <c r="S2545" s="11">
        <f>(((J2545/60)/60)/24)+DATE(1970,1,1)</f>
        <v>40514.107615740737</v>
      </c>
      <c r="T2545" s="11">
        <f>(((I2545/60)/60)/24)+DATE(1970,1,1)</f>
        <v>40545.125</v>
      </c>
    </row>
    <row r="2546" spans="1:20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>E2546/D2546</f>
        <v>1.0082</v>
      </c>
      <c r="P2546">
        <f>E2546/L2546</f>
        <v>88.438596491228068</v>
      </c>
      <c r="Q2546" t="str">
        <f>LEFT(N2546,(FIND("/",N2546)-1))</f>
        <v>music</v>
      </c>
      <c r="R2546" t="str">
        <f>MID(N2546,FIND("/",N2546)+1,4115)</f>
        <v>classical music</v>
      </c>
      <c r="S2546" s="11">
        <f>(((J2546/60)/60)/24)+DATE(1970,1,1)</f>
        <v>41068.520474537036</v>
      </c>
      <c r="T2546" s="11">
        <f>(((I2546/60)/60)/24)+DATE(1970,1,1)</f>
        <v>41098.520474537036</v>
      </c>
    </row>
    <row r="2547" spans="1:20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>E2547/D2547</f>
        <v>1.9530000000000001</v>
      </c>
      <c r="P2547">
        <f>E2547/L2547</f>
        <v>64.032786885245898</v>
      </c>
      <c r="Q2547" t="str">
        <f>LEFT(N2547,(FIND("/",N2547)-1))</f>
        <v>music</v>
      </c>
      <c r="R2547" t="str">
        <f>MID(N2547,FIND("/",N2547)+1,4115)</f>
        <v>classical music</v>
      </c>
      <c r="S2547" s="11">
        <f>(((J2547/60)/60)/24)+DATE(1970,1,1)</f>
        <v>42027.13817129629</v>
      </c>
      <c r="T2547" s="11">
        <f>(((I2547/60)/60)/24)+DATE(1970,1,1)</f>
        <v>42062.020833333328</v>
      </c>
    </row>
    <row r="2548" spans="1:20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>E2548/D2548</f>
        <v>1.1171428571428572</v>
      </c>
      <c r="P2548">
        <f>E2548/L2548</f>
        <v>60.153846153846153</v>
      </c>
      <c r="Q2548" t="str">
        <f>LEFT(N2548,(FIND("/",N2548)-1))</f>
        <v>music</v>
      </c>
      <c r="R2548" t="str">
        <f>MID(N2548,FIND("/",N2548)+1,4115)</f>
        <v>classical music</v>
      </c>
      <c r="S2548" s="11">
        <f>(((J2548/60)/60)/24)+DATE(1970,1,1)</f>
        <v>41524.858553240738</v>
      </c>
      <c r="T2548" s="11">
        <f>(((I2548/60)/60)/24)+DATE(1970,1,1)</f>
        <v>41552.208333333336</v>
      </c>
    </row>
    <row r="2549" spans="1:20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>E2549/D2549</f>
        <v>1.1985454545454546</v>
      </c>
      <c r="P2549">
        <f>E2549/L2549</f>
        <v>49.194029850746269</v>
      </c>
      <c r="Q2549" t="str">
        <f>LEFT(N2549,(FIND("/",N2549)-1))</f>
        <v>music</v>
      </c>
      <c r="R2549" t="str">
        <f>MID(N2549,FIND("/",N2549)+1,4115)</f>
        <v>classical music</v>
      </c>
      <c r="S2549" s="11">
        <f>(((J2549/60)/60)/24)+DATE(1970,1,1)</f>
        <v>40973.773182870369</v>
      </c>
      <c r="T2549" s="11">
        <f>(((I2549/60)/60)/24)+DATE(1970,1,1)</f>
        <v>41003.731516203705</v>
      </c>
    </row>
    <row r="2550" spans="1:20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>E2550/D2550</f>
        <v>1.0185</v>
      </c>
      <c r="P2550">
        <f>E2550/L2550</f>
        <v>165.16216216216216</v>
      </c>
      <c r="Q2550" t="str">
        <f>LEFT(N2550,(FIND("/",N2550)-1))</f>
        <v>music</v>
      </c>
      <c r="R2550" t="str">
        <f>MID(N2550,FIND("/",N2550)+1,4115)</f>
        <v>classical music</v>
      </c>
      <c r="S2550" s="11">
        <f>(((J2550/60)/60)/24)+DATE(1970,1,1)</f>
        <v>42618.625428240746</v>
      </c>
      <c r="T2550" s="11">
        <f>(((I2550/60)/60)/24)+DATE(1970,1,1)</f>
        <v>42643.185416666667</v>
      </c>
    </row>
    <row r="2551" spans="1:20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>E2551/D2551</f>
        <v>1.0280254777070064</v>
      </c>
      <c r="P2551">
        <f>E2551/L2551</f>
        <v>43.621621621621621</v>
      </c>
      <c r="Q2551" t="str">
        <f>LEFT(N2551,(FIND("/",N2551)-1))</f>
        <v>music</v>
      </c>
      <c r="R2551" t="str">
        <f>MID(N2551,FIND("/",N2551)+1,4115)</f>
        <v>classical music</v>
      </c>
      <c r="S2551" s="11">
        <f>(((J2551/60)/60)/24)+DATE(1970,1,1)</f>
        <v>41390.757754629631</v>
      </c>
      <c r="T2551" s="11">
        <f>(((I2551/60)/60)/24)+DATE(1970,1,1)</f>
        <v>41425.708333333336</v>
      </c>
    </row>
    <row r="2552" spans="1:20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>E2552/D2552</f>
        <v>1.0084615384615385</v>
      </c>
      <c r="P2552">
        <f>E2552/L2552</f>
        <v>43.7</v>
      </c>
      <c r="Q2552" t="str">
        <f>LEFT(N2552,(FIND("/",N2552)-1))</f>
        <v>music</v>
      </c>
      <c r="R2552" t="str">
        <f>MID(N2552,FIND("/",N2552)+1,4115)</f>
        <v>classical music</v>
      </c>
      <c r="S2552" s="11">
        <f>(((J2552/60)/60)/24)+DATE(1970,1,1)</f>
        <v>42228.634328703702</v>
      </c>
      <c r="T2552" s="11">
        <f>(((I2552/60)/60)/24)+DATE(1970,1,1)</f>
        <v>42285.165972222225</v>
      </c>
    </row>
    <row r="2553" spans="1:20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>E2553/D2553</f>
        <v>1.0273469387755103</v>
      </c>
      <c r="P2553">
        <f>E2553/L2553</f>
        <v>67.419642857142861</v>
      </c>
      <c r="Q2553" t="str">
        <f>LEFT(N2553,(FIND("/",N2553)-1))</f>
        <v>music</v>
      </c>
      <c r="R2553" t="str">
        <f>MID(N2553,FIND("/",N2553)+1,4115)</f>
        <v>classical music</v>
      </c>
      <c r="S2553" s="11">
        <f>(((J2553/60)/60)/24)+DATE(1970,1,1)</f>
        <v>40961.252141203702</v>
      </c>
      <c r="T2553" s="11">
        <f>(((I2553/60)/60)/24)+DATE(1970,1,1)</f>
        <v>40989.866666666669</v>
      </c>
    </row>
    <row r="2554" spans="1:20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>E2554/D2554</f>
        <v>1.0649999999999999</v>
      </c>
      <c r="P2554">
        <f>E2554/L2554</f>
        <v>177.5</v>
      </c>
      <c r="Q2554" t="str">
        <f>LEFT(N2554,(FIND("/",N2554)-1))</f>
        <v>music</v>
      </c>
      <c r="R2554" t="str">
        <f>MID(N2554,FIND("/",N2554)+1,4115)</f>
        <v>classical music</v>
      </c>
      <c r="S2554" s="11">
        <f>(((J2554/60)/60)/24)+DATE(1970,1,1)</f>
        <v>42769.809965277775</v>
      </c>
      <c r="T2554" s="11">
        <f>(((I2554/60)/60)/24)+DATE(1970,1,1)</f>
        <v>42799.809965277775</v>
      </c>
    </row>
    <row r="2555" spans="1:20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>E2555/D2555</f>
        <v>1.5553333333333332</v>
      </c>
      <c r="P2555">
        <f>E2555/L2555</f>
        <v>38.883333333333333</v>
      </c>
      <c r="Q2555" t="str">
        <f>LEFT(N2555,(FIND("/",N2555)-1))</f>
        <v>music</v>
      </c>
      <c r="R2555" t="str">
        <f>MID(N2555,FIND("/",N2555)+1,4115)</f>
        <v>classical music</v>
      </c>
      <c r="S2555" s="11">
        <f>(((J2555/60)/60)/24)+DATE(1970,1,1)</f>
        <v>41113.199155092596</v>
      </c>
      <c r="T2555" s="11">
        <f>(((I2555/60)/60)/24)+DATE(1970,1,1)</f>
        <v>41173.199155092596</v>
      </c>
    </row>
    <row r="2556" spans="1:20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>E2556/D2556</f>
        <v>1.228</v>
      </c>
      <c r="P2556">
        <f>E2556/L2556</f>
        <v>54.985074626865675</v>
      </c>
      <c r="Q2556" t="str">
        <f>LEFT(N2556,(FIND("/",N2556)-1))</f>
        <v>music</v>
      </c>
      <c r="R2556" t="str">
        <f>MID(N2556,FIND("/",N2556)+1,4115)</f>
        <v>classical music</v>
      </c>
      <c r="S2556" s="11">
        <f>(((J2556/60)/60)/24)+DATE(1970,1,1)</f>
        <v>42125.078275462962</v>
      </c>
      <c r="T2556" s="11">
        <f>(((I2556/60)/60)/24)+DATE(1970,1,1)</f>
        <v>42156.165972222225</v>
      </c>
    </row>
    <row r="2557" spans="1:20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>E2557/D2557</f>
        <v>1.0734999999999999</v>
      </c>
      <c r="P2557">
        <f>E2557/L2557</f>
        <v>61.342857142857142</v>
      </c>
      <c r="Q2557" t="str">
        <f>LEFT(N2557,(FIND("/",N2557)-1))</f>
        <v>music</v>
      </c>
      <c r="R2557" t="str">
        <f>MID(N2557,FIND("/",N2557)+1,4115)</f>
        <v>classical music</v>
      </c>
      <c r="S2557" s="11">
        <f>(((J2557/60)/60)/24)+DATE(1970,1,1)</f>
        <v>41026.655011574076</v>
      </c>
      <c r="T2557" s="11">
        <f>(((I2557/60)/60)/24)+DATE(1970,1,1)</f>
        <v>41057.655011574076</v>
      </c>
    </row>
    <row r="2558" spans="1:20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>E2558/D2558</f>
        <v>1.0550335570469798</v>
      </c>
      <c r="P2558">
        <f>E2558/L2558</f>
        <v>23.117647058823529</v>
      </c>
      <c r="Q2558" t="str">
        <f>LEFT(N2558,(FIND("/",N2558)-1))</f>
        <v>music</v>
      </c>
      <c r="R2558" t="str">
        <f>MID(N2558,FIND("/",N2558)+1,4115)</f>
        <v>classical music</v>
      </c>
      <c r="S2558" s="11">
        <f>(((J2558/60)/60)/24)+DATE(1970,1,1)</f>
        <v>41222.991400462961</v>
      </c>
      <c r="T2558" s="11">
        <f>(((I2558/60)/60)/24)+DATE(1970,1,1)</f>
        <v>41267.991400462961</v>
      </c>
    </row>
    <row r="2559" spans="1:20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>E2559/D2559</f>
        <v>1.1844444444444444</v>
      </c>
      <c r="P2559">
        <f>E2559/L2559</f>
        <v>29.611111111111111</v>
      </c>
      <c r="Q2559" t="str">
        <f>LEFT(N2559,(FIND("/",N2559)-1))</f>
        <v>music</v>
      </c>
      <c r="R2559" t="str">
        <f>MID(N2559,FIND("/",N2559)+1,4115)</f>
        <v>classical music</v>
      </c>
      <c r="S2559" s="11">
        <f>(((J2559/60)/60)/24)+DATE(1970,1,1)</f>
        <v>41744.745208333334</v>
      </c>
      <c r="T2559" s="11">
        <f>(((I2559/60)/60)/24)+DATE(1970,1,1)</f>
        <v>41774.745208333334</v>
      </c>
    </row>
    <row r="2560" spans="1:20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>E2560/D2560</f>
        <v>1.0888</v>
      </c>
      <c r="P2560">
        <f>E2560/L2560</f>
        <v>75.611111111111114</v>
      </c>
      <c r="Q2560" t="str">
        <f>LEFT(N2560,(FIND("/",N2560)-1))</f>
        <v>music</v>
      </c>
      <c r="R2560" t="str">
        <f>MID(N2560,FIND("/",N2560)+1,4115)</f>
        <v>classical music</v>
      </c>
      <c r="S2560" s="11">
        <f>(((J2560/60)/60)/24)+DATE(1970,1,1)</f>
        <v>42093.860023148154</v>
      </c>
      <c r="T2560" s="11">
        <f>(((I2560/60)/60)/24)+DATE(1970,1,1)</f>
        <v>42125.582638888889</v>
      </c>
    </row>
    <row r="2561" spans="1:20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>E2561/D2561</f>
        <v>1.1125</v>
      </c>
      <c r="P2561">
        <f>E2561/L2561</f>
        <v>35.6</v>
      </c>
      <c r="Q2561" t="str">
        <f>LEFT(N2561,(FIND("/",N2561)-1))</f>
        <v>music</v>
      </c>
      <c r="R2561" t="str">
        <f>MID(N2561,FIND("/",N2561)+1,4115)</f>
        <v>classical music</v>
      </c>
      <c r="S2561" s="11">
        <f>(((J2561/60)/60)/24)+DATE(1970,1,1)</f>
        <v>40829.873657407406</v>
      </c>
      <c r="T2561" s="11">
        <f>(((I2561/60)/60)/24)+DATE(1970,1,1)</f>
        <v>40862.817361111112</v>
      </c>
    </row>
    <row r="2562" spans="1:20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>E2562/D2562</f>
        <v>1.0009999999999999</v>
      </c>
      <c r="P2562">
        <f>E2562/L2562</f>
        <v>143</v>
      </c>
      <c r="Q2562" t="str">
        <f>LEFT(N2562,(FIND("/",N2562)-1))</f>
        <v>music</v>
      </c>
      <c r="R2562" t="str">
        <f>MID(N2562,FIND("/",N2562)+1,4115)</f>
        <v>classical music</v>
      </c>
      <c r="S2562" s="11">
        <f>(((J2562/60)/60)/24)+DATE(1970,1,1)</f>
        <v>42039.951087962967</v>
      </c>
      <c r="T2562" s="11">
        <f>(((I2562/60)/60)/24)+DATE(1970,1,1)</f>
        <v>42069.951087962967</v>
      </c>
    </row>
    <row r="2563" spans="1:20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>E2563/D2563</f>
        <v>0</v>
      </c>
      <c r="P2563" t="e">
        <f>E2563/L2563</f>
        <v>#DIV/0!</v>
      </c>
      <c r="Q2563" t="str">
        <f>LEFT(N2563,(FIND("/",N2563)-1))</f>
        <v>food</v>
      </c>
      <c r="R2563" t="str">
        <f>MID(N2563,FIND("/",N2563)+1,4115)</f>
        <v>food trucks</v>
      </c>
      <c r="S2563" s="11">
        <f>(((J2563/60)/60)/24)+DATE(1970,1,1)</f>
        <v>42260.528807870374</v>
      </c>
      <c r="T2563" s="11">
        <f>(((I2563/60)/60)/24)+DATE(1970,1,1)</f>
        <v>42290.528807870374</v>
      </c>
    </row>
    <row r="2564" spans="1:20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>E2564/D2564</f>
        <v>7.4999999999999997E-3</v>
      </c>
      <c r="P2564">
        <f>E2564/L2564</f>
        <v>25</v>
      </c>
      <c r="Q2564" t="str">
        <f>LEFT(N2564,(FIND("/",N2564)-1))</f>
        <v>food</v>
      </c>
      <c r="R2564" t="str">
        <f>MID(N2564,FIND("/",N2564)+1,4115)</f>
        <v>food trucks</v>
      </c>
      <c r="S2564" s="11">
        <f>(((J2564/60)/60)/24)+DATE(1970,1,1)</f>
        <v>42594.524756944447</v>
      </c>
      <c r="T2564" s="11">
        <f>(((I2564/60)/60)/24)+DATE(1970,1,1)</f>
        <v>42654.524756944447</v>
      </c>
    </row>
    <row r="2565" spans="1:20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>E2565/D2565</f>
        <v>0</v>
      </c>
      <c r="P2565" t="e">
        <f>E2565/L2565</f>
        <v>#DIV/0!</v>
      </c>
      <c r="Q2565" t="str">
        <f>LEFT(N2565,(FIND("/",N2565)-1))</f>
        <v>food</v>
      </c>
      <c r="R2565" t="str">
        <f>MID(N2565,FIND("/",N2565)+1,4115)</f>
        <v>food trucks</v>
      </c>
      <c r="S2565" s="11">
        <f>(((J2565/60)/60)/24)+DATE(1970,1,1)</f>
        <v>42155.139479166668</v>
      </c>
      <c r="T2565" s="11">
        <f>(((I2565/60)/60)/24)+DATE(1970,1,1)</f>
        <v>42215.139479166668</v>
      </c>
    </row>
    <row r="2566" spans="1:20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>E2566/D2566</f>
        <v>0</v>
      </c>
      <c r="P2566" t="e">
        <f>E2566/L2566</f>
        <v>#DIV/0!</v>
      </c>
      <c r="Q2566" t="str">
        <f>LEFT(N2566,(FIND("/",N2566)-1))</f>
        <v>food</v>
      </c>
      <c r="R2566" t="str">
        <f>MID(N2566,FIND("/",N2566)+1,4115)</f>
        <v>food trucks</v>
      </c>
      <c r="S2566" s="11">
        <f>(((J2566/60)/60)/24)+DATE(1970,1,1)</f>
        <v>41822.040497685186</v>
      </c>
      <c r="T2566" s="11">
        <f>(((I2566/60)/60)/24)+DATE(1970,1,1)</f>
        <v>41852.040497685186</v>
      </c>
    </row>
    <row r="2567" spans="1:20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>E2567/D2567</f>
        <v>0.01</v>
      </c>
      <c r="P2567">
        <f>E2567/L2567</f>
        <v>100</v>
      </c>
      <c r="Q2567" t="str">
        <f>LEFT(N2567,(FIND("/",N2567)-1))</f>
        <v>food</v>
      </c>
      <c r="R2567" t="str">
        <f>MID(N2567,FIND("/",N2567)+1,4115)</f>
        <v>food trucks</v>
      </c>
      <c r="S2567" s="11">
        <f>(((J2567/60)/60)/24)+DATE(1970,1,1)</f>
        <v>42440.650335648148</v>
      </c>
      <c r="T2567" s="11">
        <f>(((I2567/60)/60)/24)+DATE(1970,1,1)</f>
        <v>42499.868055555555</v>
      </c>
    </row>
    <row r="2568" spans="1:20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>E2568/D2568</f>
        <v>0</v>
      </c>
      <c r="P2568" t="e">
        <f>E2568/L2568</f>
        <v>#DIV/0!</v>
      </c>
      <c r="Q2568" t="str">
        <f>LEFT(N2568,(FIND("/",N2568)-1))</f>
        <v>food</v>
      </c>
      <c r="R2568" t="str">
        <f>MID(N2568,FIND("/",N2568)+1,4115)</f>
        <v>food trucks</v>
      </c>
      <c r="S2568" s="11">
        <f>(((J2568/60)/60)/24)+DATE(1970,1,1)</f>
        <v>41842.980879629627</v>
      </c>
      <c r="T2568" s="11">
        <f>(((I2568/60)/60)/24)+DATE(1970,1,1)</f>
        <v>41872.980879629627</v>
      </c>
    </row>
    <row r="2569" spans="1:20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>E2569/D2569</f>
        <v>2.6666666666666666E-3</v>
      </c>
      <c r="P2569">
        <f>E2569/L2569</f>
        <v>60</v>
      </c>
      <c r="Q2569" t="str">
        <f>LEFT(N2569,(FIND("/",N2569)-1))</f>
        <v>food</v>
      </c>
      <c r="R2569" t="str">
        <f>MID(N2569,FIND("/",N2569)+1,4115)</f>
        <v>food trucks</v>
      </c>
      <c r="S2569" s="11">
        <f>(((J2569/60)/60)/24)+DATE(1970,1,1)</f>
        <v>42087.878912037035</v>
      </c>
      <c r="T2569" s="11">
        <f>(((I2569/60)/60)/24)+DATE(1970,1,1)</f>
        <v>42117.878912037035</v>
      </c>
    </row>
    <row r="2570" spans="1:20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>E2570/D2570</f>
        <v>5.0000000000000001E-3</v>
      </c>
      <c r="P2570">
        <f>E2570/L2570</f>
        <v>50</v>
      </c>
      <c r="Q2570" t="str">
        <f>LEFT(N2570,(FIND("/",N2570)-1))</f>
        <v>food</v>
      </c>
      <c r="R2570" t="str">
        <f>MID(N2570,FIND("/",N2570)+1,4115)</f>
        <v>food trucks</v>
      </c>
      <c r="S2570" s="11">
        <f>(((J2570/60)/60)/24)+DATE(1970,1,1)</f>
        <v>42584.666597222225</v>
      </c>
      <c r="T2570" s="11">
        <f>(((I2570/60)/60)/24)+DATE(1970,1,1)</f>
        <v>42614.666597222225</v>
      </c>
    </row>
    <row r="2571" spans="1:20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>E2571/D2571</f>
        <v>2.2307692307692306E-2</v>
      </c>
      <c r="P2571">
        <f>E2571/L2571</f>
        <v>72.5</v>
      </c>
      <c r="Q2571" t="str">
        <f>LEFT(N2571,(FIND("/",N2571)-1))</f>
        <v>food</v>
      </c>
      <c r="R2571" t="str">
        <f>MID(N2571,FIND("/",N2571)+1,4115)</f>
        <v>food trucks</v>
      </c>
      <c r="S2571" s="11">
        <f>(((J2571/60)/60)/24)+DATE(1970,1,1)</f>
        <v>42234.105462962965</v>
      </c>
      <c r="T2571" s="11">
        <f>(((I2571/60)/60)/24)+DATE(1970,1,1)</f>
        <v>42264.105462962965</v>
      </c>
    </row>
    <row r="2572" spans="1:20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>E2572/D2572</f>
        <v>8.4285714285714294E-3</v>
      </c>
      <c r="P2572">
        <f>E2572/L2572</f>
        <v>29.5</v>
      </c>
      <c r="Q2572" t="str">
        <f>LEFT(N2572,(FIND("/",N2572)-1))</f>
        <v>food</v>
      </c>
      <c r="R2572" t="str">
        <f>MID(N2572,FIND("/",N2572)+1,4115)</f>
        <v>food trucks</v>
      </c>
      <c r="S2572" s="11">
        <f>(((J2572/60)/60)/24)+DATE(1970,1,1)</f>
        <v>42744.903182870374</v>
      </c>
      <c r="T2572" s="11">
        <f>(((I2572/60)/60)/24)+DATE(1970,1,1)</f>
        <v>42774.903182870374</v>
      </c>
    </row>
    <row r="2573" spans="1:20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>E2573/D2573</f>
        <v>2.5000000000000001E-3</v>
      </c>
      <c r="P2573">
        <f>E2573/L2573</f>
        <v>62.5</v>
      </c>
      <c r="Q2573" t="str">
        <f>LEFT(N2573,(FIND("/",N2573)-1))</f>
        <v>food</v>
      </c>
      <c r="R2573" t="str">
        <f>MID(N2573,FIND("/",N2573)+1,4115)</f>
        <v>food trucks</v>
      </c>
      <c r="S2573" s="11">
        <f>(((J2573/60)/60)/24)+DATE(1970,1,1)</f>
        <v>42449.341678240744</v>
      </c>
      <c r="T2573" s="11">
        <f>(((I2573/60)/60)/24)+DATE(1970,1,1)</f>
        <v>42509.341678240744</v>
      </c>
    </row>
    <row r="2574" spans="1:20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>E2574/D2574</f>
        <v>0</v>
      </c>
      <c r="P2574" t="e">
        <f>E2574/L2574</f>
        <v>#DIV/0!</v>
      </c>
      <c r="Q2574" t="str">
        <f>LEFT(N2574,(FIND("/",N2574)-1))</f>
        <v>food</v>
      </c>
      <c r="R2574" t="str">
        <f>MID(N2574,FIND("/",N2574)+1,4115)</f>
        <v>food trucks</v>
      </c>
      <c r="S2574" s="11">
        <f>(((J2574/60)/60)/24)+DATE(1970,1,1)</f>
        <v>42077.119409722218</v>
      </c>
      <c r="T2574" s="11">
        <f>(((I2574/60)/60)/24)+DATE(1970,1,1)</f>
        <v>42107.119409722218</v>
      </c>
    </row>
    <row r="2575" spans="1:20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>E2575/D2575</f>
        <v>0</v>
      </c>
      <c r="P2575" t="e">
        <f>E2575/L2575</f>
        <v>#DIV/0!</v>
      </c>
      <c r="Q2575" t="str">
        <f>LEFT(N2575,(FIND("/",N2575)-1))</f>
        <v>food</v>
      </c>
      <c r="R2575" t="str">
        <f>MID(N2575,FIND("/",N2575)+1,4115)</f>
        <v>food trucks</v>
      </c>
      <c r="S2575" s="11">
        <f>(((J2575/60)/60)/24)+DATE(1970,1,1)</f>
        <v>41829.592002314814</v>
      </c>
      <c r="T2575" s="11">
        <f>(((I2575/60)/60)/24)+DATE(1970,1,1)</f>
        <v>41874.592002314814</v>
      </c>
    </row>
    <row r="2576" spans="1:20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>E2576/D2576</f>
        <v>0</v>
      </c>
      <c r="P2576" t="e">
        <f>E2576/L2576</f>
        <v>#DIV/0!</v>
      </c>
      <c r="Q2576" t="str">
        <f>LEFT(N2576,(FIND("/",N2576)-1))</f>
        <v>food</v>
      </c>
      <c r="R2576" t="str">
        <f>MID(N2576,FIND("/",N2576)+1,4115)</f>
        <v>food trucks</v>
      </c>
      <c r="S2576" s="11">
        <f>(((J2576/60)/60)/24)+DATE(1970,1,1)</f>
        <v>42487.825752314813</v>
      </c>
      <c r="T2576" s="11">
        <f>(((I2576/60)/60)/24)+DATE(1970,1,1)</f>
        <v>42508.825752314813</v>
      </c>
    </row>
    <row r="2577" spans="1:20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>E2577/D2577</f>
        <v>0</v>
      </c>
      <c r="P2577" t="e">
        <f>E2577/L2577</f>
        <v>#DIV/0!</v>
      </c>
      <c r="Q2577" t="str">
        <f>LEFT(N2577,(FIND("/",N2577)-1))</f>
        <v>food</v>
      </c>
      <c r="R2577" t="str">
        <f>MID(N2577,FIND("/",N2577)+1,4115)</f>
        <v>food trucks</v>
      </c>
      <c r="S2577" s="11">
        <f>(((J2577/60)/60)/24)+DATE(1970,1,1)</f>
        <v>41986.108726851846</v>
      </c>
      <c r="T2577" s="11">
        <f>(((I2577/60)/60)/24)+DATE(1970,1,1)</f>
        <v>42016.108726851846</v>
      </c>
    </row>
    <row r="2578" spans="1:20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>E2578/D2578</f>
        <v>0</v>
      </c>
      <c r="P2578" t="e">
        <f>E2578/L2578</f>
        <v>#DIV/0!</v>
      </c>
      <c r="Q2578" t="str">
        <f>LEFT(N2578,(FIND("/",N2578)-1))</f>
        <v>food</v>
      </c>
      <c r="R2578" t="str">
        <f>MID(N2578,FIND("/",N2578)+1,4115)</f>
        <v>food trucks</v>
      </c>
      <c r="S2578" s="11">
        <f>(((J2578/60)/60)/24)+DATE(1970,1,1)</f>
        <v>42060.00980324074</v>
      </c>
      <c r="T2578" s="11">
        <f>(((I2578/60)/60)/24)+DATE(1970,1,1)</f>
        <v>42104.968136574069</v>
      </c>
    </row>
    <row r="2579" spans="1:20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>E2579/D2579</f>
        <v>0</v>
      </c>
      <c r="P2579" t="e">
        <f>E2579/L2579</f>
        <v>#DIV/0!</v>
      </c>
      <c r="Q2579" t="str">
        <f>LEFT(N2579,(FIND("/",N2579)-1))</f>
        <v>food</v>
      </c>
      <c r="R2579" t="str">
        <f>MID(N2579,FIND("/",N2579)+1,4115)</f>
        <v>food trucks</v>
      </c>
      <c r="S2579" s="11">
        <f>(((J2579/60)/60)/24)+DATE(1970,1,1)</f>
        <v>41830.820567129631</v>
      </c>
      <c r="T2579" s="11">
        <f>(((I2579/60)/60)/24)+DATE(1970,1,1)</f>
        <v>41855.820567129631</v>
      </c>
    </row>
    <row r="2580" spans="1:20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>E2580/D2580</f>
        <v>0</v>
      </c>
      <c r="P2580" t="e">
        <f>E2580/L2580</f>
        <v>#DIV/0!</v>
      </c>
      <c r="Q2580" t="str">
        <f>LEFT(N2580,(FIND("/",N2580)-1))</f>
        <v>food</v>
      </c>
      <c r="R2580" t="str">
        <f>MID(N2580,FIND("/",N2580)+1,4115)</f>
        <v>food trucks</v>
      </c>
      <c r="S2580" s="11">
        <f>(((J2580/60)/60)/24)+DATE(1970,1,1)</f>
        <v>42238.022905092599</v>
      </c>
      <c r="T2580" s="11">
        <f>(((I2580/60)/60)/24)+DATE(1970,1,1)</f>
        <v>42286.708333333328</v>
      </c>
    </row>
    <row r="2581" spans="1:20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>E2581/D2581</f>
        <v>1.3849999999999999E-3</v>
      </c>
      <c r="P2581">
        <f>E2581/L2581</f>
        <v>23.083333333333332</v>
      </c>
      <c r="Q2581" t="str">
        <f>LEFT(N2581,(FIND("/",N2581)-1))</f>
        <v>food</v>
      </c>
      <c r="R2581" t="str">
        <f>MID(N2581,FIND("/",N2581)+1,4115)</f>
        <v>food trucks</v>
      </c>
      <c r="S2581" s="11">
        <f>(((J2581/60)/60)/24)+DATE(1970,1,1)</f>
        <v>41837.829895833333</v>
      </c>
      <c r="T2581" s="11">
        <f>(((I2581/60)/60)/24)+DATE(1970,1,1)</f>
        <v>41897.829895833333</v>
      </c>
    </row>
    <row r="2582" spans="1:20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>E2582/D2582</f>
        <v>6.0000000000000001E-3</v>
      </c>
      <c r="P2582">
        <f>E2582/L2582</f>
        <v>25.5</v>
      </c>
      <c r="Q2582" t="str">
        <f>LEFT(N2582,(FIND("/",N2582)-1))</f>
        <v>food</v>
      </c>
      <c r="R2582" t="str">
        <f>MID(N2582,FIND("/",N2582)+1,4115)</f>
        <v>food trucks</v>
      </c>
      <c r="S2582" s="11">
        <f>(((J2582/60)/60)/24)+DATE(1970,1,1)</f>
        <v>42110.326423611114</v>
      </c>
      <c r="T2582" s="11">
        <f>(((I2582/60)/60)/24)+DATE(1970,1,1)</f>
        <v>42140.125</v>
      </c>
    </row>
    <row r="2583" spans="1:20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>E2583/D2583</f>
        <v>0.106</v>
      </c>
      <c r="P2583">
        <f>E2583/L2583</f>
        <v>48.18181818181818</v>
      </c>
      <c r="Q2583" t="str">
        <f>LEFT(N2583,(FIND("/",N2583)-1))</f>
        <v>food</v>
      </c>
      <c r="R2583" t="str">
        <f>MID(N2583,FIND("/",N2583)+1,4115)</f>
        <v>food trucks</v>
      </c>
      <c r="S2583" s="11">
        <f>(((J2583/60)/60)/24)+DATE(1970,1,1)</f>
        <v>42294.628449074073</v>
      </c>
      <c r="T2583" s="11">
        <f>(((I2583/60)/60)/24)+DATE(1970,1,1)</f>
        <v>42324.670115740737</v>
      </c>
    </row>
    <row r="2584" spans="1:20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>E2584/D2584</f>
        <v>1.1111111111111112E-5</v>
      </c>
      <c r="P2584">
        <f>E2584/L2584</f>
        <v>1</v>
      </c>
      <c r="Q2584" t="str">
        <f>LEFT(N2584,(FIND("/",N2584)-1))</f>
        <v>food</v>
      </c>
      <c r="R2584" t="str">
        <f>MID(N2584,FIND("/",N2584)+1,4115)</f>
        <v>food trucks</v>
      </c>
      <c r="S2584" s="11">
        <f>(((J2584/60)/60)/24)+DATE(1970,1,1)</f>
        <v>42642.988819444443</v>
      </c>
      <c r="T2584" s="11">
        <f>(((I2584/60)/60)/24)+DATE(1970,1,1)</f>
        <v>42672.988819444443</v>
      </c>
    </row>
    <row r="2585" spans="1:20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>E2585/D2585</f>
        <v>5.0000000000000001E-3</v>
      </c>
      <c r="P2585">
        <f>E2585/L2585</f>
        <v>1</v>
      </c>
      <c r="Q2585" t="str">
        <f>LEFT(N2585,(FIND("/",N2585)-1))</f>
        <v>food</v>
      </c>
      <c r="R2585" t="str">
        <f>MID(N2585,FIND("/",N2585)+1,4115)</f>
        <v>food trucks</v>
      </c>
      <c r="S2585" s="11">
        <f>(((J2585/60)/60)/24)+DATE(1970,1,1)</f>
        <v>42019.76944444445</v>
      </c>
      <c r="T2585" s="11">
        <f>(((I2585/60)/60)/24)+DATE(1970,1,1)</f>
        <v>42079.727777777778</v>
      </c>
    </row>
    <row r="2586" spans="1:20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>E2586/D2586</f>
        <v>0</v>
      </c>
      <c r="P2586" t="e">
        <f>E2586/L2586</f>
        <v>#DIV/0!</v>
      </c>
      <c r="Q2586" t="str">
        <f>LEFT(N2586,(FIND("/",N2586)-1))</f>
        <v>food</v>
      </c>
      <c r="R2586" t="str">
        <f>MID(N2586,FIND("/",N2586)+1,4115)</f>
        <v>food trucks</v>
      </c>
      <c r="S2586" s="11">
        <f>(((J2586/60)/60)/24)+DATE(1970,1,1)</f>
        <v>42140.173252314817</v>
      </c>
      <c r="T2586" s="11">
        <f>(((I2586/60)/60)/24)+DATE(1970,1,1)</f>
        <v>42170.173252314817</v>
      </c>
    </row>
    <row r="2587" spans="1:20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>E2587/D2587</f>
        <v>1.6666666666666668E-3</v>
      </c>
      <c r="P2587">
        <f>E2587/L2587</f>
        <v>50</v>
      </c>
      <c r="Q2587" t="str">
        <f>LEFT(N2587,(FIND("/",N2587)-1))</f>
        <v>food</v>
      </c>
      <c r="R2587" t="str">
        <f>MID(N2587,FIND("/",N2587)+1,4115)</f>
        <v>food trucks</v>
      </c>
      <c r="S2587" s="11">
        <f>(((J2587/60)/60)/24)+DATE(1970,1,1)</f>
        <v>41795.963333333333</v>
      </c>
      <c r="T2587" s="11">
        <f>(((I2587/60)/60)/24)+DATE(1970,1,1)</f>
        <v>41825.963333333333</v>
      </c>
    </row>
    <row r="2588" spans="1:20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>E2588/D2588</f>
        <v>1.6666666666666668E-3</v>
      </c>
      <c r="P2588">
        <f>E2588/L2588</f>
        <v>5</v>
      </c>
      <c r="Q2588" t="str">
        <f>LEFT(N2588,(FIND("/",N2588)-1))</f>
        <v>food</v>
      </c>
      <c r="R2588" t="str">
        <f>MID(N2588,FIND("/",N2588)+1,4115)</f>
        <v>food trucks</v>
      </c>
      <c r="S2588" s="11">
        <f>(((J2588/60)/60)/24)+DATE(1970,1,1)</f>
        <v>42333.330277777779</v>
      </c>
      <c r="T2588" s="11">
        <f>(((I2588/60)/60)/24)+DATE(1970,1,1)</f>
        <v>42363.330277777779</v>
      </c>
    </row>
    <row r="2589" spans="1:20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>E2589/D2589</f>
        <v>2.4340000000000001E-2</v>
      </c>
      <c r="P2589">
        <f>E2589/L2589</f>
        <v>202.83333333333334</v>
      </c>
      <c r="Q2589" t="str">
        <f>LEFT(N2589,(FIND("/",N2589)-1))</f>
        <v>food</v>
      </c>
      <c r="R2589" t="str">
        <f>MID(N2589,FIND("/",N2589)+1,4115)</f>
        <v>food trucks</v>
      </c>
      <c r="S2589" s="11">
        <f>(((J2589/60)/60)/24)+DATE(1970,1,1)</f>
        <v>42338.675381944442</v>
      </c>
      <c r="T2589" s="11">
        <f>(((I2589/60)/60)/24)+DATE(1970,1,1)</f>
        <v>42368.675381944442</v>
      </c>
    </row>
    <row r="2590" spans="1:20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>E2590/D2590</f>
        <v>3.8833333333333331E-2</v>
      </c>
      <c r="P2590">
        <f>E2590/L2590</f>
        <v>29.125</v>
      </c>
      <c r="Q2590" t="str">
        <f>LEFT(N2590,(FIND("/",N2590)-1))</f>
        <v>food</v>
      </c>
      <c r="R2590" t="str">
        <f>MID(N2590,FIND("/",N2590)+1,4115)</f>
        <v>food trucks</v>
      </c>
      <c r="S2590" s="11">
        <f>(((J2590/60)/60)/24)+DATE(1970,1,1)</f>
        <v>42042.676226851851</v>
      </c>
      <c r="T2590" s="11">
        <f>(((I2590/60)/60)/24)+DATE(1970,1,1)</f>
        <v>42094.551388888889</v>
      </c>
    </row>
    <row r="2591" spans="1:20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>E2591/D2591</f>
        <v>1E-4</v>
      </c>
      <c r="P2591">
        <f>E2591/L2591</f>
        <v>5</v>
      </c>
      <c r="Q2591" t="str">
        <f>LEFT(N2591,(FIND("/",N2591)-1))</f>
        <v>food</v>
      </c>
      <c r="R2591" t="str">
        <f>MID(N2591,FIND("/",N2591)+1,4115)</f>
        <v>food trucks</v>
      </c>
      <c r="S2591" s="11">
        <f>(((J2591/60)/60)/24)+DATE(1970,1,1)</f>
        <v>42422.536192129628</v>
      </c>
      <c r="T2591" s="11">
        <f>(((I2591/60)/60)/24)+DATE(1970,1,1)</f>
        <v>42452.494525462964</v>
      </c>
    </row>
    <row r="2592" spans="1:20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>E2592/D2592</f>
        <v>0</v>
      </c>
      <c r="P2592" t="e">
        <f>E2592/L2592</f>
        <v>#DIV/0!</v>
      </c>
      <c r="Q2592" t="str">
        <f>LEFT(N2592,(FIND("/",N2592)-1))</f>
        <v>food</v>
      </c>
      <c r="R2592" t="str">
        <f>MID(N2592,FIND("/",N2592)+1,4115)</f>
        <v>food trucks</v>
      </c>
      <c r="S2592" s="11">
        <f>(((J2592/60)/60)/24)+DATE(1970,1,1)</f>
        <v>42388.589085648149</v>
      </c>
      <c r="T2592" s="11">
        <f>(((I2592/60)/60)/24)+DATE(1970,1,1)</f>
        <v>42395.589085648149</v>
      </c>
    </row>
    <row r="2593" spans="1:20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>E2593/D2593</f>
        <v>1.7333333333333333E-2</v>
      </c>
      <c r="P2593">
        <f>E2593/L2593</f>
        <v>13</v>
      </c>
      <c r="Q2593" t="str">
        <f>LEFT(N2593,(FIND("/",N2593)-1))</f>
        <v>food</v>
      </c>
      <c r="R2593" t="str">
        <f>MID(N2593,FIND("/",N2593)+1,4115)</f>
        <v>food trucks</v>
      </c>
      <c r="S2593" s="11">
        <f>(((J2593/60)/60)/24)+DATE(1970,1,1)</f>
        <v>42382.906527777777</v>
      </c>
      <c r="T2593" s="11">
        <f>(((I2593/60)/60)/24)+DATE(1970,1,1)</f>
        <v>42442.864861111113</v>
      </c>
    </row>
    <row r="2594" spans="1:20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>E2594/D2594</f>
        <v>1.6666666666666668E-3</v>
      </c>
      <c r="P2594">
        <f>E2594/L2594</f>
        <v>50</v>
      </c>
      <c r="Q2594" t="str">
        <f>LEFT(N2594,(FIND("/",N2594)-1))</f>
        <v>food</v>
      </c>
      <c r="R2594" t="str">
        <f>MID(N2594,FIND("/",N2594)+1,4115)</f>
        <v>food trucks</v>
      </c>
      <c r="S2594" s="11">
        <f>(((J2594/60)/60)/24)+DATE(1970,1,1)</f>
        <v>41887.801168981481</v>
      </c>
      <c r="T2594" s="11">
        <f>(((I2594/60)/60)/24)+DATE(1970,1,1)</f>
        <v>41917.801168981481</v>
      </c>
    </row>
    <row r="2595" spans="1:20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>E2595/D2595</f>
        <v>0</v>
      </c>
      <c r="P2595" t="e">
        <f>E2595/L2595</f>
        <v>#DIV/0!</v>
      </c>
      <c r="Q2595" t="str">
        <f>LEFT(N2595,(FIND("/",N2595)-1))</f>
        <v>food</v>
      </c>
      <c r="R2595" t="str">
        <f>MID(N2595,FIND("/",N2595)+1,4115)</f>
        <v>food trucks</v>
      </c>
      <c r="S2595" s="11">
        <f>(((J2595/60)/60)/24)+DATE(1970,1,1)</f>
        <v>42089.84520833334</v>
      </c>
      <c r="T2595" s="11">
        <f>(((I2595/60)/60)/24)+DATE(1970,1,1)</f>
        <v>42119.84520833334</v>
      </c>
    </row>
    <row r="2596" spans="1:20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>E2596/D2596</f>
        <v>1.2500000000000001E-5</v>
      </c>
      <c r="P2596">
        <f>E2596/L2596</f>
        <v>1</v>
      </c>
      <c r="Q2596" t="str">
        <f>LEFT(N2596,(FIND("/",N2596)-1))</f>
        <v>food</v>
      </c>
      <c r="R2596" t="str">
        <f>MID(N2596,FIND("/",N2596)+1,4115)</f>
        <v>food trucks</v>
      </c>
      <c r="S2596" s="11">
        <f>(((J2596/60)/60)/24)+DATE(1970,1,1)</f>
        <v>41828.967916666668</v>
      </c>
      <c r="T2596" s="11">
        <f>(((I2596/60)/60)/24)+DATE(1970,1,1)</f>
        <v>41858.967916666668</v>
      </c>
    </row>
    <row r="2597" spans="1:20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>E2597/D2597</f>
        <v>0.12166666666666667</v>
      </c>
      <c r="P2597">
        <f>E2597/L2597</f>
        <v>96.05263157894737</v>
      </c>
      <c r="Q2597" t="str">
        <f>LEFT(N2597,(FIND("/",N2597)-1))</f>
        <v>food</v>
      </c>
      <c r="R2597" t="str">
        <f>MID(N2597,FIND("/",N2597)+1,4115)</f>
        <v>food trucks</v>
      </c>
      <c r="S2597" s="11">
        <f>(((J2597/60)/60)/24)+DATE(1970,1,1)</f>
        <v>42760.244212962964</v>
      </c>
      <c r="T2597" s="11">
        <f>(((I2597/60)/60)/24)+DATE(1970,1,1)</f>
        <v>42790.244212962964</v>
      </c>
    </row>
    <row r="2598" spans="1:20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>E2598/D2598</f>
        <v>0.23588571428571428</v>
      </c>
      <c r="P2598">
        <f>E2598/L2598</f>
        <v>305.77777777777777</v>
      </c>
      <c r="Q2598" t="str">
        <f>LEFT(N2598,(FIND("/",N2598)-1))</f>
        <v>food</v>
      </c>
      <c r="R2598" t="str">
        <f>MID(N2598,FIND("/",N2598)+1,4115)</f>
        <v>food trucks</v>
      </c>
      <c r="S2598" s="11">
        <f>(((J2598/60)/60)/24)+DATE(1970,1,1)</f>
        <v>41828.664456018516</v>
      </c>
      <c r="T2598" s="11">
        <f>(((I2598/60)/60)/24)+DATE(1970,1,1)</f>
        <v>41858.664456018516</v>
      </c>
    </row>
    <row r="2599" spans="1:20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>E2599/D2599</f>
        <v>5.6666666666666664E-2</v>
      </c>
      <c r="P2599">
        <f>E2599/L2599</f>
        <v>12.142857142857142</v>
      </c>
      <c r="Q2599" t="str">
        <f>LEFT(N2599,(FIND("/",N2599)-1))</f>
        <v>food</v>
      </c>
      <c r="R2599" t="str">
        <f>MID(N2599,FIND("/",N2599)+1,4115)</f>
        <v>food trucks</v>
      </c>
      <c r="S2599" s="11">
        <f>(((J2599/60)/60)/24)+DATE(1970,1,1)</f>
        <v>42510.341631944444</v>
      </c>
      <c r="T2599" s="11">
        <f>(((I2599/60)/60)/24)+DATE(1970,1,1)</f>
        <v>42540.341631944444</v>
      </c>
    </row>
    <row r="2600" spans="1:20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>E2600/D2600</f>
        <v>0.39</v>
      </c>
      <c r="P2600">
        <f>E2600/L2600</f>
        <v>83.571428571428569</v>
      </c>
      <c r="Q2600" t="str">
        <f>LEFT(N2600,(FIND("/",N2600)-1))</f>
        <v>food</v>
      </c>
      <c r="R2600" t="str">
        <f>MID(N2600,FIND("/",N2600)+1,4115)</f>
        <v>food trucks</v>
      </c>
      <c r="S2600" s="11">
        <f>(((J2600/60)/60)/24)+DATE(1970,1,1)</f>
        <v>42240.840289351851</v>
      </c>
      <c r="T2600" s="11">
        <f>(((I2600/60)/60)/24)+DATE(1970,1,1)</f>
        <v>42270.840289351851</v>
      </c>
    </row>
    <row r="2601" spans="1:20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>E2601/D2601</f>
        <v>9.9546510341776348E-3</v>
      </c>
      <c r="P2601">
        <f>E2601/L2601</f>
        <v>18</v>
      </c>
      <c r="Q2601" t="str">
        <f>LEFT(N2601,(FIND("/",N2601)-1))</f>
        <v>food</v>
      </c>
      <c r="R2601" t="str">
        <f>MID(N2601,FIND("/",N2601)+1,4115)</f>
        <v>food trucks</v>
      </c>
      <c r="S2601" s="11">
        <f>(((J2601/60)/60)/24)+DATE(1970,1,1)</f>
        <v>41809.754016203704</v>
      </c>
      <c r="T2601" s="11">
        <f>(((I2601/60)/60)/24)+DATE(1970,1,1)</f>
        <v>41854.754016203704</v>
      </c>
    </row>
    <row r="2602" spans="1:20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>E2602/D2602</f>
        <v>6.9320000000000007E-2</v>
      </c>
      <c r="P2602">
        <f>E2602/L2602</f>
        <v>115.53333333333333</v>
      </c>
      <c r="Q2602" t="str">
        <f>LEFT(N2602,(FIND("/",N2602)-1))</f>
        <v>food</v>
      </c>
      <c r="R2602" t="str">
        <f>MID(N2602,FIND("/",N2602)+1,4115)</f>
        <v>food trucks</v>
      </c>
      <c r="S2602" s="11">
        <f>(((J2602/60)/60)/24)+DATE(1970,1,1)</f>
        <v>42394.900462962964</v>
      </c>
      <c r="T2602" s="11">
        <f>(((I2602/60)/60)/24)+DATE(1970,1,1)</f>
        <v>42454.858796296292</v>
      </c>
    </row>
    <row r="2603" spans="1:20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>E2603/D2603</f>
        <v>6.6139999999999999</v>
      </c>
      <c r="P2603">
        <f>E2603/L2603</f>
        <v>21.900662251655628</v>
      </c>
      <c r="Q2603" t="str">
        <f>LEFT(N2603,(FIND("/",N2603)-1))</f>
        <v>technology</v>
      </c>
      <c r="R2603" t="str">
        <f>MID(N2603,FIND("/",N2603)+1,4115)</f>
        <v>space exploration</v>
      </c>
      <c r="S2603" s="11">
        <f>(((J2603/60)/60)/24)+DATE(1970,1,1)</f>
        <v>41150.902187499996</v>
      </c>
      <c r="T2603" s="11">
        <f>(((I2603/60)/60)/24)+DATE(1970,1,1)</f>
        <v>41165.165972222225</v>
      </c>
    </row>
    <row r="2604" spans="1:20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>E2604/D2604</f>
        <v>3.2609166666666667</v>
      </c>
      <c r="P2604">
        <f>E2604/L2604</f>
        <v>80.022494887525568</v>
      </c>
      <c r="Q2604" t="str">
        <f>LEFT(N2604,(FIND("/",N2604)-1))</f>
        <v>technology</v>
      </c>
      <c r="R2604" t="str">
        <f>MID(N2604,FIND("/",N2604)+1,4115)</f>
        <v>space exploration</v>
      </c>
      <c r="S2604" s="11">
        <f>(((J2604/60)/60)/24)+DATE(1970,1,1)</f>
        <v>41915.747314814813</v>
      </c>
      <c r="T2604" s="11">
        <f>(((I2604/60)/60)/24)+DATE(1970,1,1)</f>
        <v>41955.888888888891</v>
      </c>
    </row>
    <row r="2605" spans="1:20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>E2605/D2605</f>
        <v>1.0148571428571429</v>
      </c>
      <c r="P2605">
        <f>E2605/L2605</f>
        <v>35.520000000000003</v>
      </c>
      <c r="Q2605" t="str">
        <f>LEFT(N2605,(FIND("/",N2605)-1))</f>
        <v>technology</v>
      </c>
      <c r="R2605" t="str">
        <f>MID(N2605,FIND("/",N2605)+1,4115)</f>
        <v>space exploration</v>
      </c>
      <c r="S2605" s="11">
        <f>(((J2605/60)/60)/24)+DATE(1970,1,1)</f>
        <v>41617.912662037037</v>
      </c>
      <c r="T2605" s="11">
        <f>(((I2605/60)/60)/24)+DATE(1970,1,1)</f>
        <v>41631.912662037037</v>
      </c>
    </row>
    <row r="2606" spans="1:20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>E2606/D2606</f>
        <v>1.0421799999999999</v>
      </c>
      <c r="P2606">
        <f>E2606/L2606</f>
        <v>64.933333333333323</v>
      </c>
      <c r="Q2606" t="str">
        <f>LEFT(N2606,(FIND("/",N2606)-1))</f>
        <v>technology</v>
      </c>
      <c r="R2606" t="str">
        <f>MID(N2606,FIND("/",N2606)+1,4115)</f>
        <v>space exploration</v>
      </c>
      <c r="S2606" s="11">
        <f>(((J2606/60)/60)/24)+DATE(1970,1,1)</f>
        <v>40998.051192129627</v>
      </c>
      <c r="T2606" s="11">
        <f>(((I2606/60)/60)/24)+DATE(1970,1,1)</f>
        <v>41028.051192129627</v>
      </c>
    </row>
    <row r="2607" spans="1:20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>E2607/D2607</f>
        <v>1.0742157000000001</v>
      </c>
      <c r="P2607">
        <f>E2607/L2607</f>
        <v>60.965703745743475</v>
      </c>
      <c r="Q2607" t="str">
        <f>LEFT(N2607,(FIND("/",N2607)-1))</f>
        <v>technology</v>
      </c>
      <c r="R2607" t="str">
        <f>MID(N2607,FIND("/",N2607)+1,4115)</f>
        <v>space exploration</v>
      </c>
      <c r="S2607" s="11">
        <f>(((J2607/60)/60)/24)+DATE(1970,1,1)</f>
        <v>42508.541550925926</v>
      </c>
      <c r="T2607" s="11">
        <f>(((I2607/60)/60)/24)+DATE(1970,1,1)</f>
        <v>42538.541550925926</v>
      </c>
    </row>
    <row r="2608" spans="1:20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>E2608/D2608</f>
        <v>1.1005454545454545</v>
      </c>
      <c r="P2608">
        <f>E2608/L2608</f>
        <v>31.444155844155844</v>
      </c>
      <c r="Q2608" t="str">
        <f>LEFT(N2608,(FIND("/",N2608)-1))</f>
        <v>technology</v>
      </c>
      <c r="R2608" t="str">
        <f>MID(N2608,FIND("/",N2608)+1,4115)</f>
        <v>space exploration</v>
      </c>
      <c r="S2608" s="11">
        <f>(((J2608/60)/60)/24)+DATE(1970,1,1)</f>
        <v>41726.712754629632</v>
      </c>
      <c r="T2608" s="11">
        <f>(((I2608/60)/60)/24)+DATE(1970,1,1)</f>
        <v>41758.712754629632</v>
      </c>
    </row>
    <row r="2609" spans="1:20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>E2609/D2609</f>
        <v>4.077</v>
      </c>
      <c r="P2609">
        <f>E2609/L2609</f>
        <v>81.949748743718587</v>
      </c>
      <c r="Q2609" t="str">
        <f>LEFT(N2609,(FIND("/",N2609)-1))</f>
        <v>technology</v>
      </c>
      <c r="R2609" t="str">
        <f>MID(N2609,FIND("/",N2609)+1,4115)</f>
        <v>space exploration</v>
      </c>
      <c r="S2609" s="11">
        <f>(((J2609/60)/60)/24)+DATE(1970,1,1)</f>
        <v>42184.874675925923</v>
      </c>
      <c r="T2609" s="11">
        <f>(((I2609/60)/60)/24)+DATE(1970,1,1)</f>
        <v>42228.083333333328</v>
      </c>
    </row>
    <row r="2610" spans="1:20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>E2610/D2610</f>
        <v>2.2392500000000002</v>
      </c>
      <c r="P2610">
        <f>E2610/L2610</f>
        <v>58.92763157894737</v>
      </c>
      <c r="Q2610" t="str">
        <f>LEFT(N2610,(FIND("/",N2610)-1))</f>
        <v>technology</v>
      </c>
      <c r="R2610" t="str">
        <f>MID(N2610,FIND("/",N2610)+1,4115)</f>
        <v>space exploration</v>
      </c>
      <c r="S2610" s="11">
        <f>(((J2610/60)/60)/24)+DATE(1970,1,1)</f>
        <v>42767.801712962959</v>
      </c>
      <c r="T2610" s="11">
        <f>(((I2610/60)/60)/24)+DATE(1970,1,1)</f>
        <v>42809</v>
      </c>
    </row>
    <row r="2611" spans="1:20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>E2611/D2611</f>
        <v>3.038011142857143</v>
      </c>
      <c r="P2611">
        <f>E2611/L2611</f>
        <v>157.29347633136095</v>
      </c>
      <c r="Q2611" t="str">
        <f>LEFT(N2611,(FIND("/",N2611)-1))</f>
        <v>technology</v>
      </c>
      <c r="R2611" t="str">
        <f>MID(N2611,FIND("/",N2611)+1,4115)</f>
        <v>space exploration</v>
      </c>
      <c r="S2611" s="11">
        <f>(((J2611/60)/60)/24)+DATE(1970,1,1)</f>
        <v>41075.237858796296</v>
      </c>
      <c r="T2611" s="11">
        <f>(((I2611/60)/60)/24)+DATE(1970,1,1)</f>
        <v>41105.237858796296</v>
      </c>
    </row>
    <row r="2612" spans="1:20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>E2612/D2612</f>
        <v>1.4132510432681749</v>
      </c>
      <c r="P2612">
        <f>E2612/L2612</f>
        <v>55.758509532062391</v>
      </c>
      <c r="Q2612" t="str">
        <f>LEFT(N2612,(FIND("/",N2612)-1))</f>
        <v>technology</v>
      </c>
      <c r="R2612" t="str">
        <f>MID(N2612,FIND("/",N2612)+1,4115)</f>
        <v>space exploration</v>
      </c>
      <c r="S2612" s="11">
        <f>(((J2612/60)/60)/24)+DATE(1970,1,1)</f>
        <v>42564.881076388891</v>
      </c>
      <c r="T2612" s="11">
        <f>(((I2612/60)/60)/24)+DATE(1970,1,1)</f>
        <v>42604.290972222225</v>
      </c>
    </row>
    <row r="2613" spans="1:20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>E2613/D2613</f>
        <v>27.906363636363636</v>
      </c>
      <c r="P2613">
        <f>E2613/L2613</f>
        <v>83.802893802893806</v>
      </c>
      <c r="Q2613" t="str">
        <f>LEFT(N2613,(FIND("/",N2613)-1))</f>
        <v>technology</v>
      </c>
      <c r="R2613" t="str">
        <f>MID(N2613,FIND("/",N2613)+1,4115)</f>
        <v>space exploration</v>
      </c>
      <c r="S2613" s="11">
        <f>(((J2613/60)/60)/24)+DATE(1970,1,1)</f>
        <v>42704.335810185185</v>
      </c>
      <c r="T2613" s="11">
        <f>(((I2613/60)/60)/24)+DATE(1970,1,1)</f>
        <v>42737.957638888889</v>
      </c>
    </row>
    <row r="2614" spans="1:20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>E2614/D2614</f>
        <v>1.7176130000000001</v>
      </c>
      <c r="P2614">
        <f>E2614/L2614</f>
        <v>58.422210884353746</v>
      </c>
      <c r="Q2614" t="str">
        <f>LEFT(N2614,(FIND("/",N2614)-1))</f>
        <v>technology</v>
      </c>
      <c r="R2614" t="str">
        <f>MID(N2614,FIND("/",N2614)+1,4115)</f>
        <v>space exploration</v>
      </c>
      <c r="S2614" s="11">
        <f>(((J2614/60)/60)/24)+DATE(1970,1,1)</f>
        <v>41982.143171296295</v>
      </c>
      <c r="T2614" s="11">
        <f>(((I2614/60)/60)/24)+DATE(1970,1,1)</f>
        <v>42013.143171296295</v>
      </c>
    </row>
    <row r="2615" spans="1:20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>E2615/D2615</f>
        <v>1.0101333333333333</v>
      </c>
      <c r="P2615">
        <f>E2615/L2615</f>
        <v>270.57142857142856</v>
      </c>
      <c r="Q2615" t="str">
        <f>LEFT(N2615,(FIND("/",N2615)-1))</f>
        <v>technology</v>
      </c>
      <c r="R2615" t="str">
        <f>MID(N2615,FIND("/",N2615)+1,4115)</f>
        <v>space exploration</v>
      </c>
      <c r="S2615" s="11">
        <f>(((J2615/60)/60)/24)+DATE(1970,1,1)</f>
        <v>41143.81821759259</v>
      </c>
      <c r="T2615" s="11">
        <f>(((I2615/60)/60)/24)+DATE(1970,1,1)</f>
        <v>41173.81821759259</v>
      </c>
    </row>
    <row r="2616" spans="1:20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>E2616/D2616</f>
        <v>1.02</v>
      </c>
      <c r="P2616">
        <f>E2616/L2616</f>
        <v>107.1</v>
      </c>
      <c r="Q2616" t="str">
        <f>LEFT(N2616,(FIND("/",N2616)-1))</f>
        <v>technology</v>
      </c>
      <c r="R2616" t="str">
        <f>MID(N2616,FIND("/",N2616)+1,4115)</f>
        <v>space exploration</v>
      </c>
      <c r="S2616" s="11">
        <f>(((J2616/60)/60)/24)+DATE(1970,1,1)</f>
        <v>41730.708472222221</v>
      </c>
      <c r="T2616" s="11">
        <f>(((I2616/60)/60)/24)+DATE(1970,1,1)</f>
        <v>41759.208333333336</v>
      </c>
    </row>
    <row r="2617" spans="1:20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>E2617/D2617</f>
        <v>1.6976511744127936</v>
      </c>
      <c r="P2617">
        <f>E2617/L2617</f>
        <v>47.180555555555557</v>
      </c>
      <c r="Q2617" t="str">
        <f>LEFT(N2617,(FIND("/",N2617)-1))</f>
        <v>technology</v>
      </c>
      <c r="R2617" t="str">
        <f>MID(N2617,FIND("/",N2617)+1,4115)</f>
        <v>space exploration</v>
      </c>
      <c r="S2617" s="11">
        <f>(((J2617/60)/60)/24)+DATE(1970,1,1)</f>
        <v>42453.49726851852</v>
      </c>
      <c r="T2617" s="11">
        <f>(((I2617/60)/60)/24)+DATE(1970,1,1)</f>
        <v>42490.5</v>
      </c>
    </row>
    <row r="2618" spans="1:20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>E2618/D2618</f>
        <v>1.14534</v>
      </c>
      <c r="P2618">
        <f>E2618/L2618</f>
        <v>120.30882352941177</v>
      </c>
      <c r="Q2618" t="str">
        <f>LEFT(N2618,(FIND("/",N2618)-1))</f>
        <v>technology</v>
      </c>
      <c r="R2618" t="str">
        <f>MID(N2618,FIND("/",N2618)+1,4115)</f>
        <v>space exploration</v>
      </c>
      <c r="S2618" s="11">
        <f>(((J2618/60)/60)/24)+DATE(1970,1,1)</f>
        <v>42211.99454861111</v>
      </c>
      <c r="T2618" s="11">
        <f>(((I2618/60)/60)/24)+DATE(1970,1,1)</f>
        <v>42241.99454861111</v>
      </c>
    </row>
    <row r="2619" spans="1:20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>E2619/D2619</f>
        <v>8.7759999999999998</v>
      </c>
      <c r="P2619">
        <f>E2619/L2619</f>
        <v>27.59748427672956</v>
      </c>
      <c r="Q2619" t="str">
        <f>LEFT(N2619,(FIND("/",N2619)-1))</f>
        <v>technology</v>
      </c>
      <c r="R2619" t="str">
        <f>MID(N2619,FIND("/",N2619)+1,4115)</f>
        <v>space exploration</v>
      </c>
      <c r="S2619" s="11">
        <f>(((J2619/60)/60)/24)+DATE(1970,1,1)</f>
        <v>41902.874432870369</v>
      </c>
      <c r="T2619" s="11">
        <f>(((I2619/60)/60)/24)+DATE(1970,1,1)</f>
        <v>41932.874432870369</v>
      </c>
    </row>
    <row r="2620" spans="1:20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>E2620/D2620</f>
        <v>1.0538666666666667</v>
      </c>
      <c r="P2620">
        <f>E2620/L2620</f>
        <v>205.2987012987013</v>
      </c>
      <c r="Q2620" t="str">
        <f>LEFT(N2620,(FIND("/",N2620)-1))</f>
        <v>technology</v>
      </c>
      <c r="R2620" t="str">
        <f>MID(N2620,FIND("/",N2620)+1,4115)</f>
        <v>space exploration</v>
      </c>
      <c r="S2620" s="11">
        <f>(((J2620/60)/60)/24)+DATE(1970,1,1)</f>
        <v>42279.792372685188</v>
      </c>
      <c r="T2620" s="11">
        <f>(((I2620/60)/60)/24)+DATE(1970,1,1)</f>
        <v>42339.834039351852</v>
      </c>
    </row>
    <row r="2621" spans="1:20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>E2621/D2621</f>
        <v>1.8839999999999999</v>
      </c>
      <c r="P2621">
        <f>E2621/L2621</f>
        <v>35.547169811320757</v>
      </c>
      <c r="Q2621" t="str">
        <f>LEFT(N2621,(FIND("/",N2621)-1))</f>
        <v>technology</v>
      </c>
      <c r="R2621" t="str">
        <f>MID(N2621,FIND("/",N2621)+1,4115)</f>
        <v>space exploration</v>
      </c>
      <c r="S2621" s="11">
        <f>(((J2621/60)/60)/24)+DATE(1970,1,1)</f>
        <v>42273.884305555555</v>
      </c>
      <c r="T2621" s="11">
        <f>(((I2621/60)/60)/24)+DATE(1970,1,1)</f>
        <v>42300.458333333328</v>
      </c>
    </row>
    <row r="2622" spans="1:20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>E2622/D2622</f>
        <v>1.436523076923077</v>
      </c>
      <c r="P2622">
        <f>E2622/L2622</f>
        <v>74.639488409272587</v>
      </c>
      <c r="Q2622" t="str">
        <f>LEFT(N2622,(FIND("/",N2622)-1))</f>
        <v>technology</v>
      </c>
      <c r="R2622" t="str">
        <f>MID(N2622,FIND("/",N2622)+1,4115)</f>
        <v>space exploration</v>
      </c>
      <c r="S2622" s="11">
        <f>(((J2622/60)/60)/24)+DATE(1970,1,1)</f>
        <v>42251.16715277778</v>
      </c>
      <c r="T2622" s="11">
        <f>(((I2622/60)/60)/24)+DATE(1970,1,1)</f>
        <v>42288.041666666672</v>
      </c>
    </row>
    <row r="2623" spans="1:20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>E2623/D2623</f>
        <v>1.4588000000000001</v>
      </c>
      <c r="P2623">
        <f>E2623/L2623</f>
        <v>47.058064516129029</v>
      </c>
      <c r="Q2623" t="str">
        <f>LEFT(N2623,(FIND("/",N2623)-1))</f>
        <v>technology</v>
      </c>
      <c r="R2623" t="str">
        <f>MID(N2623,FIND("/",N2623)+1,4115)</f>
        <v>space exploration</v>
      </c>
      <c r="S2623" s="11">
        <f>(((J2623/60)/60)/24)+DATE(1970,1,1)</f>
        <v>42115.74754629629</v>
      </c>
      <c r="T2623" s="11">
        <f>(((I2623/60)/60)/24)+DATE(1970,1,1)</f>
        <v>42145.74754629629</v>
      </c>
    </row>
    <row r="2624" spans="1:20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>E2624/D2624</f>
        <v>1.3118399999999999</v>
      </c>
      <c r="P2624">
        <f>E2624/L2624</f>
        <v>26.591351351351353</v>
      </c>
      <c r="Q2624" t="str">
        <f>LEFT(N2624,(FIND("/",N2624)-1))</f>
        <v>technology</v>
      </c>
      <c r="R2624" t="str">
        <f>MID(N2624,FIND("/",N2624)+1,4115)</f>
        <v>space exploration</v>
      </c>
      <c r="S2624" s="11">
        <f>(((J2624/60)/60)/24)+DATE(1970,1,1)</f>
        <v>42689.74324074074</v>
      </c>
      <c r="T2624" s="11">
        <f>(((I2624/60)/60)/24)+DATE(1970,1,1)</f>
        <v>42734.74324074074</v>
      </c>
    </row>
    <row r="2625" spans="1:20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>E2625/D2625</f>
        <v>1.1399999999999999</v>
      </c>
      <c r="P2625">
        <f>E2625/L2625</f>
        <v>36.774193548387096</v>
      </c>
      <c r="Q2625" t="str">
        <f>LEFT(N2625,(FIND("/",N2625)-1))</f>
        <v>technology</v>
      </c>
      <c r="R2625" t="str">
        <f>MID(N2625,FIND("/",N2625)+1,4115)</f>
        <v>space exploration</v>
      </c>
      <c r="S2625" s="11">
        <f>(((J2625/60)/60)/24)+DATE(1970,1,1)</f>
        <v>42692.256550925929</v>
      </c>
      <c r="T2625" s="11">
        <f>(((I2625/60)/60)/24)+DATE(1970,1,1)</f>
        <v>42706.256550925929</v>
      </c>
    </row>
    <row r="2626" spans="1:20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>E2626/D2626</f>
        <v>13.794206249999998</v>
      </c>
      <c r="P2626">
        <f>E2626/L2626</f>
        <v>31.820544982698959</v>
      </c>
      <c r="Q2626" t="str">
        <f>LEFT(N2626,(FIND("/",N2626)-1))</f>
        <v>technology</v>
      </c>
      <c r="R2626" t="str">
        <f>MID(N2626,FIND("/",N2626)+1,4115)</f>
        <v>space exploration</v>
      </c>
      <c r="S2626" s="11">
        <f>(((J2626/60)/60)/24)+DATE(1970,1,1)</f>
        <v>41144.42155092593</v>
      </c>
      <c r="T2626" s="11">
        <f>(((I2626/60)/60)/24)+DATE(1970,1,1)</f>
        <v>41165.42155092593</v>
      </c>
    </row>
    <row r="2627" spans="1:20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>E2627/D2627</f>
        <v>9.56</v>
      </c>
      <c r="P2627">
        <f>E2627/L2627</f>
        <v>27.576923076923077</v>
      </c>
      <c r="Q2627" t="str">
        <f>LEFT(N2627,(FIND("/",N2627)-1))</f>
        <v>technology</v>
      </c>
      <c r="R2627" t="str">
        <f>MID(N2627,FIND("/",N2627)+1,4115)</f>
        <v>space exploration</v>
      </c>
      <c r="S2627" s="11">
        <f>(((J2627/60)/60)/24)+DATE(1970,1,1)</f>
        <v>42658.810277777782</v>
      </c>
      <c r="T2627" s="11">
        <f>(((I2627/60)/60)/24)+DATE(1970,1,1)</f>
        <v>42683.851944444439</v>
      </c>
    </row>
    <row r="2628" spans="1:20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>E2628/D2628</f>
        <v>1.1200000000000001</v>
      </c>
      <c r="P2628">
        <f>E2628/L2628</f>
        <v>56</v>
      </c>
      <c r="Q2628" t="str">
        <f>LEFT(N2628,(FIND("/",N2628)-1))</f>
        <v>technology</v>
      </c>
      <c r="R2628" t="str">
        <f>MID(N2628,FIND("/",N2628)+1,4115)</f>
        <v>space exploration</v>
      </c>
      <c r="S2628" s="11">
        <f>(((J2628/60)/60)/24)+DATE(1970,1,1)</f>
        <v>42128.628113425926</v>
      </c>
      <c r="T2628" s="11">
        <f>(((I2628/60)/60)/24)+DATE(1970,1,1)</f>
        <v>42158.628113425926</v>
      </c>
    </row>
    <row r="2629" spans="1:20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>E2629/D2629</f>
        <v>6.4666666666666668</v>
      </c>
      <c r="P2629">
        <f>E2629/L2629</f>
        <v>21.555555555555557</v>
      </c>
      <c r="Q2629" t="str">
        <f>LEFT(N2629,(FIND("/",N2629)-1))</f>
        <v>technology</v>
      </c>
      <c r="R2629" t="str">
        <f>MID(N2629,FIND("/",N2629)+1,4115)</f>
        <v>space exploration</v>
      </c>
      <c r="S2629" s="11">
        <f>(((J2629/60)/60)/24)+DATE(1970,1,1)</f>
        <v>42304.829409722224</v>
      </c>
      <c r="T2629" s="11">
        <f>(((I2629/60)/60)/24)+DATE(1970,1,1)</f>
        <v>42334.871076388896</v>
      </c>
    </row>
    <row r="2630" spans="1:20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>E2630/D2630</f>
        <v>1.1036948748510131</v>
      </c>
      <c r="P2630">
        <f>E2630/L2630</f>
        <v>44.095238095238095</v>
      </c>
      <c r="Q2630" t="str">
        <f>LEFT(N2630,(FIND("/",N2630)-1))</f>
        <v>technology</v>
      </c>
      <c r="R2630" t="str">
        <f>MID(N2630,FIND("/",N2630)+1,4115)</f>
        <v>space exploration</v>
      </c>
      <c r="S2630" s="11">
        <f>(((J2630/60)/60)/24)+DATE(1970,1,1)</f>
        <v>41953.966053240743</v>
      </c>
      <c r="T2630" s="11">
        <f>(((I2630/60)/60)/24)+DATE(1970,1,1)</f>
        <v>41973.966053240743</v>
      </c>
    </row>
    <row r="2631" spans="1:20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>E2631/D2631</f>
        <v>1.2774000000000001</v>
      </c>
      <c r="P2631">
        <f>E2631/L2631</f>
        <v>63.87</v>
      </c>
      <c r="Q2631" t="str">
        <f>LEFT(N2631,(FIND("/",N2631)-1))</f>
        <v>technology</v>
      </c>
      <c r="R2631" t="str">
        <f>MID(N2631,FIND("/",N2631)+1,4115)</f>
        <v>space exploration</v>
      </c>
      <c r="S2631" s="11">
        <f>(((J2631/60)/60)/24)+DATE(1970,1,1)</f>
        <v>42108.538449074069</v>
      </c>
      <c r="T2631" s="11">
        <f>(((I2631/60)/60)/24)+DATE(1970,1,1)</f>
        <v>42138.538449074069</v>
      </c>
    </row>
    <row r="2632" spans="1:20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>E2632/D2632</f>
        <v>1.579</v>
      </c>
      <c r="P2632">
        <f>E2632/L2632</f>
        <v>38.987654320987652</v>
      </c>
      <c r="Q2632" t="str">
        <f>LEFT(N2632,(FIND("/",N2632)-1))</f>
        <v>technology</v>
      </c>
      <c r="R2632" t="str">
        <f>MID(N2632,FIND("/",N2632)+1,4115)</f>
        <v>space exploration</v>
      </c>
      <c r="S2632" s="11">
        <f>(((J2632/60)/60)/24)+DATE(1970,1,1)</f>
        <v>42524.105462962965</v>
      </c>
      <c r="T2632" s="11">
        <f>(((I2632/60)/60)/24)+DATE(1970,1,1)</f>
        <v>42551.416666666672</v>
      </c>
    </row>
    <row r="2633" spans="1:20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>E2633/D2633</f>
        <v>1.1466525000000001</v>
      </c>
      <c r="P2633">
        <f>E2633/L2633</f>
        <v>80.185489510489504</v>
      </c>
      <c r="Q2633" t="str">
        <f>LEFT(N2633,(FIND("/",N2633)-1))</f>
        <v>technology</v>
      </c>
      <c r="R2633" t="str">
        <f>MID(N2633,FIND("/",N2633)+1,4115)</f>
        <v>space exploration</v>
      </c>
      <c r="S2633" s="11">
        <f>(((J2633/60)/60)/24)+DATE(1970,1,1)</f>
        <v>42218.169293981482</v>
      </c>
      <c r="T2633" s="11">
        <f>(((I2633/60)/60)/24)+DATE(1970,1,1)</f>
        <v>42246.169293981482</v>
      </c>
    </row>
    <row r="2634" spans="1:20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>E2634/D2634</f>
        <v>1.3700934579439252</v>
      </c>
      <c r="P2634">
        <f>E2634/L2634</f>
        <v>34.904761904761905</v>
      </c>
      <c r="Q2634" t="str">
        <f>LEFT(N2634,(FIND("/",N2634)-1))</f>
        <v>technology</v>
      </c>
      <c r="R2634" t="str">
        <f>MID(N2634,FIND("/",N2634)+1,4115)</f>
        <v>space exploration</v>
      </c>
      <c r="S2634" s="11">
        <f>(((J2634/60)/60)/24)+DATE(1970,1,1)</f>
        <v>42494.061793981484</v>
      </c>
      <c r="T2634" s="11">
        <f>(((I2634/60)/60)/24)+DATE(1970,1,1)</f>
        <v>42519.061793981484</v>
      </c>
    </row>
    <row r="2635" spans="1:20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>E2635/D2635</f>
        <v>3.5461999999999998</v>
      </c>
      <c r="P2635">
        <f>E2635/L2635</f>
        <v>89.100502512562812</v>
      </c>
      <c r="Q2635" t="str">
        <f>LEFT(N2635,(FIND("/",N2635)-1))</f>
        <v>technology</v>
      </c>
      <c r="R2635" t="str">
        <f>MID(N2635,FIND("/",N2635)+1,4115)</f>
        <v>space exploration</v>
      </c>
      <c r="S2635" s="11">
        <f>(((J2635/60)/60)/24)+DATE(1970,1,1)</f>
        <v>41667.823287037041</v>
      </c>
      <c r="T2635" s="11">
        <f>(((I2635/60)/60)/24)+DATE(1970,1,1)</f>
        <v>41697.958333333336</v>
      </c>
    </row>
    <row r="2636" spans="1:20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>E2636/D2636</f>
        <v>1.0602150537634409</v>
      </c>
      <c r="P2636">
        <f>E2636/L2636</f>
        <v>39.44</v>
      </c>
      <c r="Q2636" t="str">
        <f>LEFT(N2636,(FIND("/",N2636)-1))</f>
        <v>technology</v>
      </c>
      <c r="R2636" t="str">
        <f>MID(N2636,FIND("/",N2636)+1,4115)</f>
        <v>space exploration</v>
      </c>
      <c r="S2636" s="11">
        <f>(((J2636/60)/60)/24)+DATE(1970,1,1)</f>
        <v>42612.656493055561</v>
      </c>
      <c r="T2636" s="11">
        <f>(((I2636/60)/60)/24)+DATE(1970,1,1)</f>
        <v>42642.656493055561</v>
      </c>
    </row>
    <row r="2637" spans="1:20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>E2637/D2637</f>
        <v>1</v>
      </c>
      <c r="P2637">
        <f>E2637/L2637</f>
        <v>136.9047619047619</v>
      </c>
      <c r="Q2637" t="str">
        <f>LEFT(N2637,(FIND("/",N2637)-1))</f>
        <v>technology</v>
      </c>
      <c r="R2637" t="str">
        <f>MID(N2637,FIND("/",N2637)+1,4115)</f>
        <v>space exploration</v>
      </c>
      <c r="S2637" s="11">
        <f>(((J2637/60)/60)/24)+DATE(1970,1,1)</f>
        <v>42037.950937500005</v>
      </c>
      <c r="T2637" s="11">
        <f>(((I2637/60)/60)/24)+DATE(1970,1,1)</f>
        <v>42072.909270833334</v>
      </c>
    </row>
    <row r="2638" spans="1:20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>E2638/D2638</f>
        <v>1.873</v>
      </c>
      <c r="P2638">
        <f>E2638/L2638</f>
        <v>37.46</v>
      </c>
      <c r="Q2638" t="str">
        <f>LEFT(N2638,(FIND("/",N2638)-1))</f>
        <v>technology</v>
      </c>
      <c r="R2638" t="str">
        <f>MID(N2638,FIND("/",N2638)+1,4115)</f>
        <v>space exploration</v>
      </c>
      <c r="S2638" s="11">
        <f>(((J2638/60)/60)/24)+DATE(1970,1,1)</f>
        <v>42636.614745370374</v>
      </c>
      <c r="T2638" s="11">
        <f>(((I2638/60)/60)/24)+DATE(1970,1,1)</f>
        <v>42659.041666666672</v>
      </c>
    </row>
    <row r="2639" spans="1:20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>E2639/D2639</f>
        <v>1.6619999999999999</v>
      </c>
      <c r="P2639">
        <f>E2639/L2639</f>
        <v>31.96153846153846</v>
      </c>
      <c r="Q2639" t="str">
        <f>LEFT(N2639,(FIND("/",N2639)-1))</f>
        <v>technology</v>
      </c>
      <c r="R2639" t="str">
        <f>MID(N2639,FIND("/",N2639)+1,4115)</f>
        <v>space exploration</v>
      </c>
      <c r="S2639" s="11">
        <f>(((J2639/60)/60)/24)+DATE(1970,1,1)</f>
        <v>42639.549479166672</v>
      </c>
      <c r="T2639" s="11">
        <f>(((I2639/60)/60)/24)+DATE(1970,1,1)</f>
        <v>42655.549479166672</v>
      </c>
    </row>
    <row r="2640" spans="1:20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>E2640/D2640</f>
        <v>1.0172910662824208</v>
      </c>
      <c r="P2640">
        <f>E2640/L2640</f>
        <v>25.214285714285715</v>
      </c>
      <c r="Q2640" t="str">
        <f>LEFT(N2640,(FIND("/",N2640)-1))</f>
        <v>technology</v>
      </c>
      <c r="R2640" t="str">
        <f>MID(N2640,FIND("/",N2640)+1,4115)</f>
        <v>space exploration</v>
      </c>
      <c r="S2640" s="11">
        <f>(((J2640/60)/60)/24)+DATE(1970,1,1)</f>
        <v>41989.913136574076</v>
      </c>
      <c r="T2640" s="11">
        <f>(((I2640/60)/60)/24)+DATE(1970,1,1)</f>
        <v>42019.913136574076</v>
      </c>
    </row>
    <row r="2641" spans="1:20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>E2641/D2641</f>
        <v>1.64</v>
      </c>
      <c r="P2641">
        <f>E2641/L2641</f>
        <v>10.040816326530612</v>
      </c>
      <c r="Q2641" t="str">
        <f>LEFT(N2641,(FIND("/",N2641)-1))</f>
        <v>technology</v>
      </c>
      <c r="R2641" t="str">
        <f>MID(N2641,FIND("/",N2641)+1,4115)</f>
        <v>space exploration</v>
      </c>
      <c r="S2641" s="11">
        <f>(((J2641/60)/60)/24)+DATE(1970,1,1)</f>
        <v>42024.86513888889</v>
      </c>
      <c r="T2641" s="11">
        <f>(((I2641/60)/60)/24)+DATE(1970,1,1)</f>
        <v>42054.86513888889</v>
      </c>
    </row>
    <row r="2642" spans="1:20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>E2642/D2642</f>
        <v>1.0566666666666666</v>
      </c>
      <c r="P2642">
        <f>E2642/L2642</f>
        <v>45.94202898550725</v>
      </c>
      <c r="Q2642" t="str">
        <f>LEFT(N2642,(FIND("/",N2642)-1))</f>
        <v>technology</v>
      </c>
      <c r="R2642" t="str">
        <f>MID(N2642,FIND("/",N2642)+1,4115)</f>
        <v>space exploration</v>
      </c>
      <c r="S2642" s="11">
        <f>(((J2642/60)/60)/24)+DATE(1970,1,1)</f>
        <v>42103.160578703704</v>
      </c>
      <c r="T2642" s="11">
        <f>(((I2642/60)/60)/24)+DATE(1970,1,1)</f>
        <v>42163.160578703704</v>
      </c>
    </row>
    <row r="2643" spans="1:20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>E2643/D2643</f>
        <v>0.01</v>
      </c>
      <c r="P2643">
        <f>E2643/L2643</f>
        <v>15</v>
      </c>
      <c r="Q2643" t="str">
        <f>LEFT(N2643,(FIND("/",N2643)-1))</f>
        <v>technology</v>
      </c>
      <c r="R2643" t="str">
        <f>MID(N2643,FIND("/",N2643)+1,4115)</f>
        <v>space exploration</v>
      </c>
      <c r="S2643" s="11">
        <f>(((J2643/60)/60)/24)+DATE(1970,1,1)</f>
        <v>41880.827118055553</v>
      </c>
      <c r="T2643" s="11">
        <f>(((I2643/60)/60)/24)+DATE(1970,1,1)</f>
        <v>41897.839583333334</v>
      </c>
    </row>
    <row r="2644" spans="1:20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>E2644/D2644</f>
        <v>0</v>
      </c>
      <c r="P2644" t="e">
        <f>E2644/L2644</f>
        <v>#DIV/0!</v>
      </c>
      <c r="Q2644" t="str">
        <f>LEFT(N2644,(FIND("/",N2644)-1))</f>
        <v>technology</v>
      </c>
      <c r="R2644" t="str">
        <f>MID(N2644,FIND("/",N2644)+1,4115)</f>
        <v>space exploration</v>
      </c>
      <c r="S2644" s="11">
        <f>(((J2644/60)/60)/24)+DATE(1970,1,1)</f>
        <v>42536.246620370366</v>
      </c>
      <c r="T2644" s="11">
        <f>(((I2644/60)/60)/24)+DATE(1970,1,1)</f>
        <v>42566.289583333331</v>
      </c>
    </row>
    <row r="2645" spans="1:20" ht="43.2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>E2645/D2645</f>
        <v>0.33559730999999998</v>
      </c>
      <c r="P2645">
        <f>E2645/L2645</f>
        <v>223.58248500999335</v>
      </c>
      <c r="Q2645" t="str">
        <f>LEFT(N2645,(FIND("/",N2645)-1))</f>
        <v>technology</v>
      </c>
      <c r="R2645" t="str">
        <f>MID(N2645,FIND("/",N2645)+1,4115)</f>
        <v>space exploration</v>
      </c>
      <c r="S2645" s="11">
        <f>(((J2645/60)/60)/24)+DATE(1970,1,1)</f>
        <v>42689.582349537035</v>
      </c>
      <c r="T2645" s="11">
        <f>(((I2645/60)/60)/24)+DATE(1970,1,1)</f>
        <v>42725.332638888889</v>
      </c>
    </row>
    <row r="2646" spans="1:20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>E2646/D2646</f>
        <v>2.053E-2</v>
      </c>
      <c r="P2646">
        <f>E2646/L2646</f>
        <v>39.480769230769234</v>
      </c>
      <c r="Q2646" t="str">
        <f>LEFT(N2646,(FIND("/",N2646)-1))</f>
        <v>technology</v>
      </c>
      <c r="R2646" t="str">
        <f>MID(N2646,FIND("/",N2646)+1,4115)</f>
        <v>space exploration</v>
      </c>
      <c r="S2646" s="11">
        <f>(((J2646/60)/60)/24)+DATE(1970,1,1)</f>
        <v>42774.792071759264</v>
      </c>
      <c r="T2646" s="11">
        <f>(((I2646/60)/60)/24)+DATE(1970,1,1)</f>
        <v>42804.792071759264</v>
      </c>
    </row>
    <row r="2647" spans="1:20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>E2647/D2647</f>
        <v>0.105</v>
      </c>
      <c r="P2647">
        <f>E2647/L2647</f>
        <v>91.304347826086953</v>
      </c>
      <c r="Q2647" t="str">
        <f>LEFT(N2647,(FIND("/",N2647)-1))</f>
        <v>technology</v>
      </c>
      <c r="R2647" t="str">
        <f>MID(N2647,FIND("/",N2647)+1,4115)</f>
        <v>space exploration</v>
      </c>
      <c r="S2647" s="11">
        <f>(((J2647/60)/60)/24)+DATE(1970,1,1)</f>
        <v>41921.842627314814</v>
      </c>
      <c r="T2647" s="11">
        <f>(((I2647/60)/60)/24)+DATE(1970,1,1)</f>
        <v>41951.884293981479</v>
      </c>
    </row>
    <row r="2648" spans="1:20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>E2648/D2648</f>
        <v>8.4172839999999999E-2</v>
      </c>
      <c r="P2648">
        <f>E2648/L2648</f>
        <v>78.666205607476627</v>
      </c>
      <c r="Q2648" t="str">
        <f>LEFT(N2648,(FIND("/",N2648)-1))</f>
        <v>technology</v>
      </c>
      <c r="R2648" t="str">
        <f>MID(N2648,FIND("/",N2648)+1,4115)</f>
        <v>space exploration</v>
      </c>
      <c r="S2648" s="11">
        <f>(((J2648/60)/60)/24)+DATE(1970,1,1)</f>
        <v>42226.313298611116</v>
      </c>
      <c r="T2648" s="11">
        <f>(((I2648/60)/60)/24)+DATE(1970,1,1)</f>
        <v>42256.313298611116</v>
      </c>
    </row>
    <row r="2649" spans="1:20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>E2649/D2649</f>
        <v>1.44E-2</v>
      </c>
      <c r="P2649">
        <f>E2649/L2649</f>
        <v>12</v>
      </c>
      <c r="Q2649" t="str">
        <f>LEFT(N2649,(FIND("/",N2649)-1))</f>
        <v>technology</v>
      </c>
      <c r="R2649" t="str">
        <f>MID(N2649,FIND("/",N2649)+1,4115)</f>
        <v>space exploration</v>
      </c>
      <c r="S2649" s="11">
        <f>(((J2649/60)/60)/24)+DATE(1970,1,1)</f>
        <v>42200.261793981481</v>
      </c>
      <c r="T2649" s="11">
        <f>(((I2649/60)/60)/24)+DATE(1970,1,1)</f>
        <v>42230.261793981481</v>
      </c>
    </row>
    <row r="2650" spans="1:20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>E2650/D2650</f>
        <v>8.8333333333333337E-3</v>
      </c>
      <c r="P2650">
        <f>E2650/L2650</f>
        <v>17.666666666666668</v>
      </c>
      <c r="Q2650" t="str">
        <f>LEFT(N2650,(FIND("/",N2650)-1))</f>
        <v>technology</v>
      </c>
      <c r="R2650" t="str">
        <f>MID(N2650,FIND("/",N2650)+1,4115)</f>
        <v>space exploration</v>
      </c>
      <c r="S2650" s="11">
        <f>(((J2650/60)/60)/24)+DATE(1970,1,1)</f>
        <v>42408.714814814812</v>
      </c>
      <c r="T2650" s="11">
        <f>(((I2650/60)/60)/24)+DATE(1970,1,1)</f>
        <v>42438.714814814812</v>
      </c>
    </row>
    <row r="2651" spans="1:20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>E2651/D2651</f>
        <v>9.9200000000000004E-4</v>
      </c>
      <c r="P2651">
        <f>E2651/L2651</f>
        <v>41.333333333333336</v>
      </c>
      <c r="Q2651" t="str">
        <f>LEFT(N2651,(FIND("/",N2651)-1))</f>
        <v>technology</v>
      </c>
      <c r="R2651" t="str">
        <f>MID(N2651,FIND("/",N2651)+1,4115)</f>
        <v>space exploration</v>
      </c>
      <c r="S2651" s="11">
        <f>(((J2651/60)/60)/24)+DATE(1970,1,1)</f>
        <v>42341.99700231482</v>
      </c>
      <c r="T2651" s="11">
        <f>(((I2651/60)/60)/24)+DATE(1970,1,1)</f>
        <v>42401.99700231482</v>
      </c>
    </row>
    <row r="2652" spans="1:20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>E2652/D2652</f>
        <v>5.966666666666667E-3</v>
      </c>
      <c r="P2652">
        <f>E2652/L2652</f>
        <v>71.599999999999994</v>
      </c>
      <c r="Q2652" t="str">
        <f>LEFT(N2652,(FIND("/",N2652)-1))</f>
        <v>technology</v>
      </c>
      <c r="R2652" t="str">
        <f>MID(N2652,FIND("/",N2652)+1,4115)</f>
        <v>space exploration</v>
      </c>
      <c r="S2652" s="11">
        <f>(((J2652/60)/60)/24)+DATE(1970,1,1)</f>
        <v>42695.624340277776</v>
      </c>
      <c r="T2652" s="11">
        <f>(((I2652/60)/60)/24)+DATE(1970,1,1)</f>
        <v>42725.624340277776</v>
      </c>
    </row>
    <row r="2653" spans="1:20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>E2653/D2653</f>
        <v>1.8689285714285714E-2</v>
      </c>
      <c r="P2653">
        <f>E2653/L2653</f>
        <v>307.8235294117647</v>
      </c>
      <c r="Q2653" t="str">
        <f>LEFT(N2653,(FIND("/",N2653)-1))</f>
        <v>technology</v>
      </c>
      <c r="R2653" t="str">
        <f>MID(N2653,FIND("/",N2653)+1,4115)</f>
        <v>space exploration</v>
      </c>
      <c r="S2653" s="11">
        <f>(((J2653/60)/60)/24)+DATE(1970,1,1)</f>
        <v>42327.805659722217</v>
      </c>
      <c r="T2653" s="11">
        <f>(((I2653/60)/60)/24)+DATE(1970,1,1)</f>
        <v>42355.805659722217</v>
      </c>
    </row>
    <row r="2654" spans="1:20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>E2654/D2654</f>
        <v>8.8500000000000002E-3</v>
      </c>
      <c r="P2654">
        <f>E2654/L2654</f>
        <v>80.454545454545453</v>
      </c>
      <c r="Q2654" t="str">
        <f>LEFT(N2654,(FIND("/",N2654)-1))</f>
        <v>technology</v>
      </c>
      <c r="R2654" t="str">
        <f>MID(N2654,FIND("/",N2654)+1,4115)</f>
        <v>space exploration</v>
      </c>
      <c r="S2654" s="11">
        <f>(((J2654/60)/60)/24)+DATE(1970,1,1)</f>
        <v>41953.158854166672</v>
      </c>
      <c r="T2654" s="11">
        <f>(((I2654/60)/60)/24)+DATE(1970,1,1)</f>
        <v>41983.158854166672</v>
      </c>
    </row>
    <row r="2655" spans="1:20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>E2655/D2655</f>
        <v>0.1152156862745098</v>
      </c>
      <c r="P2655">
        <f>E2655/L2655</f>
        <v>83.942857142857136</v>
      </c>
      <c r="Q2655" t="str">
        <f>LEFT(N2655,(FIND("/",N2655)-1))</f>
        <v>technology</v>
      </c>
      <c r="R2655" t="str">
        <f>MID(N2655,FIND("/",N2655)+1,4115)</f>
        <v>space exploration</v>
      </c>
      <c r="S2655" s="11">
        <f>(((J2655/60)/60)/24)+DATE(1970,1,1)</f>
        <v>41771.651932870373</v>
      </c>
      <c r="T2655" s="11">
        <f>(((I2655/60)/60)/24)+DATE(1970,1,1)</f>
        <v>41803.166666666664</v>
      </c>
    </row>
    <row r="2656" spans="1:20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>E2656/D2656</f>
        <v>5.1000000000000004E-4</v>
      </c>
      <c r="P2656">
        <f>E2656/L2656</f>
        <v>8.5</v>
      </c>
      <c r="Q2656" t="str">
        <f>LEFT(N2656,(FIND("/",N2656)-1))</f>
        <v>technology</v>
      </c>
      <c r="R2656" t="str">
        <f>MID(N2656,FIND("/",N2656)+1,4115)</f>
        <v>space exploration</v>
      </c>
      <c r="S2656" s="11">
        <f>(((J2656/60)/60)/24)+DATE(1970,1,1)</f>
        <v>42055.600995370376</v>
      </c>
      <c r="T2656" s="11">
        <f>(((I2656/60)/60)/24)+DATE(1970,1,1)</f>
        <v>42115.559328703705</v>
      </c>
    </row>
    <row r="2657" spans="1:20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>E2657/D2657</f>
        <v>0.21033333333333334</v>
      </c>
      <c r="P2657">
        <f>E2657/L2657</f>
        <v>73.372093023255815</v>
      </c>
      <c r="Q2657" t="str">
        <f>LEFT(N2657,(FIND("/",N2657)-1))</f>
        <v>technology</v>
      </c>
      <c r="R2657" t="str">
        <f>MID(N2657,FIND("/",N2657)+1,4115)</f>
        <v>space exploration</v>
      </c>
      <c r="S2657" s="11">
        <f>(((J2657/60)/60)/24)+DATE(1970,1,1)</f>
        <v>42381.866284722222</v>
      </c>
      <c r="T2657" s="11">
        <f>(((I2657/60)/60)/24)+DATE(1970,1,1)</f>
        <v>42409.833333333328</v>
      </c>
    </row>
    <row r="2658" spans="1:20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>E2658/D2658</f>
        <v>0.11436666666666667</v>
      </c>
      <c r="P2658">
        <f>E2658/L2658</f>
        <v>112.86184210526316</v>
      </c>
      <c r="Q2658" t="str">
        <f>LEFT(N2658,(FIND("/",N2658)-1))</f>
        <v>technology</v>
      </c>
      <c r="R2658" t="str">
        <f>MID(N2658,FIND("/",N2658)+1,4115)</f>
        <v>space exploration</v>
      </c>
      <c r="S2658" s="11">
        <f>(((J2658/60)/60)/24)+DATE(1970,1,1)</f>
        <v>42767.688518518517</v>
      </c>
      <c r="T2658" s="11">
        <f>(((I2658/60)/60)/24)+DATE(1970,1,1)</f>
        <v>42806.791666666672</v>
      </c>
    </row>
    <row r="2659" spans="1:20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>E2659/D2659</f>
        <v>0.18737933333333334</v>
      </c>
      <c r="P2659">
        <f>E2659/L2659</f>
        <v>95.277627118644077</v>
      </c>
      <c r="Q2659" t="str">
        <f>LEFT(N2659,(FIND("/",N2659)-1))</f>
        <v>technology</v>
      </c>
      <c r="R2659" t="str">
        <f>MID(N2659,FIND("/",N2659)+1,4115)</f>
        <v>space exploration</v>
      </c>
      <c r="S2659" s="11">
        <f>(((J2659/60)/60)/24)+DATE(1970,1,1)</f>
        <v>42551.928854166668</v>
      </c>
      <c r="T2659" s="11">
        <f>(((I2659/60)/60)/24)+DATE(1970,1,1)</f>
        <v>42585.0625</v>
      </c>
    </row>
    <row r="2660" spans="1:20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>E2660/D2660</f>
        <v>9.2857142857142856E-4</v>
      </c>
      <c r="P2660">
        <f>E2660/L2660</f>
        <v>22.75</v>
      </c>
      <c r="Q2660" t="str">
        <f>LEFT(N2660,(FIND("/",N2660)-1))</f>
        <v>technology</v>
      </c>
      <c r="R2660" t="str">
        <f>MID(N2660,FIND("/",N2660)+1,4115)</f>
        <v>space exploration</v>
      </c>
      <c r="S2660" s="11">
        <f>(((J2660/60)/60)/24)+DATE(1970,1,1)</f>
        <v>42551.884189814817</v>
      </c>
      <c r="T2660" s="11">
        <f>(((I2660/60)/60)/24)+DATE(1970,1,1)</f>
        <v>42581.884189814817</v>
      </c>
    </row>
    <row r="2661" spans="1:20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>E2661/D2661</f>
        <v>2.720408163265306E-2</v>
      </c>
      <c r="P2661">
        <f>E2661/L2661</f>
        <v>133.30000000000001</v>
      </c>
      <c r="Q2661" t="str">
        <f>LEFT(N2661,(FIND("/",N2661)-1))</f>
        <v>technology</v>
      </c>
      <c r="R2661" t="str">
        <f>MID(N2661,FIND("/",N2661)+1,4115)</f>
        <v>space exploration</v>
      </c>
      <c r="S2661" s="11">
        <f>(((J2661/60)/60)/24)+DATE(1970,1,1)</f>
        <v>42082.069560185191</v>
      </c>
      <c r="T2661" s="11">
        <f>(((I2661/60)/60)/24)+DATE(1970,1,1)</f>
        <v>42112.069560185191</v>
      </c>
    </row>
    <row r="2662" spans="1:20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>E2662/D2662</f>
        <v>9.5E-4</v>
      </c>
      <c r="P2662">
        <f>E2662/L2662</f>
        <v>3.8</v>
      </c>
      <c r="Q2662" t="str">
        <f>LEFT(N2662,(FIND("/",N2662)-1))</f>
        <v>technology</v>
      </c>
      <c r="R2662" t="str">
        <f>MID(N2662,FIND("/",N2662)+1,4115)</f>
        <v>space exploration</v>
      </c>
      <c r="S2662" s="11">
        <f>(((J2662/60)/60)/24)+DATE(1970,1,1)</f>
        <v>42272.713171296295</v>
      </c>
      <c r="T2662" s="11">
        <f>(((I2662/60)/60)/24)+DATE(1970,1,1)</f>
        <v>42332.754837962959</v>
      </c>
    </row>
    <row r="2663" spans="1:20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>E2663/D2663</f>
        <v>1.0289999999999999</v>
      </c>
      <c r="P2663">
        <f>E2663/L2663</f>
        <v>85.75</v>
      </c>
      <c r="Q2663" t="str">
        <f>LEFT(N2663,(FIND("/",N2663)-1))</f>
        <v>technology</v>
      </c>
      <c r="R2663" t="str">
        <f>MID(N2663,FIND("/",N2663)+1,4115)</f>
        <v>makerspaces</v>
      </c>
      <c r="S2663" s="11">
        <f>(((J2663/60)/60)/24)+DATE(1970,1,1)</f>
        <v>41542.958449074074</v>
      </c>
      <c r="T2663" s="11">
        <f>(((I2663/60)/60)/24)+DATE(1970,1,1)</f>
        <v>41572.958449074074</v>
      </c>
    </row>
    <row r="2664" spans="1:20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>E2664/D2664</f>
        <v>1.0680000000000001</v>
      </c>
      <c r="P2664">
        <f>E2664/L2664</f>
        <v>267</v>
      </c>
      <c r="Q2664" t="str">
        <f>LEFT(N2664,(FIND("/",N2664)-1))</f>
        <v>technology</v>
      </c>
      <c r="R2664" t="str">
        <f>MID(N2664,FIND("/",N2664)+1,4115)</f>
        <v>makerspaces</v>
      </c>
      <c r="S2664" s="11">
        <f>(((J2664/60)/60)/24)+DATE(1970,1,1)</f>
        <v>42207.746678240743</v>
      </c>
      <c r="T2664" s="11">
        <f>(((I2664/60)/60)/24)+DATE(1970,1,1)</f>
        <v>42237.746678240743</v>
      </c>
    </row>
    <row r="2665" spans="1:20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>E2665/D2665</f>
        <v>1.0459624999999999</v>
      </c>
      <c r="P2665">
        <f>E2665/L2665</f>
        <v>373.55803571428572</v>
      </c>
      <c r="Q2665" t="str">
        <f>LEFT(N2665,(FIND("/",N2665)-1))</f>
        <v>technology</v>
      </c>
      <c r="R2665" t="str">
        <f>MID(N2665,FIND("/",N2665)+1,4115)</f>
        <v>makerspaces</v>
      </c>
      <c r="S2665" s="11">
        <f>(((J2665/60)/60)/24)+DATE(1970,1,1)</f>
        <v>42222.622766203705</v>
      </c>
      <c r="T2665" s="11">
        <f>(((I2665/60)/60)/24)+DATE(1970,1,1)</f>
        <v>42251.625</v>
      </c>
    </row>
    <row r="2666" spans="1:20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>E2666/D2666</f>
        <v>1.0342857142857143</v>
      </c>
      <c r="P2666">
        <f>E2666/L2666</f>
        <v>174.03846153846155</v>
      </c>
      <c r="Q2666" t="str">
        <f>LEFT(N2666,(FIND("/",N2666)-1))</f>
        <v>technology</v>
      </c>
      <c r="R2666" t="str">
        <f>MID(N2666,FIND("/",N2666)+1,4115)</f>
        <v>makerspaces</v>
      </c>
      <c r="S2666" s="11">
        <f>(((J2666/60)/60)/24)+DATE(1970,1,1)</f>
        <v>42313.02542824074</v>
      </c>
      <c r="T2666" s="11">
        <f>(((I2666/60)/60)/24)+DATE(1970,1,1)</f>
        <v>42347.290972222225</v>
      </c>
    </row>
    <row r="2667" spans="1:20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>E2667/D2667</f>
        <v>1.2314285714285715</v>
      </c>
      <c r="P2667">
        <f>E2667/L2667</f>
        <v>93.695652173913047</v>
      </c>
      <c r="Q2667" t="str">
        <f>LEFT(N2667,(FIND("/",N2667)-1))</f>
        <v>technology</v>
      </c>
      <c r="R2667" t="str">
        <f>MID(N2667,FIND("/",N2667)+1,4115)</f>
        <v>makerspaces</v>
      </c>
      <c r="S2667" s="11">
        <f>(((J2667/60)/60)/24)+DATE(1970,1,1)</f>
        <v>42083.895532407405</v>
      </c>
      <c r="T2667" s="11">
        <f>(((I2667/60)/60)/24)+DATE(1970,1,1)</f>
        <v>42128.895532407405</v>
      </c>
    </row>
    <row r="2668" spans="1:20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>E2668/D2668</f>
        <v>1.592951</v>
      </c>
      <c r="P2668">
        <f>E2668/L2668</f>
        <v>77.327718446601949</v>
      </c>
      <c r="Q2668" t="str">
        <f>LEFT(N2668,(FIND("/",N2668)-1))</f>
        <v>technology</v>
      </c>
      <c r="R2668" t="str">
        <f>MID(N2668,FIND("/",N2668)+1,4115)</f>
        <v>makerspaces</v>
      </c>
      <c r="S2668" s="11">
        <f>(((J2668/60)/60)/24)+DATE(1970,1,1)</f>
        <v>42235.764340277776</v>
      </c>
      <c r="T2668" s="11">
        <f>(((I2668/60)/60)/24)+DATE(1970,1,1)</f>
        <v>42272.875</v>
      </c>
    </row>
    <row r="2669" spans="1:20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>E2669/D2669</f>
        <v>1.1066666666666667</v>
      </c>
      <c r="P2669">
        <f>E2669/L2669</f>
        <v>92.222222222222229</v>
      </c>
      <c r="Q2669" t="str">
        <f>LEFT(N2669,(FIND("/",N2669)-1))</f>
        <v>technology</v>
      </c>
      <c r="R2669" t="str">
        <f>MID(N2669,FIND("/",N2669)+1,4115)</f>
        <v>makerspaces</v>
      </c>
      <c r="S2669" s="11">
        <f>(((J2669/60)/60)/24)+DATE(1970,1,1)</f>
        <v>42380.926111111112</v>
      </c>
      <c r="T2669" s="11">
        <f>(((I2669/60)/60)/24)+DATE(1970,1,1)</f>
        <v>42410.926111111112</v>
      </c>
    </row>
    <row r="2670" spans="1:20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>E2670/D2670</f>
        <v>1.7070000000000001</v>
      </c>
      <c r="P2670">
        <f>E2670/L2670</f>
        <v>60.964285714285715</v>
      </c>
      <c r="Q2670" t="str">
        <f>LEFT(N2670,(FIND("/",N2670)-1))</f>
        <v>technology</v>
      </c>
      <c r="R2670" t="str">
        <f>MID(N2670,FIND("/",N2670)+1,4115)</f>
        <v>makerspaces</v>
      </c>
      <c r="S2670" s="11">
        <f>(((J2670/60)/60)/24)+DATE(1970,1,1)</f>
        <v>42275.588715277772</v>
      </c>
      <c r="T2670" s="11">
        <f>(((I2670/60)/60)/24)+DATE(1970,1,1)</f>
        <v>42317.60555555555</v>
      </c>
    </row>
    <row r="2671" spans="1:20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>E2671/D2671</f>
        <v>1.25125</v>
      </c>
      <c r="P2671">
        <f>E2671/L2671</f>
        <v>91</v>
      </c>
      <c r="Q2671" t="str">
        <f>LEFT(N2671,(FIND("/",N2671)-1))</f>
        <v>technology</v>
      </c>
      <c r="R2671" t="str">
        <f>MID(N2671,FIND("/",N2671)+1,4115)</f>
        <v>makerspaces</v>
      </c>
      <c r="S2671" s="11">
        <f>(((J2671/60)/60)/24)+DATE(1970,1,1)</f>
        <v>42319.035833333335</v>
      </c>
      <c r="T2671" s="11">
        <f>(((I2671/60)/60)/24)+DATE(1970,1,1)</f>
        <v>42379.035833333335</v>
      </c>
    </row>
    <row r="2672" spans="1:20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>E2672/D2672</f>
        <v>6.4158609339642042E-2</v>
      </c>
      <c r="P2672">
        <f>E2672/L2672</f>
        <v>41.583333333333336</v>
      </c>
      <c r="Q2672" t="str">
        <f>LEFT(N2672,(FIND("/",N2672)-1))</f>
        <v>technology</v>
      </c>
      <c r="R2672" t="str">
        <f>MID(N2672,FIND("/",N2672)+1,4115)</f>
        <v>makerspaces</v>
      </c>
      <c r="S2672" s="11">
        <f>(((J2672/60)/60)/24)+DATE(1970,1,1)</f>
        <v>41821.020601851851</v>
      </c>
      <c r="T2672" s="11">
        <f>(((I2672/60)/60)/24)+DATE(1970,1,1)</f>
        <v>41849.020601851851</v>
      </c>
    </row>
    <row r="2673" spans="1:20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>E2673/D2673</f>
        <v>0.11344</v>
      </c>
      <c r="P2673">
        <f>E2673/L2673</f>
        <v>33.761904761904759</v>
      </c>
      <c r="Q2673" t="str">
        <f>LEFT(N2673,(FIND("/",N2673)-1))</f>
        <v>technology</v>
      </c>
      <c r="R2673" t="str">
        <f>MID(N2673,FIND("/",N2673)+1,4115)</f>
        <v>makerspaces</v>
      </c>
      <c r="S2673" s="11">
        <f>(((J2673/60)/60)/24)+DATE(1970,1,1)</f>
        <v>41962.749027777783</v>
      </c>
      <c r="T2673" s="11">
        <f>(((I2673/60)/60)/24)+DATE(1970,1,1)</f>
        <v>41992.818055555559</v>
      </c>
    </row>
    <row r="2674" spans="1:20" ht="43.2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>E2674/D2674</f>
        <v>0.33189999999999997</v>
      </c>
      <c r="P2674">
        <f>E2674/L2674</f>
        <v>70.61702127659575</v>
      </c>
      <c r="Q2674" t="str">
        <f>LEFT(N2674,(FIND("/",N2674)-1))</f>
        <v>technology</v>
      </c>
      <c r="R2674" t="str">
        <f>MID(N2674,FIND("/",N2674)+1,4115)</f>
        <v>makerspaces</v>
      </c>
      <c r="S2674" s="11">
        <f>(((J2674/60)/60)/24)+DATE(1970,1,1)</f>
        <v>42344.884143518517</v>
      </c>
      <c r="T2674" s="11">
        <f>(((I2674/60)/60)/24)+DATE(1970,1,1)</f>
        <v>42366.25</v>
      </c>
    </row>
    <row r="2675" spans="1:20" ht="43.2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>E2675/D2675</f>
        <v>0.27579999999999999</v>
      </c>
      <c r="P2675">
        <f>E2675/L2675</f>
        <v>167.15151515151516</v>
      </c>
      <c r="Q2675" t="str">
        <f>LEFT(N2675,(FIND("/",N2675)-1))</f>
        <v>technology</v>
      </c>
      <c r="R2675" t="str">
        <f>MID(N2675,FIND("/",N2675)+1,4115)</f>
        <v>makerspaces</v>
      </c>
      <c r="S2675" s="11">
        <f>(((J2675/60)/60)/24)+DATE(1970,1,1)</f>
        <v>41912.541655092595</v>
      </c>
      <c r="T2675" s="11">
        <f>(((I2675/60)/60)/24)+DATE(1970,1,1)</f>
        <v>41941.947916666664</v>
      </c>
    </row>
    <row r="2676" spans="1:20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>E2676/D2676</f>
        <v>0.62839999999999996</v>
      </c>
      <c r="P2676">
        <f>E2676/L2676</f>
        <v>128.61988304093566</v>
      </c>
      <c r="Q2676" t="str">
        <f>LEFT(N2676,(FIND("/",N2676)-1))</f>
        <v>technology</v>
      </c>
      <c r="R2676" t="str">
        <f>MID(N2676,FIND("/",N2676)+1,4115)</f>
        <v>makerspaces</v>
      </c>
      <c r="S2676" s="11">
        <f>(((J2676/60)/60)/24)+DATE(1970,1,1)</f>
        <v>42529.632754629631</v>
      </c>
      <c r="T2676" s="11">
        <f>(((I2676/60)/60)/24)+DATE(1970,1,1)</f>
        <v>42556.207638888889</v>
      </c>
    </row>
    <row r="2677" spans="1:20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>E2677/D2677</f>
        <v>7.5880000000000003E-2</v>
      </c>
      <c r="P2677">
        <f>E2677/L2677</f>
        <v>65.41379310344827</v>
      </c>
      <c r="Q2677" t="str">
        <f>LEFT(N2677,(FIND("/",N2677)-1))</f>
        <v>technology</v>
      </c>
      <c r="R2677" t="str">
        <f>MID(N2677,FIND("/",N2677)+1,4115)</f>
        <v>makerspaces</v>
      </c>
      <c r="S2677" s="11">
        <f>(((J2677/60)/60)/24)+DATE(1970,1,1)</f>
        <v>41923.857511574075</v>
      </c>
      <c r="T2677" s="11">
        <f>(((I2677/60)/60)/24)+DATE(1970,1,1)</f>
        <v>41953.899178240739</v>
      </c>
    </row>
    <row r="2678" spans="1:20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>E2678/D2678</f>
        <v>0.50380952380952382</v>
      </c>
      <c r="P2678">
        <f>E2678/L2678</f>
        <v>117.55555555555556</v>
      </c>
      <c r="Q2678" t="str">
        <f>LEFT(N2678,(FIND("/",N2678)-1))</f>
        <v>technology</v>
      </c>
      <c r="R2678" t="str">
        <f>MID(N2678,FIND("/",N2678)+1,4115)</f>
        <v>makerspaces</v>
      </c>
      <c r="S2678" s="11">
        <f>(((J2678/60)/60)/24)+DATE(1970,1,1)</f>
        <v>42482.624699074076</v>
      </c>
      <c r="T2678" s="11">
        <f>(((I2678/60)/60)/24)+DATE(1970,1,1)</f>
        <v>42512.624699074076</v>
      </c>
    </row>
    <row r="2679" spans="1:20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>E2679/D2679</f>
        <v>0.17512820512820512</v>
      </c>
      <c r="P2679">
        <f>E2679/L2679</f>
        <v>126.48148148148148</v>
      </c>
      <c r="Q2679" t="str">
        <f>LEFT(N2679,(FIND("/",N2679)-1))</f>
        <v>technology</v>
      </c>
      <c r="R2679" t="str">
        <f>MID(N2679,FIND("/",N2679)+1,4115)</f>
        <v>makerspaces</v>
      </c>
      <c r="S2679" s="11">
        <f>(((J2679/60)/60)/24)+DATE(1970,1,1)</f>
        <v>41793.029432870368</v>
      </c>
      <c r="T2679" s="11">
        <f>(((I2679/60)/60)/24)+DATE(1970,1,1)</f>
        <v>41823.029432870368</v>
      </c>
    </row>
    <row r="2680" spans="1:20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>E2680/D2680</f>
        <v>1.3750000000000001E-4</v>
      </c>
      <c r="P2680">
        <f>E2680/L2680</f>
        <v>550</v>
      </c>
      <c r="Q2680" t="str">
        <f>LEFT(N2680,(FIND("/",N2680)-1))</f>
        <v>technology</v>
      </c>
      <c r="R2680" t="str">
        <f>MID(N2680,FIND("/",N2680)+1,4115)</f>
        <v>makerspaces</v>
      </c>
      <c r="S2680" s="11">
        <f>(((J2680/60)/60)/24)+DATE(1970,1,1)</f>
        <v>42241.798206018517</v>
      </c>
      <c r="T2680" s="11">
        <f>(((I2680/60)/60)/24)+DATE(1970,1,1)</f>
        <v>42271.798206018517</v>
      </c>
    </row>
    <row r="2681" spans="1:20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>E2681/D2681</f>
        <v>3.3E-3</v>
      </c>
      <c r="P2681">
        <f>E2681/L2681</f>
        <v>44</v>
      </c>
      <c r="Q2681" t="str">
        <f>LEFT(N2681,(FIND("/",N2681)-1))</f>
        <v>technology</v>
      </c>
      <c r="R2681" t="str">
        <f>MID(N2681,FIND("/",N2681)+1,4115)</f>
        <v>makerspaces</v>
      </c>
      <c r="S2681" s="11">
        <f>(((J2681/60)/60)/24)+DATE(1970,1,1)</f>
        <v>42033.001087962963</v>
      </c>
      <c r="T2681" s="11">
        <f>(((I2681/60)/60)/24)+DATE(1970,1,1)</f>
        <v>42063.001087962963</v>
      </c>
    </row>
    <row r="2682" spans="1:20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>E2682/D2682</f>
        <v>8.6250000000000007E-3</v>
      </c>
      <c r="P2682">
        <f>E2682/L2682</f>
        <v>69</v>
      </c>
      <c r="Q2682" t="str">
        <f>LEFT(N2682,(FIND("/",N2682)-1))</f>
        <v>technology</v>
      </c>
      <c r="R2682" t="str">
        <f>MID(N2682,FIND("/",N2682)+1,4115)</f>
        <v>makerspaces</v>
      </c>
      <c r="S2682" s="11">
        <f>(((J2682/60)/60)/24)+DATE(1970,1,1)</f>
        <v>42436.211701388893</v>
      </c>
      <c r="T2682" s="11">
        <f>(((I2682/60)/60)/24)+DATE(1970,1,1)</f>
        <v>42466.170034722221</v>
      </c>
    </row>
    <row r="2683" spans="1:20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>E2683/D2683</f>
        <v>6.875E-3</v>
      </c>
      <c r="P2683">
        <f>E2683/L2683</f>
        <v>27.5</v>
      </c>
      <c r="Q2683" t="str">
        <f>LEFT(N2683,(FIND("/",N2683)-1))</f>
        <v>food</v>
      </c>
      <c r="R2683" t="str">
        <f>MID(N2683,FIND("/",N2683)+1,4115)</f>
        <v>food trucks</v>
      </c>
      <c r="S2683" s="11">
        <f>(((J2683/60)/60)/24)+DATE(1970,1,1)</f>
        <v>41805.895254629628</v>
      </c>
      <c r="T2683" s="11">
        <f>(((I2683/60)/60)/24)+DATE(1970,1,1)</f>
        <v>41830.895254629628</v>
      </c>
    </row>
    <row r="2684" spans="1:20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>E2684/D2684</f>
        <v>0.28299999999999997</v>
      </c>
      <c r="P2684">
        <f>E2684/L2684</f>
        <v>84.9</v>
      </c>
      <c r="Q2684" t="str">
        <f>LEFT(N2684,(FIND("/",N2684)-1))</f>
        <v>food</v>
      </c>
      <c r="R2684" t="str">
        <f>MID(N2684,FIND("/",N2684)+1,4115)</f>
        <v>food trucks</v>
      </c>
      <c r="S2684" s="11">
        <f>(((J2684/60)/60)/24)+DATE(1970,1,1)</f>
        <v>41932.871990740743</v>
      </c>
      <c r="T2684" s="11">
        <f>(((I2684/60)/60)/24)+DATE(1970,1,1)</f>
        <v>41965.249305555553</v>
      </c>
    </row>
    <row r="2685" spans="1:20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>E2685/D2685</f>
        <v>2.3999999999999998E-3</v>
      </c>
      <c r="P2685">
        <f>E2685/L2685</f>
        <v>12</v>
      </c>
      <c r="Q2685" t="str">
        <f>LEFT(N2685,(FIND("/",N2685)-1))</f>
        <v>food</v>
      </c>
      <c r="R2685" t="str">
        <f>MID(N2685,FIND("/",N2685)+1,4115)</f>
        <v>food trucks</v>
      </c>
      <c r="S2685" s="11">
        <f>(((J2685/60)/60)/24)+DATE(1970,1,1)</f>
        <v>42034.75509259259</v>
      </c>
      <c r="T2685" s="11">
        <f>(((I2685/60)/60)/24)+DATE(1970,1,1)</f>
        <v>42064.75509259259</v>
      </c>
    </row>
    <row r="2686" spans="1:20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>E2686/D2686</f>
        <v>1.1428571428571429E-2</v>
      </c>
      <c r="P2686">
        <f>E2686/L2686</f>
        <v>200</v>
      </c>
      <c r="Q2686" t="str">
        <f>LEFT(N2686,(FIND("/",N2686)-1))</f>
        <v>food</v>
      </c>
      <c r="R2686" t="str">
        <f>MID(N2686,FIND("/",N2686)+1,4115)</f>
        <v>food trucks</v>
      </c>
      <c r="S2686" s="11">
        <f>(((J2686/60)/60)/24)+DATE(1970,1,1)</f>
        <v>41820.914641203701</v>
      </c>
      <c r="T2686" s="11">
        <f>(((I2686/60)/60)/24)+DATE(1970,1,1)</f>
        <v>41860.914641203701</v>
      </c>
    </row>
    <row r="2687" spans="1:20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>E2687/D2687</f>
        <v>2.0000000000000001E-4</v>
      </c>
      <c r="P2687">
        <f>E2687/L2687</f>
        <v>10</v>
      </c>
      <c r="Q2687" t="str">
        <f>LEFT(N2687,(FIND("/",N2687)-1))</f>
        <v>food</v>
      </c>
      <c r="R2687" t="str">
        <f>MID(N2687,FIND("/",N2687)+1,4115)</f>
        <v>food trucks</v>
      </c>
      <c r="S2687" s="11">
        <f>(((J2687/60)/60)/24)+DATE(1970,1,1)</f>
        <v>42061.69594907407</v>
      </c>
      <c r="T2687" s="11">
        <f>(((I2687/60)/60)/24)+DATE(1970,1,1)</f>
        <v>42121.654282407413</v>
      </c>
    </row>
    <row r="2688" spans="1:20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>E2688/D2688</f>
        <v>0</v>
      </c>
      <c r="P2688" t="e">
        <f>E2688/L2688</f>
        <v>#DIV/0!</v>
      </c>
      <c r="Q2688" t="str">
        <f>LEFT(N2688,(FIND("/",N2688)-1))</f>
        <v>food</v>
      </c>
      <c r="R2688" t="str">
        <f>MID(N2688,FIND("/",N2688)+1,4115)</f>
        <v>food trucks</v>
      </c>
      <c r="S2688" s="11">
        <f>(((J2688/60)/60)/24)+DATE(1970,1,1)</f>
        <v>41892.974803240737</v>
      </c>
      <c r="T2688" s="11">
        <f>(((I2688/60)/60)/24)+DATE(1970,1,1)</f>
        <v>41912.974803240737</v>
      </c>
    </row>
    <row r="2689" spans="1:20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>E2689/D2689</f>
        <v>0</v>
      </c>
      <c r="P2689" t="e">
        <f>E2689/L2689</f>
        <v>#DIV/0!</v>
      </c>
      <c r="Q2689" t="str">
        <f>LEFT(N2689,(FIND("/",N2689)-1))</f>
        <v>food</v>
      </c>
      <c r="R2689" t="str">
        <f>MID(N2689,FIND("/",N2689)+1,4115)</f>
        <v>food trucks</v>
      </c>
      <c r="S2689" s="11">
        <f>(((J2689/60)/60)/24)+DATE(1970,1,1)</f>
        <v>42154.64025462963</v>
      </c>
      <c r="T2689" s="11">
        <f>(((I2689/60)/60)/24)+DATE(1970,1,1)</f>
        <v>42184.64025462963</v>
      </c>
    </row>
    <row r="2690" spans="1:20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>E2690/D2690</f>
        <v>1.48E-3</v>
      </c>
      <c r="P2690">
        <f>E2690/L2690</f>
        <v>5.2857142857142856</v>
      </c>
      <c r="Q2690" t="str">
        <f>LEFT(N2690,(FIND("/",N2690)-1))</f>
        <v>food</v>
      </c>
      <c r="R2690" t="str">
        <f>MID(N2690,FIND("/",N2690)+1,4115)</f>
        <v>food trucks</v>
      </c>
      <c r="S2690" s="11">
        <f>(((J2690/60)/60)/24)+DATE(1970,1,1)</f>
        <v>42028.118865740747</v>
      </c>
      <c r="T2690" s="11">
        <f>(((I2690/60)/60)/24)+DATE(1970,1,1)</f>
        <v>42059.125</v>
      </c>
    </row>
    <row r="2691" spans="1:20" ht="43.2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>E2691/D2691</f>
        <v>2.8571428571428571E-5</v>
      </c>
      <c r="P2691">
        <f>E2691/L2691</f>
        <v>1</v>
      </c>
      <c r="Q2691" t="str">
        <f>LEFT(N2691,(FIND("/",N2691)-1))</f>
        <v>food</v>
      </c>
      <c r="R2691" t="str">
        <f>MID(N2691,FIND("/",N2691)+1,4115)</f>
        <v>food trucks</v>
      </c>
      <c r="S2691" s="11">
        <f>(((J2691/60)/60)/24)+DATE(1970,1,1)</f>
        <v>42551.961689814809</v>
      </c>
      <c r="T2691" s="11">
        <f>(((I2691/60)/60)/24)+DATE(1970,1,1)</f>
        <v>42581.961689814809</v>
      </c>
    </row>
    <row r="2692" spans="1:20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>E2692/D2692</f>
        <v>0.107325</v>
      </c>
      <c r="P2692">
        <f>E2692/L2692</f>
        <v>72.762711864406782</v>
      </c>
      <c r="Q2692" t="str">
        <f>LEFT(N2692,(FIND("/",N2692)-1))</f>
        <v>food</v>
      </c>
      <c r="R2692" t="str">
        <f>MID(N2692,FIND("/",N2692)+1,4115)</f>
        <v>food trucks</v>
      </c>
      <c r="S2692" s="11">
        <f>(((J2692/60)/60)/24)+DATE(1970,1,1)</f>
        <v>42113.105046296296</v>
      </c>
      <c r="T2692" s="11">
        <f>(((I2692/60)/60)/24)+DATE(1970,1,1)</f>
        <v>42158.105046296296</v>
      </c>
    </row>
    <row r="2693" spans="1:20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>E2693/D2693</f>
        <v>5.3846153846153844E-4</v>
      </c>
      <c r="P2693">
        <f>E2693/L2693</f>
        <v>17.5</v>
      </c>
      <c r="Q2693" t="str">
        <f>LEFT(N2693,(FIND("/",N2693)-1))</f>
        <v>food</v>
      </c>
      <c r="R2693" t="str">
        <f>MID(N2693,FIND("/",N2693)+1,4115)</f>
        <v>food trucks</v>
      </c>
      <c r="S2693" s="11">
        <f>(((J2693/60)/60)/24)+DATE(1970,1,1)</f>
        <v>42089.724039351851</v>
      </c>
      <c r="T2693" s="11">
        <f>(((I2693/60)/60)/24)+DATE(1970,1,1)</f>
        <v>42134.724039351851</v>
      </c>
    </row>
    <row r="2694" spans="1:20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>E2694/D2694</f>
        <v>7.1428571428571426E-3</v>
      </c>
      <c r="P2694">
        <f>E2694/L2694</f>
        <v>25</v>
      </c>
      <c r="Q2694" t="str">
        <f>LEFT(N2694,(FIND("/",N2694)-1))</f>
        <v>food</v>
      </c>
      <c r="R2694" t="str">
        <f>MID(N2694,FIND("/",N2694)+1,4115)</f>
        <v>food trucks</v>
      </c>
      <c r="S2694" s="11">
        <f>(((J2694/60)/60)/24)+DATE(1970,1,1)</f>
        <v>42058.334027777775</v>
      </c>
      <c r="T2694" s="11">
        <f>(((I2694/60)/60)/24)+DATE(1970,1,1)</f>
        <v>42088.292361111111</v>
      </c>
    </row>
    <row r="2695" spans="1:20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>E2695/D2695</f>
        <v>8.0000000000000002E-3</v>
      </c>
      <c r="P2695">
        <f>E2695/L2695</f>
        <v>13.333333333333334</v>
      </c>
      <c r="Q2695" t="str">
        <f>LEFT(N2695,(FIND("/",N2695)-1))</f>
        <v>food</v>
      </c>
      <c r="R2695" t="str">
        <f>MID(N2695,FIND("/",N2695)+1,4115)</f>
        <v>food trucks</v>
      </c>
      <c r="S2695" s="11">
        <f>(((J2695/60)/60)/24)+DATE(1970,1,1)</f>
        <v>41834.138495370367</v>
      </c>
      <c r="T2695" s="11">
        <f>(((I2695/60)/60)/24)+DATE(1970,1,1)</f>
        <v>41864.138495370367</v>
      </c>
    </row>
    <row r="2696" spans="1:20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>E2696/D2696</f>
        <v>3.3333333333333335E-5</v>
      </c>
      <c r="P2696">
        <f>E2696/L2696</f>
        <v>1</v>
      </c>
      <c r="Q2696" t="str">
        <f>LEFT(N2696,(FIND("/",N2696)-1))</f>
        <v>food</v>
      </c>
      <c r="R2696" t="str">
        <f>MID(N2696,FIND("/",N2696)+1,4115)</f>
        <v>food trucks</v>
      </c>
      <c r="S2696" s="11">
        <f>(((J2696/60)/60)/24)+DATE(1970,1,1)</f>
        <v>41878.140497685185</v>
      </c>
      <c r="T2696" s="11">
        <f>(((I2696/60)/60)/24)+DATE(1970,1,1)</f>
        <v>41908.140497685185</v>
      </c>
    </row>
    <row r="2697" spans="1:20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>E2697/D2697</f>
        <v>4.7333333333333333E-3</v>
      </c>
      <c r="P2697">
        <f>E2697/L2697</f>
        <v>23.666666666666668</v>
      </c>
      <c r="Q2697" t="str">
        <f>LEFT(N2697,(FIND("/",N2697)-1))</f>
        <v>food</v>
      </c>
      <c r="R2697" t="str">
        <f>MID(N2697,FIND("/",N2697)+1,4115)</f>
        <v>food trucks</v>
      </c>
      <c r="S2697" s="11">
        <f>(((J2697/60)/60)/24)+DATE(1970,1,1)</f>
        <v>42048.181921296295</v>
      </c>
      <c r="T2697" s="11">
        <f>(((I2697/60)/60)/24)+DATE(1970,1,1)</f>
        <v>42108.14025462963</v>
      </c>
    </row>
    <row r="2698" spans="1:20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>E2698/D2698</f>
        <v>5.6500000000000002E-2</v>
      </c>
      <c r="P2698">
        <f>E2698/L2698</f>
        <v>89.21052631578948</v>
      </c>
      <c r="Q2698" t="str">
        <f>LEFT(N2698,(FIND("/",N2698)-1))</f>
        <v>food</v>
      </c>
      <c r="R2698" t="str">
        <f>MID(N2698,FIND("/",N2698)+1,4115)</f>
        <v>food trucks</v>
      </c>
      <c r="S2698" s="11">
        <f>(((J2698/60)/60)/24)+DATE(1970,1,1)</f>
        <v>41964.844444444447</v>
      </c>
      <c r="T2698" s="11">
        <f>(((I2698/60)/60)/24)+DATE(1970,1,1)</f>
        <v>41998.844444444447</v>
      </c>
    </row>
    <row r="2699" spans="1:20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>E2699/D2699</f>
        <v>0.26352173913043481</v>
      </c>
      <c r="P2699">
        <f>E2699/L2699</f>
        <v>116.55769230769231</v>
      </c>
      <c r="Q2699" t="str">
        <f>LEFT(N2699,(FIND("/",N2699)-1))</f>
        <v>food</v>
      </c>
      <c r="R2699" t="str">
        <f>MID(N2699,FIND("/",N2699)+1,4115)</f>
        <v>food trucks</v>
      </c>
      <c r="S2699" s="11">
        <f>(((J2699/60)/60)/24)+DATE(1970,1,1)</f>
        <v>42187.940081018518</v>
      </c>
      <c r="T2699" s="11">
        <f>(((I2699/60)/60)/24)+DATE(1970,1,1)</f>
        <v>42218.916666666672</v>
      </c>
    </row>
    <row r="2700" spans="1:20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>E2700/D2700</f>
        <v>3.2512500000000002E-3</v>
      </c>
      <c r="P2700">
        <f>E2700/L2700</f>
        <v>13.005000000000001</v>
      </c>
      <c r="Q2700" t="str">
        <f>LEFT(N2700,(FIND("/",N2700)-1))</f>
        <v>food</v>
      </c>
      <c r="R2700" t="str">
        <f>MID(N2700,FIND("/",N2700)+1,4115)</f>
        <v>food trucks</v>
      </c>
      <c r="S2700" s="11">
        <f>(((J2700/60)/60)/24)+DATE(1970,1,1)</f>
        <v>41787.898240740738</v>
      </c>
      <c r="T2700" s="11">
        <f>(((I2700/60)/60)/24)+DATE(1970,1,1)</f>
        <v>41817.898240740738</v>
      </c>
    </row>
    <row r="2701" spans="1:20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>E2701/D2701</f>
        <v>0</v>
      </c>
      <c r="P2701" t="e">
        <f>E2701/L2701</f>
        <v>#DIV/0!</v>
      </c>
      <c r="Q2701" t="str">
        <f>LEFT(N2701,(FIND("/",N2701)-1))</f>
        <v>food</v>
      </c>
      <c r="R2701" t="str">
        <f>MID(N2701,FIND("/",N2701)+1,4115)</f>
        <v>food trucks</v>
      </c>
      <c r="S2701" s="11">
        <f>(((J2701/60)/60)/24)+DATE(1970,1,1)</f>
        <v>41829.896562499998</v>
      </c>
      <c r="T2701" s="11">
        <f>(((I2701/60)/60)/24)+DATE(1970,1,1)</f>
        <v>41859.896562499998</v>
      </c>
    </row>
    <row r="2702" spans="1:20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>E2702/D2702</f>
        <v>7.0007000700070005E-3</v>
      </c>
      <c r="P2702">
        <f>E2702/L2702</f>
        <v>17.5</v>
      </c>
      <c r="Q2702" t="str">
        <f>LEFT(N2702,(FIND("/",N2702)-1))</f>
        <v>food</v>
      </c>
      <c r="R2702" t="str">
        <f>MID(N2702,FIND("/",N2702)+1,4115)</f>
        <v>food trucks</v>
      </c>
      <c r="S2702" s="11">
        <f>(((J2702/60)/60)/24)+DATE(1970,1,1)</f>
        <v>41870.87467592593</v>
      </c>
      <c r="T2702" s="11">
        <f>(((I2702/60)/60)/24)+DATE(1970,1,1)</f>
        <v>41900.87467592593</v>
      </c>
    </row>
    <row r="2703" spans="1:20" ht="43.2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>E2703/D2703</f>
        <v>0.46176470588235297</v>
      </c>
      <c r="P2703">
        <f>E2703/L2703</f>
        <v>34.130434782608695</v>
      </c>
      <c r="Q2703" t="str">
        <f>LEFT(N2703,(FIND("/",N2703)-1))</f>
        <v>theater</v>
      </c>
      <c r="R2703" t="str">
        <f>MID(N2703,FIND("/",N2703)+1,4115)</f>
        <v>spaces</v>
      </c>
      <c r="S2703" s="11">
        <f>(((J2703/60)/60)/24)+DATE(1970,1,1)</f>
        <v>42801.774699074071</v>
      </c>
      <c r="T2703" s="11">
        <f>(((I2703/60)/60)/24)+DATE(1970,1,1)</f>
        <v>42832.733032407406</v>
      </c>
    </row>
    <row r="2704" spans="1:20" ht="43.2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>E2704/D2704</f>
        <v>0.34410000000000002</v>
      </c>
      <c r="P2704">
        <f>E2704/L2704</f>
        <v>132.34615384615384</v>
      </c>
      <c r="Q2704" t="str">
        <f>LEFT(N2704,(FIND("/",N2704)-1))</f>
        <v>theater</v>
      </c>
      <c r="R2704" t="str">
        <f>MID(N2704,FIND("/",N2704)+1,4115)</f>
        <v>spaces</v>
      </c>
      <c r="S2704" s="11">
        <f>(((J2704/60)/60)/24)+DATE(1970,1,1)</f>
        <v>42800.801817129628</v>
      </c>
      <c r="T2704" s="11">
        <f>(((I2704/60)/60)/24)+DATE(1970,1,1)</f>
        <v>42830.760150462964</v>
      </c>
    </row>
    <row r="2705" spans="1:20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>E2705/D2705</f>
        <v>1.0375000000000001</v>
      </c>
      <c r="P2705">
        <f>E2705/L2705</f>
        <v>922.22222222222217</v>
      </c>
      <c r="Q2705" t="str">
        <f>LEFT(N2705,(FIND("/",N2705)-1))</f>
        <v>theater</v>
      </c>
      <c r="R2705" t="str">
        <f>MID(N2705,FIND("/",N2705)+1,4115)</f>
        <v>spaces</v>
      </c>
      <c r="S2705" s="11">
        <f>(((J2705/60)/60)/24)+DATE(1970,1,1)</f>
        <v>42756.690162037034</v>
      </c>
      <c r="T2705" s="11">
        <f>(((I2705/60)/60)/24)+DATE(1970,1,1)</f>
        <v>42816.648495370369</v>
      </c>
    </row>
    <row r="2706" spans="1:20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>E2706/D2706</f>
        <v>6.0263157894736845E-2</v>
      </c>
      <c r="P2706">
        <f>E2706/L2706</f>
        <v>163.57142857142858</v>
      </c>
      <c r="Q2706" t="str">
        <f>LEFT(N2706,(FIND("/",N2706)-1))</f>
        <v>theater</v>
      </c>
      <c r="R2706" t="str">
        <f>MID(N2706,FIND("/",N2706)+1,4115)</f>
        <v>spaces</v>
      </c>
      <c r="S2706" s="11">
        <f>(((J2706/60)/60)/24)+DATE(1970,1,1)</f>
        <v>42787.862430555557</v>
      </c>
      <c r="T2706" s="11">
        <f>(((I2706/60)/60)/24)+DATE(1970,1,1)</f>
        <v>42830.820763888885</v>
      </c>
    </row>
    <row r="2707" spans="1:20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>E2707/D2707</f>
        <v>0.10539393939393939</v>
      </c>
      <c r="P2707">
        <f>E2707/L2707</f>
        <v>217.375</v>
      </c>
      <c r="Q2707" t="str">
        <f>LEFT(N2707,(FIND("/",N2707)-1))</f>
        <v>theater</v>
      </c>
      <c r="R2707" t="str">
        <f>MID(N2707,FIND("/",N2707)+1,4115)</f>
        <v>spaces</v>
      </c>
      <c r="S2707" s="11">
        <f>(((J2707/60)/60)/24)+DATE(1970,1,1)</f>
        <v>42773.916180555556</v>
      </c>
      <c r="T2707" s="11">
        <f>(((I2707/60)/60)/24)+DATE(1970,1,1)</f>
        <v>42818.874513888892</v>
      </c>
    </row>
    <row r="2708" spans="1:20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>E2708/D2708</f>
        <v>1.1229714285714285</v>
      </c>
      <c r="P2708">
        <f>E2708/L2708</f>
        <v>149.44486692015209</v>
      </c>
      <c r="Q2708" t="str">
        <f>LEFT(N2708,(FIND("/",N2708)-1))</f>
        <v>theater</v>
      </c>
      <c r="R2708" t="str">
        <f>MID(N2708,FIND("/",N2708)+1,4115)</f>
        <v>spaces</v>
      </c>
      <c r="S2708" s="11">
        <f>(((J2708/60)/60)/24)+DATE(1970,1,1)</f>
        <v>41899.294942129629</v>
      </c>
      <c r="T2708" s="11">
        <f>(((I2708/60)/60)/24)+DATE(1970,1,1)</f>
        <v>41928.290972222225</v>
      </c>
    </row>
    <row r="2709" spans="1:20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>E2709/D2709</f>
        <v>3.50844625</v>
      </c>
      <c r="P2709">
        <f>E2709/L2709</f>
        <v>71.237487309644663</v>
      </c>
      <c r="Q2709" t="str">
        <f>LEFT(N2709,(FIND("/",N2709)-1))</f>
        <v>theater</v>
      </c>
      <c r="R2709" t="str">
        <f>MID(N2709,FIND("/",N2709)+1,4115)</f>
        <v>spaces</v>
      </c>
      <c r="S2709" s="11">
        <f>(((J2709/60)/60)/24)+DATE(1970,1,1)</f>
        <v>41391.782905092594</v>
      </c>
      <c r="T2709" s="11">
        <f>(((I2709/60)/60)/24)+DATE(1970,1,1)</f>
        <v>41421.290972222225</v>
      </c>
    </row>
    <row r="2710" spans="1:20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>E2710/D2710</f>
        <v>2.3321535</v>
      </c>
      <c r="P2710">
        <f>E2710/L2710</f>
        <v>44.464318398474738</v>
      </c>
      <c r="Q2710" t="str">
        <f>LEFT(N2710,(FIND("/",N2710)-1))</f>
        <v>theater</v>
      </c>
      <c r="R2710" t="str">
        <f>MID(N2710,FIND("/",N2710)+1,4115)</f>
        <v>spaces</v>
      </c>
      <c r="S2710" s="11">
        <f>(((J2710/60)/60)/24)+DATE(1970,1,1)</f>
        <v>42512.698217592595</v>
      </c>
      <c r="T2710" s="11">
        <f>(((I2710/60)/60)/24)+DATE(1970,1,1)</f>
        <v>42572.698217592595</v>
      </c>
    </row>
    <row r="2711" spans="1:20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>E2711/D2711</f>
        <v>1.01606</v>
      </c>
      <c r="P2711">
        <f>E2711/L2711</f>
        <v>164.94480519480518</v>
      </c>
      <c r="Q2711" t="str">
        <f>LEFT(N2711,(FIND("/",N2711)-1))</f>
        <v>theater</v>
      </c>
      <c r="R2711" t="str">
        <f>MID(N2711,FIND("/",N2711)+1,4115)</f>
        <v>spaces</v>
      </c>
      <c r="S2711" s="11">
        <f>(((J2711/60)/60)/24)+DATE(1970,1,1)</f>
        <v>42612.149780092594</v>
      </c>
      <c r="T2711" s="11">
        <f>(((I2711/60)/60)/24)+DATE(1970,1,1)</f>
        <v>42647.165972222225</v>
      </c>
    </row>
    <row r="2712" spans="1:20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>E2712/D2712</f>
        <v>1.5390035000000002</v>
      </c>
      <c r="P2712">
        <f>E2712/L2712</f>
        <v>84.871516544117654</v>
      </c>
      <c r="Q2712" t="str">
        <f>LEFT(N2712,(FIND("/",N2712)-1))</f>
        <v>theater</v>
      </c>
      <c r="R2712" t="str">
        <f>MID(N2712,FIND("/",N2712)+1,4115)</f>
        <v>spaces</v>
      </c>
      <c r="S2712" s="11">
        <f>(((J2712/60)/60)/24)+DATE(1970,1,1)</f>
        <v>41828.229490740741</v>
      </c>
      <c r="T2712" s="11">
        <f>(((I2712/60)/60)/24)+DATE(1970,1,1)</f>
        <v>41860.083333333336</v>
      </c>
    </row>
    <row r="2713" spans="1:20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>E2713/D2713</f>
        <v>1.007161125319693</v>
      </c>
      <c r="P2713">
        <f>E2713/L2713</f>
        <v>53.945205479452056</v>
      </c>
      <c r="Q2713" t="str">
        <f>LEFT(N2713,(FIND("/",N2713)-1))</f>
        <v>theater</v>
      </c>
      <c r="R2713" t="str">
        <f>MID(N2713,FIND("/",N2713)+1,4115)</f>
        <v>spaces</v>
      </c>
      <c r="S2713" s="11">
        <f>(((J2713/60)/60)/24)+DATE(1970,1,1)</f>
        <v>41780.745254629634</v>
      </c>
      <c r="T2713" s="11">
        <f>(((I2713/60)/60)/24)+DATE(1970,1,1)</f>
        <v>41810.917361111111</v>
      </c>
    </row>
    <row r="2714" spans="1:20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>E2714/D2714</f>
        <v>1.3138181818181818</v>
      </c>
      <c r="P2714">
        <f>E2714/L2714</f>
        <v>50.531468531468533</v>
      </c>
      <c r="Q2714" t="str">
        <f>LEFT(N2714,(FIND("/",N2714)-1))</f>
        <v>theater</v>
      </c>
      <c r="R2714" t="str">
        <f>MID(N2714,FIND("/",N2714)+1,4115)</f>
        <v>spaces</v>
      </c>
      <c r="S2714" s="11">
        <f>(((J2714/60)/60)/24)+DATE(1970,1,1)</f>
        <v>41432.062037037038</v>
      </c>
      <c r="T2714" s="11">
        <f>(((I2714/60)/60)/24)+DATE(1970,1,1)</f>
        <v>41468.75</v>
      </c>
    </row>
    <row r="2715" spans="1:20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>E2715/D2715</f>
        <v>1.0224133333333334</v>
      </c>
      <c r="P2715">
        <f>E2715/L2715</f>
        <v>108.00140845070422</v>
      </c>
      <c r="Q2715" t="str">
        <f>LEFT(N2715,(FIND("/",N2715)-1))</f>
        <v>theater</v>
      </c>
      <c r="R2715" t="str">
        <f>MID(N2715,FIND("/",N2715)+1,4115)</f>
        <v>spaces</v>
      </c>
      <c r="S2715" s="11">
        <f>(((J2715/60)/60)/24)+DATE(1970,1,1)</f>
        <v>42322.653749999998</v>
      </c>
      <c r="T2715" s="11">
        <f>(((I2715/60)/60)/24)+DATE(1970,1,1)</f>
        <v>42362.653749999998</v>
      </c>
    </row>
    <row r="2716" spans="1:20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>E2716/D2716</f>
        <v>1.1635599999999999</v>
      </c>
      <c r="P2716">
        <f>E2716/L2716</f>
        <v>95.373770491803285</v>
      </c>
      <c r="Q2716" t="str">
        <f>LEFT(N2716,(FIND("/",N2716)-1))</f>
        <v>theater</v>
      </c>
      <c r="R2716" t="str">
        <f>MID(N2716,FIND("/",N2716)+1,4115)</f>
        <v>spaces</v>
      </c>
      <c r="S2716" s="11">
        <f>(((J2716/60)/60)/24)+DATE(1970,1,1)</f>
        <v>42629.655046296291</v>
      </c>
      <c r="T2716" s="11">
        <f>(((I2716/60)/60)/24)+DATE(1970,1,1)</f>
        <v>42657.958333333328</v>
      </c>
    </row>
    <row r="2717" spans="1:20" ht="43.2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>E2717/D2717</f>
        <v>2.6462241666666664</v>
      </c>
      <c r="P2717">
        <f>E2717/L2717</f>
        <v>57.631016333938291</v>
      </c>
      <c r="Q2717" t="str">
        <f>LEFT(N2717,(FIND("/",N2717)-1))</f>
        <v>theater</v>
      </c>
      <c r="R2717" t="str">
        <f>MID(N2717,FIND("/",N2717)+1,4115)</f>
        <v>spaces</v>
      </c>
      <c r="S2717" s="11">
        <f>(((J2717/60)/60)/24)+DATE(1970,1,1)</f>
        <v>42387.398472222223</v>
      </c>
      <c r="T2717" s="11">
        <f>(((I2717/60)/60)/24)+DATE(1970,1,1)</f>
        <v>42421.398472222223</v>
      </c>
    </row>
    <row r="2718" spans="1:20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>E2718/D2718</f>
        <v>1.1998010000000001</v>
      </c>
      <c r="P2718">
        <f>E2718/L2718</f>
        <v>64.160481283422456</v>
      </c>
      <c r="Q2718" t="str">
        <f>LEFT(N2718,(FIND("/",N2718)-1))</f>
        <v>theater</v>
      </c>
      <c r="R2718" t="str">
        <f>MID(N2718,FIND("/",N2718)+1,4115)</f>
        <v>spaces</v>
      </c>
      <c r="S2718" s="11">
        <f>(((J2718/60)/60)/24)+DATE(1970,1,1)</f>
        <v>42255.333252314813</v>
      </c>
      <c r="T2718" s="11">
        <f>(((I2718/60)/60)/24)+DATE(1970,1,1)</f>
        <v>42285.333252314813</v>
      </c>
    </row>
    <row r="2719" spans="1:20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>E2719/D2719</f>
        <v>1.2010400000000001</v>
      </c>
      <c r="P2719">
        <f>E2719/L2719</f>
        <v>92.387692307692305</v>
      </c>
      <c r="Q2719" t="str">
        <f>LEFT(N2719,(FIND("/",N2719)-1))</f>
        <v>theater</v>
      </c>
      <c r="R2719" t="str">
        <f>MID(N2719,FIND("/",N2719)+1,4115)</f>
        <v>spaces</v>
      </c>
      <c r="S2719" s="11">
        <f>(((J2719/60)/60)/24)+DATE(1970,1,1)</f>
        <v>41934.914918981485</v>
      </c>
      <c r="T2719" s="11">
        <f>(((I2719/60)/60)/24)+DATE(1970,1,1)</f>
        <v>41979.956585648149</v>
      </c>
    </row>
    <row r="2720" spans="1:20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>E2720/D2720</f>
        <v>1.0358333333333334</v>
      </c>
      <c r="P2720">
        <f>E2720/L2720</f>
        <v>125.97972972972973</v>
      </c>
      <c r="Q2720" t="str">
        <f>LEFT(N2720,(FIND("/",N2720)-1))</f>
        <v>theater</v>
      </c>
      <c r="R2720" t="str">
        <f>MID(N2720,FIND("/",N2720)+1,4115)</f>
        <v>spaces</v>
      </c>
      <c r="S2720" s="11">
        <f>(((J2720/60)/60)/24)+DATE(1970,1,1)</f>
        <v>42465.596585648149</v>
      </c>
      <c r="T2720" s="11">
        <f>(((I2720/60)/60)/24)+DATE(1970,1,1)</f>
        <v>42493.958333333328</v>
      </c>
    </row>
    <row r="2721" spans="1:20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>E2721/D2721</f>
        <v>1.0883333333333334</v>
      </c>
      <c r="P2721">
        <f>E2721/L2721</f>
        <v>94.637681159420296</v>
      </c>
      <c r="Q2721" t="str">
        <f>LEFT(N2721,(FIND("/",N2721)-1))</f>
        <v>theater</v>
      </c>
      <c r="R2721" t="str">
        <f>MID(N2721,FIND("/",N2721)+1,4115)</f>
        <v>spaces</v>
      </c>
      <c r="S2721" s="11">
        <f>(((J2721/60)/60)/24)+DATE(1970,1,1)</f>
        <v>42418.031180555554</v>
      </c>
      <c r="T2721" s="11">
        <f>(((I2721/60)/60)/24)+DATE(1970,1,1)</f>
        <v>42477.989513888882</v>
      </c>
    </row>
    <row r="2722" spans="1:20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>E2722/D2722</f>
        <v>1.1812400000000001</v>
      </c>
      <c r="P2722">
        <f>E2722/L2722</f>
        <v>170.69942196531792</v>
      </c>
      <c r="Q2722" t="str">
        <f>LEFT(N2722,(FIND("/",N2722)-1))</f>
        <v>theater</v>
      </c>
      <c r="R2722" t="str">
        <f>MID(N2722,FIND("/",N2722)+1,4115)</f>
        <v>spaces</v>
      </c>
      <c r="S2722" s="11">
        <f>(((J2722/60)/60)/24)+DATE(1970,1,1)</f>
        <v>42655.465891203698</v>
      </c>
      <c r="T2722" s="11">
        <f>(((I2722/60)/60)/24)+DATE(1970,1,1)</f>
        <v>42685.507557870369</v>
      </c>
    </row>
    <row r="2723" spans="1:20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>E2723/D2723</f>
        <v>14.62</v>
      </c>
      <c r="P2723">
        <f>E2723/L2723</f>
        <v>40.762081784386616</v>
      </c>
      <c r="Q2723" t="str">
        <f>LEFT(N2723,(FIND("/",N2723)-1))</f>
        <v>technology</v>
      </c>
      <c r="R2723" t="str">
        <f>MID(N2723,FIND("/",N2723)+1,4115)</f>
        <v>hardware</v>
      </c>
      <c r="S2723" s="11">
        <f>(((J2723/60)/60)/24)+DATE(1970,1,1)</f>
        <v>41493.543958333335</v>
      </c>
      <c r="T2723" s="11">
        <f>(((I2723/60)/60)/24)+DATE(1970,1,1)</f>
        <v>41523.791666666664</v>
      </c>
    </row>
    <row r="2724" spans="1:20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>E2724/D2724</f>
        <v>2.5253999999999999</v>
      </c>
      <c r="P2724">
        <f>E2724/L2724</f>
        <v>68.254054054054052</v>
      </c>
      <c r="Q2724" t="str">
        <f>LEFT(N2724,(FIND("/",N2724)-1))</f>
        <v>technology</v>
      </c>
      <c r="R2724" t="str">
        <f>MID(N2724,FIND("/",N2724)+1,4115)</f>
        <v>hardware</v>
      </c>
      <c r="S2724" s="11">
        <f>(((J2724/60)/60)/24)+DATE(1970,1,1)</f>
        <v>42704.857094907406</v>
      </c>
      <c r="T2724" s="11">
        <f>(((I2724/60)/60)/24)+DATE(1970,1,1)</f>
        <v>42764.857094907406</v>
      </c>
    </row>
    <row r="2725" spans="1:20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>E2725/D2725</f>
        <v>1.4005000000000001</v>
      </c>
      <c r="P2725">
        <f>E2725/L2725</f>
        <v>95.48863636363636</v>
      </c>
      <c r="Q2725" t="str">
        <f>LEFT(N2725,(FIND("/",N2725)-1))</f>
        <v>technology</v>
      </c>
      <c r="R2725" t="str">
        <f>MID(N2725,FIND("/",N2725)+1,4115)</f>
        <v>hardware</v>
      </c>
      <c r="S2725" s="11">
        <f>(((J2725/60)/60)/24)+DATE(1970,1,1)</f>
        <v>41944.83898148148</v>
      </c>
      <c r="T2725" s="11">
        <f>(((I2725/60)/60)/24)+DATE(1970,1,1)</f>
        <v>42004.880648148144</v>
      </c>
    </row>
    <row r="2726" spans="1:20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>E2726/D2726</f>
        <v>2.9687520259319289</v>
      </c>
      <c r="P2726">
        <f>E2726/L2726</f>
        <v>7.1902649656526005</v>
      </c>
      <c r="Q2726" t="str">
        <f>LEFT(N2726,(FIND("/",N2726)-1))</f>
        <v>technology</v>
      </c>
      <c r="R2726" t="str">
        <f>MID(N2726,FIND("/",N2726)+1,4115)</f>
        <v>hardware</v>
      </c>
      <c r="S2726" s="11">
        <f>(((J2726/60)/60)/24)+DATE(1970,1,1)</f>
        <v>42199.32707175926</v>
      </c>
      <c r="T2726" s="11">
        <f>(((I2726/60)/60)/24)+DATE(1970,1,1)</f>
        <v>42231.32707175926</v>
      </c>
    </row>
    <row r="2727" spans="1:20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>E2727/D2727</f>
        <v>1.445425</v>
      </c>
      <c r="P2727">
        <f>E2727/L2727</f>
        <v>511.65486725663715</v>
      </c>
      <c r="Q2727" t="str">
        <f>LEFT(N2727,(FIND("/",N2727)-1))</f>
        <v>technology</v>
      </c>
      <c r="R2727" t="str">
        <f>MID(N2727,FIND("/",N2727)+1,4115)</f>
        <v>hardware</v>
      </c>
      <c r="S2727" s="11">
        <f>(((J2727/60)/60)/24)+DATE(1970,1,1)</f>
        <v>42745.744618055556</v>
      </c>
      <c r="T2727" s="11">
        <f>(((I2727/60)/60)/24)+DATE(1970,1,1)</f>
        <v>42795.744618055556</v>
      </c>
    </row>
    <row r="2728" spans="1:20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>E2728/D2728</f>
        <v>1.05745</v>
      </c>
      <c r="P2728">
        <f>E2728/L2728</f>
        <v>261.74504950495049</v>
      </c>
      <c r="Q2728" t="str">
        <f>LEFT(N2728,(FIND("/",N2728)-1))</f>
        <v>technology</v>
      </c>
      <c r="R2728" t="str">
        <f>MID(N2728,FIND("/",N2728)+1,4115)</f>
        <v>hardware</v>
      </c>
      <c r="S2728" s="11">
        <f>(((J2728/60)/60)/24)+DATE(1970,1,1)</f>
        <v>42452.579988425925</v>
      </c>
      <c r="T2728" s="11">
        <f>(((I2728/60)/60)/24)+DATE(1970,1,1)</f>
        <v>42482.579988425925</v>
      </c>
    </row>
    <row r="2729" spans="1:20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>E2729/D2729</f>
        <v>4.9321000000000002</v>
      </c>
      <c r="P2729">
        <f>E2729/L2729</f>
        <v>69.760961810466767</v>
      </c>
      <c r="Q2729" t="str">
        <f>LEFT(N2729,(FIND("/",N2729)-1))</f>
        <v>technology</v>
      </c>
      <c r="R2729" t="str">
        <f>MID(N2729,FIND("/",N2729)+1,4115)</f>
        <v>hardware</v>
      </c>
      <c r="S2729" s="11">
        <f>(((J2729/60)/60)/24)+DATE(1970,1,1)</f>
        <v>42198.676655092597</v>
      </c>
      <c r="T2729" s="11">
        <f>(((I2729/60)/60)/24)+DATE(1970,1,1)</f>
        <v>42223.676655092597</v>
      </c>
    </row>
    <row r="2730" spans="1:20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>E2730/D2730</f>
        <v>2.0182666666666669</v>
      </c>
      <c r="P2730">
        <f>E2730/L2730</f>
        <v>77.229591836734699</v>
      </c>
      <c r="Q2730" t="str">
        <f>LEFT(N2730,(FIND("/",N2730)-1))</f>
        <v>technology</v>
      </c>
      <c r="R2730" t="str">
        <f>MID(N2730,FIND("/",N2730)+1,4115)</f>
        <v>hardware</v>
      </c>
      <c r="S2730" s="11">
        <f>(((J2730/60)/60)/24)+DATE(1970,1,1)</f>
        <v>42333.59993055556</v>
      </c>
      <c r="T2730" s="11">
        <f>(((I2730/60)/60)/24)+DATE(1970,1,1)</f>
        <v>42368.59993055556</v>
      </c>
    </row>
    <row r="2731" spans="1:20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>E2731/D2731</f>
        <v>1.0444</v>
      </c>
      <c r="P2731">
        <f>E2731/L2731</f>
        <v>340.56521739130437</v>
      </c>
      <c r="Q2731" t="str">
        <f>LEFT(N2731,(FIND("/",N2731)-1))</f>
        <v>technology</v>
      </c>
      <c r="R2731" t="str">
        <f>MID(N2731,FIND("/",N2731)+1,4115)</f>
        <v>hardware</v>
      </c>
      <c r="S2731" s="11">
        <f>(((J2731/60)/60)/24)+DATE(1970,1,1)</f>
        <v>42095.240706018521</v>
      </c>
      <c r="T2731" s="11">
        <f>(((I2731/60)/60)/24)+DATE(1970,1,1)</f>
        <v>42125.240706018521</v>
      </c>
    </row>
    <row r="2732" spans="1:20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>E2732/D2732</f>
        <v>1.7029262962962963</v>
      </c>
      <c r="P2732">
        <f>E2732/L2732</f>
        <v>67.417903225806455</v>
      </c>
      <c r="Q2732" t="str">
        <f>LEFT(N2732,(FIND("/",N2732)-1))</f>
        <v>technology</v>
      </c>
      <c r="R2732" t="str">
        <f>MID(N2732,FIND("/",N2732)+1,4115)</f>
        <v>hardware</v>
      </c>
      <c r="S2732" s="11">
        <f>(((J2732/60)/60)/24)+DATE(1970,1,1)</f>
        <v>41351.541377314818</v>
      </c>
      <c r="T2732" s="11">
        <f>(((I2732/60)/60)/24)+DATE(1970,1,1)</f>
        <v>41386.541377314818</v>
      </c>
    </row>
    <row r="2733" spans="1:20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>E2733/D2733</f>
        <v>1.0430333333333333</v>
      </c>
      <c r="P2733">
        <f>E2733/L2733</f>
        <v>845.70270270270271</v>
      </c>
      <c r="Q2733" t="str">
        <f>LEFT(N2733,(FIND("/",N2733)-1))</f>
        <v>technology</v>
      </c>
      <c r="R2733" t="str">
        <f>MID(N2733,FIND("/",N2733)+1,4115)</f>
        <v>hardware</v>
      </c>
      <c r="S2733" s="11">
        <f>(((J2733/60)/60)/24)+DATE(1970,1,1)</f>
        <v>41872.525717592594</v>
      </c>
      <c r="T2733" s="11">
        <f>(((I2733/60)/60)/24)+DATE(1970,1,1)</f>
        <v>41930.166666666664</v>
      </c>
    </row>
    <row r="2734" spans="1:20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>E2734/D2734</f>
        <v>1.1825000000000001</v>
      </c>
      <c r="P2734">
        <f>E2734/L2734</f>
        <v>97.191780821917803</v>
      </c>
      <c r="Q2734" t="str">
        <f>LEFT(N2734,(FIND("/",N2734)-1))</f>
        <v>technology</v>
      </c>
      <c r="R2734" t="str">
        <f>MID(N2734,FIND("/",N2734)+1,4115)</f>
        <v>hardware</v>
      </c>
      <c r="S2734" s="11">
        <f>(((J2734/60)/60)/24)+DATE(1970,1,1)</f>
        <v>41389.808194444442</v>
      </c>
      <c r="T2734" s="11">
        <f>(((I2734/60)/60)/24)+DATE(1970,1,1)</f>
        <v>41422</v>
      </c>
    </row>
    <row r="2735" spans="1:20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>E2735/D2735</f>
        <v>1.07538</v>
      </c>
      <c r="P2735">
        <f>E2735/L2735</f>
        <v>451.84033613445376</v>
      </c>
      <c r="Q2735" t="str">
        <f>LEFT(N2735,(FIND("/",N2735)-1))</f>
        <v>technology</v>
      </c>
      <c r="R2735" t="str">
        <f>MID(N2735,FIND("/",N2735)+1,4115)</f>
        <v>hardware</v>
      </c>
      <c r="S2735" s="11">
        <f>(((J2735/60)/60)/24)+DATE(1970,1,1)</f>
        <v>42044.272847222222</v>
      </c>
      <c r="T2735" s="11">
        <f>(((I2735/60)/60)/24)+DATE(1970,1,1)</f>
        <v>42104.231180555551</v>
      </c>
    </row>
    <row r="2736" spans="1:20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>E2736/D2736</f>
        <v>22603</v>
      </c>
      <c r="P2736">
        <f>E2736/L2736</f>
        <v>138.66871165644173</v>
      </c>
      <c r="Q2736" t="str">
        <f>LEFT(N2736,(FIND("/",N2736)-1))</f>
        <v>technology</v>
      </c>
      <c r="R2736" t="str">
        <f>MID(N2736,FIND("/",N2736)+1,4115)</f>
        <v>hardware</v>
      </c>
      <c r="S2736" s="11">
        <f>(((J2736/60)/60)/24)+DATE(1970,1,1)</f>
        <v>42626.668888888889</v>
      </c>
      <c r="T2736" s="11">
        <f>(((I2736/60)/60)/24)+DATE(1970,1,1)</f>
        <v>42656.915972222225</v>
      </c>
    </row>
    <row r="2737" spans="1:20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>E2737/D2737</f>
        <v>9.7813466666666677</v>
      </c>
      <c r="P2737">
        <f>E2737/L2737</f>
        <v>21.640147492625371</v>
      </c>
      <c r="Q2737" t="str">
        <f>LEFT(N2737,(FIND("/",N2737)-1))</f>
        <v>technology</v>
      </c>
      <c r="R2737" t="str">
        <f>MID(N2737,FIND("/",N2737)+1,4115)</f>
        <v>hardware</v>
      </c>
      <c r="S2737" s="11">
        <f>(((J2737/60)/60)/24)+DATE(1970,1,1)</f>
        <v>41316.120949074073</v>
      </c>
      <c r="T2737" s="11">
        <f>(((I2737/60)/60)/24)+DATE(1970,1,1)</f>
        <v>41346.833333333336</v>
      </c>
    </row>
    <row r="2738" spans="1:20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>E2738/D2738</f>
        <v>1.2290000000000001</v>
      </c>
      <c r="P2738">
        <f>E2738/L2738</f>
        <v>169.51724137931035</v>
      </c>
      <c r="Q2738" t="str">
        <f>LEFT(N2738,(FIND("/",N2738)-1))</f>
        <v>technology</v>
      </c>
      <c r="R2738" t="str">
        <f>MID(N2738,FIND("/",N2738)+1,4115)</f>
        <v>hardware</v>
      </c>
      <c r="S2738" s="11">
        <f>(((J2738/60)/60)/24)+DATE(1970,1,1)</f>
        <v>41722.666354166664</v>
      </c>
      <c r="T2738" s="11">
        <f>(((I2738/60)/60)/24)+DATE(1970,1,1)</f>
        <v>41752.666354166664</v>
      </c>
    </row>
    <row r="2739" spans="1:20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>E2739/D2739</f>
        <v>2.4606080000000001</v>
      </c>
      <c r="P2739">
        <f>E2739/L2739</f>
        <v>161.88210526315791</v>
      </c>
      <c r="Q2739" t="str">
        <f>LEFT(N2739,(FIND("/",N2739)-1))</f>
        <v>technology</v>
      </c>
      <c r="R2739" t="str">
        <f>MID(N2739,FIND("/",N2739)+1,4115)</f>
        <v>hardware</v>
      </c>
      <c r="S2739" s="11">
        <f>(((J2739/60)/60)/24)+DATE(1970,1,1)</f>
        <v>41611.917673611111</v>
      </c>
      <c r="T2739" s="11">
        <f>(((I2739/60)/60)/24)+DATE(1970,1,1)</f>
        <v>41654.791666666664</v>
      </c>
    </row>
    <row r="2740" spans="1:20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>E2740/D2740</f>
        <v>1.4794</v>
      </c>
      <c r="P2740">
        <f>E2740/L2740</f>
        <v>493.13333333333333</v>
      </c>
      <c r="Q2740" t="str">
        <f>LEFT(N2740,(FIND("/",N2740)-1))</f>
        <v>technology</v>
      </c>
      <c r="R2740" t="str">
        <f>MID(N2740,FIND("/",N2740)+1,4115)</f>
        <v>hardware</v>
      </c>
      <c r="S2740" s="11">
        <f>(((J2740/60)/60)/24)+DATE(1970,1,1)</f>
        <v>42620.143564814818</v>
      </c>
      <c r="T2740" s="11">
        <f>(((I2740/60)/60)/24)+DATE(1970,1,1)</f>
        <v>42680.143564814818</v>
      </c>
    </row>
    <row r="2741" spans="1:20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>E2741/D2741</f>
        <v>3.8409090909090908</v>
      </c>
      <c r="P2741">
        <f>E2741/L2741</f>
        <v>22.120418848167539</v>
      </c>
      <c r="Q2741" t="str">
        <f>LEFT(N2741,(FIND("/",N2741)-1))</f>
        <v>technology</v>
      </c>
      <c r="R2741" t="str">
        <f>MID(N2741,FIND("/",N2741)+1,4115)</f>
        <v>hardware</v>
      </c>
      <c r="S2741" s="11">
        <f>(((J2741/60)/60)/24)+DATE(1970,1,1)</f>
        <v>41719.887928240743</v>
      </c>
      <c r="T2741" s="11">
        <f>(((I2741/60)/60)/24)+DATE(1970,1,1)</f>
        <v>41764.887928240743</v>
      </c>
    </row>
    <row r="2742" spans="1:20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>E2742/D2742</f>
        <v>1.0333333333333334</v>
      </c>
      <c r="P2742">
        <f>E2742/L2742</f>
        <v>18.235294117647058</v>
      </c>
      <c r="Q2742" t="str">
        <f>LEFT(N2742,(FIND("/",N2742)-1))</f>
        <v>technology</v>
      </c>
      <c r="R2742" t="str">
        <f>MID(N2742,FIND("/",N2742)+1,4115)</f>
        <v>hardware</v>
      </c>
      <c r="S2742" s="11">
        <f>(((J2742/60)/60)/24)+DATE(1970,1,1)</f>
        <v>42045.031851851847</v>
      </c>
      <c r="T2742" s="11">
        <f>(((I2742/60)/60)/24)+DATE(1970,1,1)</f>
        <v>42074.99018518519</v>
      </c>
    </row>
    <row r="2743" spans="1:20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>E2743/D2743</f>
        <v>4.3750000000000004E-3</v>
      </c>
      <c r="P2743">
        <f>E2743/L2743</f>
        <v>8.75</v>
      </c>
      <c r="Q2743" t="str">
        <f>LEFT(N2743,(FIND("/",N2743)-1))</f>
        <v>publishing</v>
      </c>
      <c r="R2743" t="str">
        <f>MID(N2743,FIND("/",N2743)+1,4115)</f>
        <v>children's books</v>
      </c>
      <c r="S2743" s="11">
        <f>(((J2743/60)/60)/24)+DATE(1970,1,1)</f>
        <v>41911.657430555555</v>
      </c>
      <c r="T2743" s="11">
        <f>(((I2743/60)/60)/24)+DATE(1970,1,1)</f>
        <v>41932.088194444441</v>
      </c>
    </row>
    <row r="2744" spans="1:20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>E2744/D2744</f>
        <v>0.29239999999999999</v>
      </c>
      <c r="P2744">
        <f>E2744/L2744</f>
        <v>40.611111111111114</v>
      </c>
      <c r="Q2744" t="str">
        <f>LEFT(N2744,(FIND("/",N2744)-1))</f>
        <v>publishing</v>
      </c>
      <c r="R2744" t="str">
        <f>MID(N2744,FIND("/",N2744)+1,4115)</f>
        <v>children's books</v>
      </c>
      <c r="S2744" s="11">
        <f>(((J2744/60)/60)/24)+DATE(1970,1,1)</f>
        <v>41030.719756944447</v>
      </c>
      <c r="T2744" s="11">
        <f>(((I2744/60)/60)/24)+DATE(1970,1,1)</f>
        <v>41044.719756944447</v>
      </c>
    </row>
    <row r="2745" spans="1:20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>E2745/D2745</f>
        <v>0</v>
      </c>
      <c r="P2745" t="e">
        <f>E2745/L2745</f>
        <v>#DIV/0!</v>
      </c>
      <c r="Q2745" t="str">
        <f>LEFT(N2745,(FIND("/",N2745)-1))</f>
        <v>publishing</v>
      </c>
      <c r="R2745" t="str">
        <f>MID(N2745,FIND("/",N2745)+1,4115)</f>
        <v>children's books</v>
      </c>
      <c r="S2745" s="11">
        <f>(((J2745/60)/60)/24)+DATE(1970,1,1)</f>
        <v>42632.328784722224</v>
      </c>
      <c r="T2745" s="11">
        <f>(((I2745/60)/60)/24)+DATE(1970,1,1)</f>
        <v>42662.328784722224</v>
      </c>
    </row>
    <row r="2746" spans="1:20" ht="43.2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>E2746/D2746</f>
        <v>5.2187499999999998E-2</v>
      </c>
      <c r="P2746">
        <f>E2746/L2746</f>
        <v>37.954545454545453</v>
      </c>
      <c r="Q2746" t="str">
        <f>LEFT(N2746,(FIND("/",N2746)-1))</f>
        <v>publishing</v>
      </c>
      <c r="R2746" t="str">
        <f>MID(N2746,FIND("/",N2746)+1,4115)</f>
        <v>children's books</v>
      </c>
      <c r="S2746" s="11">
        <f>(((J2746/60)/60)/24)+DATE(1970,1,1)</f>
        <v>40938.062476851854</v>
      </c>
      <c r="T2746" s="11">
        <f>(((I2746/60)/60)/24)+DATE(1970,1,1)</f>
        <v>40968.062476851854</v>
      </c>
    </row>
    <row r="2747" spans="1:20" ht="43.2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>E2747/D2747</f>
        <v>0.21887499999999999</v>
      </c>
      <c r="P2747">
        <f>E2747/L2747</f>
        <v>35.734693877551024</v>
      </c>
      <c r="Q2747" t="str">
        <f>LEFT(N2747,(FIND("/",N2747)-1))</f>
        <v>publishing</v>
      </c>
      <c r="R2747" t="str">
        <f>MID(N2747,FIND("/",N2747)+1,4115)</f>
        <v>children's books</v>
      </c>
      <c r="S2747" s="11">
        <f>(((J2747/60)/60)/24)+DATE(1970,1,1)</f>
        <v>41044.988055555557</v>
      </c>
      <c r="T2747" s="11">
        <f>(((I2747/60)/60)/24)+DATE(1970,1,1)</f>
        <v>41104.988055555557</v>
      </c>
    </row>
    <row r="2748" spans="1:20" ht="43.2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>E2748/D2748</f>
        <v>0.26700000000000002</v>
      </c>
      <c r="P2748">
        <f>E2748/L2748</f>
        <v>42.157894736842103</v>
      </c>
      <c r="Q2748" t="str">
        <f>LEFT(N2748,(FIND("/",N2748)-1))</f>
        <v>publishing</v>
      </c>
      <c r="R2748" t="str">
        <f>MID(N2748,FIND("/",N2748)+1,4115)</f>
        <v>children's books</v>
      </c>
      <c r="S2748" s="11">
        <f>(((J2748/60)/60)/24)+DATE(1970,1,1)</f>
        <v>41850.781377314815</v>
      </c>
      <c r="T2748" s="11">
        <f>(((I2748/60)/60)/24)+DATE(1970,1,1)</f>
        <v>41880.781377314815</v>
      </c>
    </row>
    <row r="2749" spans="1:20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>E2749/D2749</f>
        <v>0.28000000000000003</v>
      </c>
      <c r="P2749">
        <f>E2749/L2749</f>
        <v>35</v>
      </c>
      <c r="Q2749" t="str">
        <f>LEFT(N2749,(FIND("/",N2749)-1))</f>
        <v>publishing</v>
      </c>
      <c r="R2749" t="str">
        <f>MID(N2749,FIND("/",N2749)+1,4115)</f>
        <v>children's books</v>
      </c>
      <c r="S2749" s="11">
        <f>(((J2749/60)/60)/24)+DATE(1970,1,1)</f>
        <v>41044.64811342593</v>
      </c>
      <c r="T2749" s="11">
        <f>(((I2749/60)/60)/24)+DATE(1970,1,1)</f>
        <v>41076.131944444445</v>
      </c>
    </row>
    <row r="2750" spans="1:20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>E2750/D2750</f>
        <v>1.06E-2</v>
      </c>
      <c r="P2750">
        <f>E2750/L2750</f>
        <v>13.25</v>
      </c>
      <c r="Q2750" t="str">
        <f>LEFT(N2750,(FIND("/",N2750)-1))</f>
        <v>publishing</v>
      </c>
      <c r="R2750" t="str">
        <f>MID(N2750,FIND("/",N2750)+1,4115)</f>
        <v>children's books</v>
      </c>
      <c r="S2750" s="11">
        <f>(((J2750/60)/60)/24)+DATE(1970,1,1)</f>
        <v>42585.7106712963</v>
      </c>
      <c r="T2750" s="11">
        <f>(((I2750/60)/60)/24)+DATE(1970,1,1)</f>
        <v>42615.7106712963</v>
      </c>
    </row>
    <row r="2751" spans="1:20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>E2751/D2751</f>
        <v>1.0999999999999999E-2</v>
      </c>
      <c r="P2751">
        <f>E2751/L2751</f>
        <v>55</v>
      </c>
      <c r="Q2751" t="str">
        <f>LEFT(N2751,(FIND("/",N2751)-1))</f>
        <v>publishing</v>
      </c>
      <c r="R2751" t="str">
        <f>MID(N2751,FIND("/",N2751)+1,4115)</f>
        <v>children's books</v>
      </c>
      <c r="S2751" s="11">
        <f>(((J2751/60)/60)/24)+DATE(1970,1,1)</f>
        <v>42068.799039351856</v>
      </c>
      <c r="T2751" s="11">
        <f>(((I2751/60)/60)/24)+DATE(1970,1,1)</f>
        <v>42098.757372685184</v>
      </c>
    </row>
    <row r="2752" spans="1:20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>E2752/D2752</f>
        <v>0</v>
      </c>
      <c r="P2752" t="e">
        <f>E2752/L2752</f>
        <v>#DIV/0!</v>
      </c>
      <c r="Q2752" t="str">
        <f>LEFT(N2752,(FIND("/",N2752)-1))</f>
        <v>publishing</v>
      </c>
      <c r="R2752" t="str">
        <f>MID(N2752,FIND("/",N2752)+1,4115)</f>
        <v>children's books</v>
      </c>
      <c r="S2752" s="11">
        <f>(((J2752/60)/60)/24)+DATE(1970,1,1)</f>
        <v>41078.899826388886</v>
      </c>
      <c r="T2752" s="11">
        <f>(((I2752/60)/60)/24)+DATE(1970,1,1)</f>
        <v>41090.833333333336</v>
      </c>
    </row>
    <row r="2753" spans="1:20" ht="43.2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>E2753/D2753</f>
        <v>0</v>
      </c>
      <c r="P2753" t="e">
        <f>E2753/L2753</f>
        <v>#DIV/0!</v>
      </c>
      <c r="Q2753" t="str">
        <f>LEFT(N2753,(FIND("/",N2753)-1))</f>
        <v>publishing</v>
      </c>
      <c r="R2753" t="str">
        <f>MID(N2753,FIND("/",N2753)+1,4115)</f>
        <v>children's books</v>
      </c>
      <c r="S2753" s="11">
        <f>(((J2753/60)/60)/24)+DATE(1970,1,1)</f>
        <v>41747.887060185189</v>
      </c>
      <c r="T2753" s="11">
        <f>(((I2753/60)/60)/24)+DATE(1970,1,1)</f>
        <v>41807.887060185189</v>
      </c>
    </row>
    <row r="2754" spans="1:20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>E2754/D2754</f>
        <v>0.11458333333333333</v>
      </c>
      <c r="P2754">
        <f>E2754/L2754</f>
        <v>39.285714285714285</v>
      </c>
      <c r="Q2754" t="str">
        <f>LEFT(N2754,(FIND("/",N2754)-1))</f>
        <v>publishing</v>
      </c>
      <c r="R2754" t="str">
        <f>MID(N2754,FIND("/",N2754)+1,4115)</f>
        <v>children's books</v>
      </c>
      <c r="S2754" s="11">
        <f>(((J2754/60)/60)/24)+DATE(1970,1,1)</f>
        <v>40855.765092592592</v>
      </c>
      <c r="T2754" s="11">
        <f>(((I2754/60)/60)/24)+DATE(1970,1,1)</f>
        <v>40895.765092592592</v>
      </c>
    </row>
    <row r="2755" spans="1:20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>E2755/D2755</f>
        <v>0.19</v>
      </c>
      <c r="P2755">
        <f>E2755/L2755</f>
        <v>47.5</v>
      </c>
      <c r="Q2755" t="str">
        <f>LEFT(N2755,(FIND("/",N2755)-1))</f>
        <v>publishing</v>
      </c>
      <c r="R2755" t="str">
        <f>MID(N2755,FIND("/",N2755)+1,4115)</f>
        <v>children's books</v>
      </c>
      <c r="S2755" s="11">
        <f>(((J2755/60)/60)/24)+DATE(1970,1,1)</f>
        <v>41117.900729166664</v>
      </c>
      <c r="T2755" s="11">
        <f>(((I2755/60)/60)/24)+DATE(1970,1,1)</f>
        <v>41147.900729166664</v>
      </c>
    </row>
    <row r="2756" spans="1:20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>E2756/D2756</f>
        <v>0</v>
      </c>
      <c r="P2756" t="e">
        <f>E2756/L2756</f>
        <v>#DIV/0!</v>
      </c>
      <c r="Q2756" t="str">
        <f>LEFT(N2756,(FIND("/",N2756)-1))</f>
        <v>publishing</v>
      </c>
      <c r="R2756" t="str">
        <f>MID(N2756,FIND("/",N2756)+1,4115)</f>
        <v>children's books</v>
      </c>
      <c r="S2756" s="11">
        <f>(((J2756/60)/60)/24)+DATE(1970,1,1)</f>
        <v>41863.636006944449</v>
      </c>
      <c r="T2756" s="11">
        <f>(((I2756/60)/60)/24)+DATE(1970,1,1)</f>
        <v>41893.636006944449</v>
      </c>
    </row>
    <row r="2757" spans="1:20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>E2757/D2757</f>
        <v>0.52</v>
      </c>
      <c r="P2757">
        <f>E2757/L2757</f>
        <v>17.333333333333332</v>
      </c>
      <c r="Q2757" t="str">
        <f>LEFT(N2757,(FIND("/",N2757)-1))</f>
        <v>publishing</v>
      </c>
      <c r="R2757" t="str">
        <f>MID(N2757,FIND("/",N2757)+1,4115)</f>
        <v>children's books</v>
      </c>
      <c r="S2757" s="11">
        <f>(((J2757/60)/60)/24)+DATE(1970,1,1)</f>
        <v>42072.790821759263</v>
      </c>
      <c r="T2757" s="11">
        <f>(((I2757/60)/60)/24)+DATE(1970,1,1)</f>
        <v>42102.790821759263</v>
      </c>
    </row>
    <row r="2758" spans="1:20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>E2758/D2758</f>
        <v>0.1048</v>
      </c>
      <c r="P2758">
        <f>E2758/L2758</f>
        <v>31.757575757575758</v>
      </c>
      <c r="Q2758" t="str">
        <f>LEFT(N2758,(FIND("/",N2758)-1))</f>
        <v>publishing</v>
      </c>
      <c r="R2758" t="str">
        <f>MID(N2758,FIND("/",N2758)+1,4115)</f>
        <v>children's books</v>
      </c>
      <c r="S2758" s="11">
        <f>(((J2758/60)/60)/24)+DATE(1970,1,1)</f>
        <v>41620.90047453704</v>
      </c>
      <c r="T2758" s="11">
        <f>(((I2758/60)/60)/24)+DATE(1970,1,1)</f>
        <v>41650.90047453704</v>
      </c>
    </row>
    <row r="2759" spans="1:20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>E2759/D2759</f>
        <v>6.6666666666666671E-3</v>
      </c>
      <c r="P2759">
        <f>E2759/L2759</f>
        <v>5</v>
      </c>
      <c r="Q2759" t="str">
        <f>LEFT(N2759,(FIND("/",N2759)-1))</f>
        <v>publishing</v>
      </c>
      <c r="R2759" t="str">
        <f>MID(N2759,FIND("/",N2759)+1,4115)</f>
        <v>children's books</v>
      </c>
      <c r="S2759" s="11">
        <f>(((J2759/60)/60)/24)+DATE(1970,1,1)</f>
        <v>42573.65662037037</v>
      </c>
      <c r="T2759" s="11">
        <f>(((I2759/60)/60)/24)+DATE(1970,1,1)</f>
        <v>42588.65662037037</v>
      </c>
    </row>
    <row r="2760" spans="1:20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>E2760/D2760</f>
        <v>0.11700000000000001</v>
      </c>
      <c r="P2760">
        <f>E2760/L2760</f>
        <v>39</v>
      </c>
      <c r="Q2760" t="str">
        <f>LEFT(N2760,(FIND("/",N2760)-1))</f>
        <v>publishing</v>
      </c>
      <c r="R2760" t="str">
        <f>MID(N2760,FIND("/",N2760)+1,4115)</f>
        <v>children's books</v>
      </c>
      <c r="S2760" s="11">
        <f>(((J2760/60)/60)/24)+DATE(1970,1,1)</f>
        <v>42639.441932870366</v>
      </c>
      <c r="T2760" s="11">
        <f>(((I2760/60)/60)/24)+DATE(1970,1,1)</f>
        <v>42653.441932870366</v>
      </c>
    </row>
    <row r="2761" spans="1:20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>E2761/D2761</f>
        <v>0.105</v>
      </c>
      <c r="P2761">
        <f>E2761/L2761</f>
        <v>52.5</v>
      </c>
      <c r="Q2761" t="str">
        <f>LEFT(N2761,(FIND("/",N2761)-1))</f>
        <v>publishing</v>
      </c>
      <c r="R2761" t="str">
        <f>MID(N2761,FIND("/",N2761)+1,4115)</f>
        <v>children's books</v>
      </c>
      <c r="S2761" s="11">
        <f>(((J2761/60)/60)/24)+DATE(1970,1,1)</f>
        <v>42524.36650462963</v>
      </c>
      <c r="T2761" s="11">
        <f>(((I2761/60)/60)/24)+DATE(1970,1,1)</f>
        <v>42567.36650462963</v>
      </c>
    </row>
    <row r="2762" spans="1:20" ht="43.2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>E2762/D2762</f>
        <v>0</v>
      </c>
      <c r="P2762" t="e">
        <f>E2762/L2762</f>
        <v>#DIV/0!</v>
      </c>
      <c r="Q2762" t="str">
        <f>LEFT(N2762,(FIND("/",N2762)-1))</f>
        <v>publishing</v>
      </c>
      <c r="R2762" t="str">
        <f>MID(N2762,FIND("/",N2762)+1,4115)</f>
        <v>children's books</v>
      </c>
      <c r="S2762" s="11">
        <f>(((J2762/60)/60)/24)+DATE(1970,1,1)</f>
        <v>41415.461319444446</v>
      </c>
      <c r="T2762" s="11">
        <f>(((I2762/60)/60)/24)+DATE(1970,1,1)</f>
        <v>41445.461319444446</v>
      </c>
    </row>
    <row r="2763" spans="1:20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>E2763/D2763</f>
        <v>7.1999999999999998E-3</v>
      </c>
      <c r="P2763">
        <f>E2763/L2763</f>
        <v>9</v>
      </c>
      <c r="Q2763" t="str">
        <f>LEFT(N2763,(FIND("/",N2763)-1))</f>
        <v>publishing</v>
      </c>
      <c r="R2763" t="str">
        <f>MID(N2763,FIND("/",N2763)+1,4115)</f>
        <v>children's books</v>
      </c>
      <c r="S2763" s="11">
        <f>(((J2763/60)/60)/24)+DATE(1970,1,1)</f>
        <v>41247.063576388886</v>
      </c>
      <c r="T2763" s="11">
        <f>(((I2763/60)/60)/24)+DATE(1970,1,1)</f>
        <v>41277.063576388886</v>
      </c>
    </row>
    <row r="2764" spans="1:20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>E2764/D2764</f>
        <v>7.6923076923076927E-3</v>
      </c>
      <c r="P2764">
        <f>E2764/L2764</f>
        <v>25</v>
      </c>
      <c r="Q2764" t="str">
        <f>LEFT(N2764,(FIND("/",N2764)-1))</f>
        <v>publishing</v>
      </c>
      <c r="R2764" t="str">
        <f>MID(N2764,FIND("/",N2764)+1,4115)</f>
        <v>children's books</v>
      </c>
      <c r="S2764" s="11">
        <f>(((J2764/60)/60)/24)+DATE(1970,1,1)</f>
        <v>40927.036979166667</v>
      </c>
      <c r="T2764" s="11">
        <f>(((I2764/60)/60)/24)+DATE(1970,1,1)</f>
        <v>40986.995312500003</v>
      </c>
    </row>
    <row r="2765" spans="1:20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>E2765/D2765</f>
        <v>2.2842639593908631E-3</v>
      </c>
      <c r="P2765">
        <f>E2765/L2765</f>
        <v>30</v>
      </c>
      <c r="Q2765" t="str">
        <f>LEFT(N2765,(FIND("/",N2765)-1))</f>
        <v>publishing</v>
      </c>
      <c r="R2765" t="str">
        <f>MID(N2765,FIND("/",N2765)+1,4115)</f>
        <v>children's books</v>
      </c>
      <c r="S2765" s="11">
        <f>(((J2765/60)/60)/24)+DATE(1970,1,1)</f>
        <v>41373.579675925925</v>
      </c>
      <c r="T2765" s="11">
        <f>(((I2765/60)/60)/24)+DATE(1970,1,1)</f>
        <v>41418.579675925925</v>
      </c>
    </row>
    <row r="2766" spans="1:20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>E2766/D2766</f>
        <v>1.125E-2</v>
      </c>
      <c r="P2766">
        <f>E2766/L2766</f>
        <v>11.25</v>
      </c>
      <c r="Q2766" t="str">
        <f>LEFT(N2766,(FIND("/",N2766)-1))</f>
        <v>publishing</v>
      </c>
      <c r="R2766" t="str">
        <f>MID(N2766,FIND("/",N2766)+1,4115)</f>
        <v>children's books</v>
      </c>
      <c r="S2766" s="11">
        <f>(((J2766/60)/60)/24)+DATE(1970,1,1)</f>
        <v>41030.292025462964</v>
      </c>
      <c r="T2766" s="11">
        <f>(((I2766/60)/60)/24)+DATE(1970,1,1)</f>
        <v>41059.791666666664</v>
      </c>
    </row>
    <row r="2767" spans="1:20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>E2767/D2767</f>
        <v>0</v>
      </c>
      <c r="P2767" t="e">
        <f>E2767/L2767</f>
        <v>#DIV/0!</v>
      </c>
      <c r="Q2767" t="str">
        <f>LEFT(N2767,(FIND("/",N2767)-1))</f>
        <v>publishing</v>
      </c>
      <c r="R2767" t="str">
        <f>MID(N2767,FIND("/",N2767)+1,4115)</f>
        <v>children's books</v>
      </c>
      <c r="S2767" s="11">
        <f>(((J2767/60)/60)/24)+DATE(1970,1,1)</f>
        <v>41194.579027777778</v>
      </c>
      <c r="T2767" s="11">
        <f>(((I2767/60)/60)/24)+DATE(1970,1,1)</f>
        <v>41210.579027777778</v>
      </c>
    </row>
    <row r="2768" spans="1:20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>E2768/D2768</f>
        <v>0.02</v>
      </c>
      <c r="P2768">
        <f>E2768/L2768</f>
        <v>25</v>
      </c>
      <c r="Q2768" t="str">
        <f>LEFT(N2768,(FIND("/",N2768)-1))</f>
        <v>publishing</v>
      </c>
      <c r="R2768" t="str">
        <f>MID(N2768,FIND("/",N2768)+1,4115)</f>
        <v>children's books</v>
      </c>
      <c r="S2768" s="11">
        <f>(((J2768/60)/60)/24)+DATE(1970,1,1)</f>
        <v>40736.668032407404</v>
      </c>
      <c r="T2768" s="11">
        <f>(((I2768/60)/60)/24)+DATE(1970,1,1)</f>
        <v>40766.668032407404</v>
      </c>
    </row>
    <row r="2769" spans="1:20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>E2769/D2769</f>
        <v>8.5000000000000006E-3</v>
      </c>
      <c r="P2769">
        <f>E2769/L2769</f>
        <v>11.333333333333334</v>
      </c>
      <c r="Q2769" t="str">
        <f>LEFT(N2769,(FIND("/",N2769)-1))</f>
        <v>publishing</v>
      </c>
      <c r="R2769" t="str">
        <f>MID(N2769,FIND("/",N2769)+1,4115)</f>
        <v>children's books</v>
      </c>
      <c r="S2769" s="11">
        <f>(((J2769/60)/60)/24)+DATE(1970,1,1)</f>
        <v>42172.958912037036</v>
      </c>
      <c r="T2769" s="11">
        <f>(((I2769/60)/60)/24)+DATE(1970,1,1)</f>
        <v>42232.958912037036</v>
      </c>
    </row>
    <row r="2770" spans="1:20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>E2770/D2770</f>
        <v>0.14314285714285716</v>
      </c>
      <c r="P2770">
        <f>E2770/L2770</f>
        <v>29.470588235294116</v>
      </c>
      <c r="Q2770" t="str">
        <f>LEFT(N2770,(FIND("/",N2770)-1))</f>
        <v>publishing</v>
      </c>
      <c r="R2770" t="str">
        <f>MID(N2770,FIND("/",N2770)+1,4115)</f>
        <v>children's books</v>
      </c>
      <c r="S2770" s="11">
        <f>(((J2770/60)/60)/24)+DATE(1970,1,1)</f>
        <v>40967.614849537036</v>
      </c>
      <c r="T2770" s="11">
        <f>(((I2770/60)/60)/24)+DATE(1970,1,1)</f>
        <v>40997.573182870372</v>
      </c>
    </row>
    <row r="2771" spans="1:20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>E2771/D2771</f>
        <v>2.5000000000000001E-3</v>
      </c>
      <c r="P2771">
        <f>E2771/L2771</f>
        <v>1</v>
      </c>
      <c r="Q2771" t="str">
        <f>LEFT(N2771,(FIND("/",N2771)-1))</f>
        <v>publishing</v>
      </c>
      <c r="R2771" t="str">
        <f>MID(N2771,FIND("/",N2771)+1,4115)</f>
        <v>children's books</v>
      </c>
      <c r="S2771" s="11">
        <f>(((J2771/60)/60)/24)+DATE(1970,1,1)</f>
        <v>41745.826273148145</v>
      </c>
      <c r="T2771" s="11">
        <f>(((I2771/60)/60)/24)+DATE(1970,1,1)</f>
        <v>41795.826273148145</v>
      </c>
    </row>
    <row r="2772" spans="1:20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>E2772/D2772</f>
        <v>0.1041125</v>
      </c>
      <c r="P2772">
        <f>E2772/L2772</f>
        <v>63.098484848484851</v>
      </c>
      <c r="Q2772" t="str">
        <f>LEFT(N2772,(FIND("/",N2772)-1))</f>
        <v>publishing</v>
      </c>
      <c r="R2772" t="str">
        <f>MID(N2772,FIND("/",N2772)+1,4115)</f>
        <v>children's books</v>
      </c>
      <c r="S2772" s="11">
        <f>(((J2772/60)/60)/24)+DATE(1970,1,1)</f>
        <v>41686.705208333333</v>
      </c>
      <c r="T2772" s="11">
        <f>(((I2772/60)/60)/24)+DATE(1970,1,1)</f>
        <v>41716.663541666669</v>
      </c>
    </row>
    <row r="2773" spans="1:20" ht="43.2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>E2773/D2773</f>
        <v>0</v>
      </c>
      <c r="P2773" t="e">
        <f>E2773/L2773</f>
        <v>#DIV/0!</v>
      </c>
      <c r="Q2773" t="str">
        <f>LEFT(N2773,(FIND("/",N2773)-1))</f>
        <v>publishing</v>
      </c>
      <c r="R2773" t="str">
        <f>MID(N2773,FIND("/",N2773)+1,4115)</f>
        <v>children's books</v>
      </c>
      <c r="S2773" s="11">
        <f>(((J2773/60)/60)/24)+DATE(1970,1,1)</f>
        <v>41257.531712962962</v>
      </c>
      <c r="T2773" s="11">
        <f>(((I2773/60)/60)/24)+DATE(1970,1,1)</f>
        <v>41306.708333333336</v>
      </c>
    </row>
    <row r="2774" spans="1:20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>E2774/D2774</f>
        <v>0</v>
      </c>
      <c r="P2774" t="e">
        <f>E2774/L2774</f>
        <v>#DIV/0!</v>
      </c>
      <c r="Q2774" t="str">
        <f>LEFT(N2774,(FIND("/",N2774)-1))</f>
        <v>publishing</v>
      </c>
      <c r="R2774" t="str">
        <f>MID(N2774,FIND("/",N2774)+1,4115)</f>
        <v>children's books</v>
      </c>
      <c r="S2774" s="11">
        <f>(((J2774/60)/60)/24)+DATE(1970,1,1)</f>
        <v>41537.869143518517</v>
      </c>
      <c r="T2774" s="11">
        <f>(((I2774/60)/60)/24)+DATE(1970,1,1)</f>
        <v>41552.869143518517</v>
      </c>
    </row>
    <row r="2775" spans="1:20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>E2775/D2775</f>
        <v>1.8867924528301887E-3</v>
      </c>
      <c r="P2775">
        <f>E2775/L2775</f>
        <v>1</v>
      </c>
      <c r="Q2775" t="str">
        <f>LEFT(N2775,(FIND("/",N2775)-1))</f>
        <v>publishing</v>
      </c>
      <c r="R2775" t="str">
        <f>MID(N2775,FIND("/",N2775)+1,4115)</f>
        <v>children's books</v>
      </c>
      <c r="S2775" s="11">
        <f>(((J2775/60)/60)/24)+DATE(1970,1,1)</f>
        <v>42474.86482638889</v>
      </c>
      <c r="T2775" s="11">
        <f>(((I2775/60)/60)/24)+DATE(1970,1,1)</f>
        <v>42484.86482638889</v>
      </c>
    </row>
    <row r="2776" spans="1:20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>E2776/D2776</f>
        <v>0.14249999999999999</v>
      </c>
      <c r="P2776">
        <f>E2776/L2776</f>
        <v>43.846153846153847</v>
      </c>
      <c r="Q2776" t="str">
        <f>LEFT(N2776,(FIND("/",N2776)-1))</f>
        <v>publishing</v>
      </c>
      <c r="R2776" t="str">
        <f>MID(N2776,FIND("/",N2776)+1,4115)</f>
        <v>children's books</v>
      </c>
      <c r="S2776" s="11">
        <f>(((J2776/60)/60)/24)+DATE(1970,1,1)</f>
        <v>41311.126481481479</v>
      </c>
      <c r="T2776" s="11">
        <f>(((I2776/60)/60)/24)+DATE(1970,1,1)</f>
        <v>41341.126481481479</v>
      </c>
    </row>
    <row r="2777" spans="1:20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>E2777/D2777</f>
        <v>0.03</v>
      </c>
      <c r="P2777">
        <f>E2777/L2777</f>
        <v>75</v>
      </c>
      <c r="Q2777" t="str">
        <f>LEFT(N2777,(FIND("/",N2777)-1))</f>
        <v>publishing</v>
      </c>
      <c r="R2777" t="str">
        <f>MID(N2777,FIND("/",N2777)+1,4115)</f>
        <v>children's books</v>
      </c>
      <c r="S2777" s="11">
        <f>(((J2777/60)/60)/24)+DATE(1970,1,1)</f>
        <v>40863.013356481482</v>
      </c>
      <c r="T2777" s="11">
        <f>(((I2777/60)/60)/24)+DATE(1970,1,1)</f>
        <v>40893.013356481482</v>
      </c>
    </row>
    <row r="2778" spans="1:20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>E2778/D2778</f>
        <v>7.8809523809523815E-2</v>
      </c>
      <c r="P2778">
        <f>E2778/L2778</f>
        <v>45.972222222222221</v>
      </c>
      <c r="Q2778" t="str">
        <f>LEFT(N2778,(FIND("/",N2778)-1))</f>
        <v>publishing</v>
      </c>
      <c r="R2778" t="str">
        <f>MID(N2778,FIND("/",N2778)+1,4115)</f>
        <v>children's books</v>
      </c>
      <c r="S2778" s="11">
        <f>(((J2778/60)/60)/24)+DATE(1970,1,1)</f>
        <v>42136.297175925924</v>
      </c>
      <c r="T2778" s="11">
        <f>(((I2778/60)/60)/24)+DATE(1970,1,1)</f>
        <v>42167.297175925924</v>
      </c>
    </row>
    <row r="2779" spans="1:20" ht="43.2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>E2779/D2779</f>
        <v>3.3333333333333335E-3</v>
      </c>
      <c r="P2779">
        <f>E2779/L2779</f>
        <v>10</v>
      </c>
      <c r="Q2779" t="str">
        <f>LEFT(N2779,(FIND("/",N2779)-1))</f>
        <v>publishing</v>
      </c>
      <c r="R2779" t="str">
        <f>MID(N2779,FIND("/",N2779)+1,4115)</f>
        <v>children's books</v>
      </c>
      <c r="S2779" s="11">
        <f>(((J2779/60)/60)/24)+DATE(1970,1,1)</f>
        <v>42172.669027777782</v>
      </c>
      <c r="T2779" s="11">
        <f>(((I2779/60)/60)/24)+DATE(1970,1,1)</f>
        <v>42202.669027777782</v>
      </c>
    </row>
    <row r="2780" spans="1:20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>E2780/D2780</f>
        <v>0.25545454545454543</v>
      </c>
      <c r="P2780">
        <f>E2780/L2780</f>
        <v>93.666666666666671</v>
      </c>
      <c r="Q2780" t="str">
        <f>LEFT(N2780,(FIND("/",N2780)-1))</f>
        <v>publishing</v>
      </c>
      <c r="R2780" t="str">
        <f>MID(N2780,FIND("/",N2780)+1,4115)</f>
        <v>children's books</v>
      </c>
      <c r="S2780" s="11">
        <f>(((J2780/60)/60)/24)+DATE(1970,1,1)</f>
        <v>41846.978078703702</v>
      </c>
      <c r="T2780" s="11">
        <f>(((I2780/60)/60)/24)+DATE(1970,1,1)</f>
        <v>41876.978078703702</v>
      </c>
    </row>
    <row r="2781" spans="1:20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>E2781/D2781</f>
        <v>2.12E-2</v>
      </c>
      <c r="P2781">
        <f>E2781/L2781</f>
        <v>53</v>
      </c>
      <c r="Q2781" t="str">
        <f>LEFT(N2781,(FIND("/",N2781)-1))</f>
        <v>publishing</v>
      </c>
      <c r="R2781" t="str">
        <f>MID(N2781,FIND("/",N2781)+1,4115)</f>
        <v>children's books</v>
      </c>
      <c r="S2781" s="11">
        <f>(((J2781/60)/60)/24)+DATE(1970,1,1)</f>
        <v>42300.585891203707</v>
      </c>
      <c r="T2781" s="11">
        <f>(((I2781/60)/60)/24)+DATE(1970,1,1)</f>
        <v>42330.627557870372</v>
      </c>
    </row>
    <row r="2782" spans="1:20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>E2782/D2782</f>
        <v>0</v>
      </c>
      <c r="P2782" t="e">
        <f>E2782/L2782</f>
        <v>#DIV/0!</v>
      </c>
      <c r="Q2782" t="str">
        <f>LEFT(N2782,(FIND("/",N2782)-1))</f>
        <v>publishing</v>
      </c>
      <c r="R2782" t="str">
        <f>MID(N2782,FIND("/",N2782)+1,4115)</f>
        <v>children's books</v>
      </c>
      <c r="S2782" s="11">
        <f>(((J2782/60)/60)/24)+DATE(1970,1,1)</f>
        <v>42774.447777777779</v>
      </c>
      <c r="T2782" s="11">
        <f>(((I2782/60)/60)/24)+DATE(1970,1,1)</f>
        <v>42804.447777777779</v>
      </c>
    </row>
    <row r="2783" spans="1:20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>E2783/D2783</f>
        <v>1.0528</v>
      </c>
      <c r="P2783">
        <f>E2783/L2783</f>
        <v>47</v>
      </c>
      <c r="Q2783" t="str">
        <f>LEFT(N2783,(FIND("/",N2783)-1))</f>
        <v>theater</v>
      </c>
      <c r="R2783" t="str">
        <f>MID(N2783,FIND("/",N2783)+1,4115)</f>
        <v>plays</v>
      </c>
      <c r="S2783" s="11">
        <f>(((J2783/60)/60)/24)+DATE(1970,1,1)</f>
        <v>42018.94159722222</v>
      </c>
      <c r="T2783" s="11">
        <f>(((I2783/60)/60)/24)+DATE(1970,1,1)</f>
        <v>42047.291666666672</v>
      </c>
    </row>
    <row r="2784" spans="1:20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>E2784/D2784</f>
        <v>1.2</v>
      </c>
      <c r="P2784">
        <f>E2784/L2784</f>
        <v>66.666666666666671</v>
      </c>
      <c r="Q2784" t="str">
        <f>LEFT(N2784,(FIND("/",N2784)-1))</f>
        <v>theater</v>
      </c>
      <c r="R2784" t="str">
        <f>MID(N2784,FIND("/",N2784)+1,4115)</f>
        <v>plays</v>
      </c>
      <c r="S2784" s="11">
        <f>(((J2784/60)/60)/24)+DATE(1970,1,1)</f>
        <v>42026.924976851849</v>
      </c>
      <c r="T2784" s="11">
        <f>(((I2784/60)/60)/24)+DATE(1970,1,1)</f>
        <v>42052.207638888889</v>
      </c>
    </row>
    <row r="2785" spans="1:20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>E2785/D2785</f>
        <v>1.145</v>
      </c>
      <c r="P2785">
        <f>E2785/L2785</f>
        <v>18.770491803278688</v>
      </c>
      <c r="Q2785" t="str">
        <f>LEFT(N2785,(FIND("/",N2785)-1))</f>
        <v>theater</v>
      </c>
      <c r="R2785" t="str">
        <f>MID(N2785,FIND("/",N2785)+1,4115)</f>
        <v>plays</v>
      </c>
      <c r="S2785" s="11">
        <f>(((J2785/60)/60)/24)+DATE(1970,1,1)</f>
        <v>42103.535254629634</v>
      </c>
      <c r="T2785" s="11">
        <f>(((I2785/60)/60)/24)+DATE(1970,1,1)</f>
        <v>42117.535254629634</v>
      </c>
    </row>
    <row r="2786" spans="1:20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>E2786/D2786</f>
        <v>1.19</v>
      </c>
      <c r="P2786">
        <f>E2786/L2786</f>
        <v>66.111111111111114</v>
      </c>
      <c r="Q2786" t="str">
        <f>LEFT(N2786,(FIND("/",N2786)-1))</f>
        <v>theater</v>
      </c>
      <c r="R2786" t="str">
        <f>MID(N2786,FIND("/",N2786)+1,4115)</f>
        <v>plays</v>
      </c>
      <c r="S2786" s="11">
        <f>(((J2786/60)/60)/24)+DATE(1970,1,1)</f>
        <v>41920.787534722222</v>
      </c>
      <c r="T2786" s="11">
        <f>(((I2786/60)/60)/24)+DATE(1970,1,1)</f>
        <v>41941.787534722222</v>
      </c>
    </row>
    <row r="2787" spans="1:20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>E2787/D2787</f>
        <v>1.0468</v>
      </c>
      <c r="P2787">
        <f>E2787/L2787</f>
        <v>36.859154929577464</v>
      </c>
      <c r="Q2787" t="str">
        <f>LEFT(N2787,(FIND("/",N2787)-1))</f>
        <v>theater</v>
      </c>
      <c r="R2787" t="str">
        <f>MID(N2787,FIND("/",N2787)+1,4115)</f>
        <v>plays</v>
      </c>
      <c r="S2787" s="11">
        <f>(((J2787/60)/60)/24)+DATE(1970,1,1)</f>
        <v>42558.189432870371</v>
      </c>
      <c r="T2787" s="11">
        <f>(((I2787/60)/60)/24)+DATE(1970,1,1)</f>
        <v>42587.875</v>
      </c>
    </row>
    <row r="2788" spans="1:20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>E2788/D2788</f>
        <v>1.1783999999999999</v>
      </c>
      <c r="P2788">
        <f>E2788/L2788</f>
        <v>39.810810810810814</v>
      </c>
      <c r="Q2788" t="str">
        <f>LEFT(N2788,(FIND("/",N2788)-1))</f>
        <v>theater</v>
      </c>
      <c r="R2788" t="str">
        <f>MID(N2788,FIND("/",N2788)+1,4115)</f>
        <v>plays</v>
      </c>
      <c r="S2788" s="11">
        <f>(((J2788/60)/60)/24)+DATE(1970,1,1)</f>
        <v>41815.569212962961</v>
      </c>
      <c r="T2788" s="11">
        <f>(((I2788/60)/60)/24)+DATE(1970,1,1)</f>
        <v>41829.569212962961</v>
      </c>
    </row>
    <row r="2789" spans="1:20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>E2789/D2789</f>
        <v>1.1970000000000001</v>
      </c>
      <c r="P2789">
        <f>E2789/L2789</f>
        <v>31.5</v>
      </c>
      <c r="Q2789" t="str">
        <f>LEFT(N2789,(FIND("/",N2789)-1))</f>
        <v>theater</v>
      </c>
      <c r="R2789" t="str">
        <f>MID(N2789,FIND("/",N2789)+1,4115)</f>
        <v>plays</v>
      </c>
      <c r="S2789" s="11">
        <f>(((J2789/60)/60)/24)+DATE(1970,1,1)</f>
        <v>41808.198518518519</v>
      </c>
      <c r="T2789" s="11">
        <f>(((I2789/60)/60)/24)+DATE(1970,1,1)</f>
        <v>41838.198518518519</v>
      </c>
    </row>
    <row r="2790" spans="1:20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>E2790/D2790</f>
        <v>1.0249999999999999</v>
      </c>
      <c r="P2790">
        <f>E2790/L2790</f>
        <v>102.5</v>
      </c>
      <c r="Q2790" t="str">
        <f>LEFT(N2790,(FIND("/",N2790)-1))</f>
        <v>theater</v>
      </c>
      <c r="R2790" t="str">
        <f>MID(N2790,FIND("/",N2790)+1,4115)</f>
        <v>plays</v>
      </c>
      <c r="S2790" s="11">
        <f>(((J2790/60)/60)/24)+DATE(1970,1,1)</f>
        <v>42550.701886574068</v>
      </c>
      <c r="T2790" s="11">
        <f>(((I2790/60)/60)/24)+DATE(1970,1,1)</f>
        <v>42580.701886574068</v>
      </c>
    </row>
    <row r="2791" spans="1:20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>E2791/D2791</f>
        <v>1.0116666666666667</v>
      </c>
      <c r="P2791">
        <f>E2791/L2791</f>
        <v>126.45833333333333</v>
      </c>
      <c r="Q2791" t="str">
        <f>LEFT(N2791,(FIND("/",N2791)-1))</f>
        <v>theater</v>
      </c>
      <c r="R2791" t="str">
        <f>MID(N2791,FIND("/",N2791)+1,4115)</f>
        <v>plays</v>
      </c>
      <c r="S2791" s="11">
        <f>(((J2791/60)/60)/24)+DATE(1970,1,1)</f>
        <v>42056.013124999998</v>
      </c>
      <c r="T2791" s="11">
        <f>(((I2791/60)/60)/24)+DATE(1970,1,1)</f>
        <v>42075.166666666672</v>
      </c>
    </row>
    <row r="2792" spans="1:20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>E2792/D2792</f>
        <v>1.0533333333333332</v>
      </c>
      <c r="P2792">
        <f>E2792/L2792</f>
        <v>47.878787878787875</v>
      </c>
      <c r="Q2792" t="str">
        <f>LEFT(N2792,(FIND("/",N2792)-1))</f>
        <v>theater</v>
      </c>
      <c r="R2792" t="str">
        <f>MID(N2792,FIND("/",N2792)+1,4115)</f>
        <v>plays</v>
      </c>
      <c r="S2792" s="11">
        <f>(((J2792/60)/60)/24)+DATE(1970,1,1)</f>
        <v>42016.938692129625</v>
      </c>
      <c r="T2792" s="11">
        <f>(((I2792/60)/60)/24)+DATE(1970,1,1)</f>
        <v>42046.938692129625</v>
      </c>
    </row>
    <row r="2793" spans="1:20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>E2793/D2793</f>
        <v>1.0249999999999999</v>
      </c>
      <c r="P2793">
        <f>E2793/L2793</f>
        <v>73.214285714285708</v>
      </c>
      <c r="Q2793" t="str">
        <f>LEFT(N2793,(FIND("/",N2793)-1))</f>
        <v>theater</v>
      </c>
      <c r="R2793" t="str">
        <f>MID(N2793,FIND("/",N2793)+1,4115)</f>
        <v>plays</v>
      </c>
      <c r="S2793" s="11">
        <f>(((J2793/60)/60)/24)+DATE(1970,1,1)</f>
        <v>42591.899988425925</v>
      </c>
      <c r="T2793" s="11">
        <f>(((I2793/60)/60)/24)+DATE(1970,1,1)</f>
        <v>42622.166666666672</v>
      </c>
    </row>
    <row r="2794" spans="1:20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>E2794/D2794</f>
        <v>1.0760000000000001</v>
      </c>
      <c r="P2794">
        <f>E2794/L2794</f>
        <v>89.666666666666671</v>
      </c>
      <c r="Q2794" t="str">
        <f>LEFT(N2794,(FIND("/",N2794)-1))</f>
        <v>theater</v>
      </c>
      <c r="R2794" t="str">
        <f>MID(N2794,FIND("/",N2794)+1,4115)</f>
        <v>plays</v>
      </c>
      <c r="S2794" s="11">
        <f>(((J2794/60)/60)/24)+DATE(1970,1,1)</f>
        <v>42183.231006944443</v>
      </c>
      <c r="T2794" s="11">
        <f>(((I2794/60)/60)/24)+DATE(1970,1,1)</f>
        <v>42228.231006944443</v>
      </c>
    </row>
    <row r="2795" spans="1:20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>E2795/D2795</f>
        <v>1.105675</v>
      </c>
      <c r="P2795">
        <f>E2795/L2795</f>
        <v>151.4623287671233</v>
      </c>
      <c r="Q2795" t="str">
        <f>LEFT(N2795,(FIND("/",N2795)-1))</f>
        <v>theater</v>
      </c>
      <c r="R2795" t="str">
        <f>MID(N2795,FIND("/",N2795)+1,4115)</f>
        <v>plays</v>
      </c>
      <c r="S2795" s="11">
        <f>(((J2795/60)/60)/24)+DATE(1970,1,1)</f>
        <v>42176.419039351851</v>
      </c>
      <c r="T2795" s="11">
        <f>(((I2795/60)/60)/24)+DATE(1970,1,1)</f>
        <v>42206.419039351851</v>
      </c>
    </row>
    <row r="2796" spans="1:20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>E2796/D2796</f>
        <v>1.5</v>
      </c>
      <c r="P2796">
        <f>E2796/L2796</f>
        <v>25</v>
      </c>
      <c r="Q2796" t="str">
        <f>LEFT(N2796,(FIND("/",N2796)-1))</f>
        <v>theater</v>
      </c>
      <c r="R2796" t="str">
        <f>MID(N2796,FIND("/",N2796)+1,4115)</f>
        <v>plays</v>
      </c>
      <c r="S2796" s="11">
        <f>(((J2796/60)/60)/24)+DATE(1970,1,1)</f>
        <v>42416.691655092596</v>
      </c>
      <c r="T2796" s="11">
        <f>(((I2796/60)/60)/24)+DATE(1970,1,1)</f>
        <v>42432.791666666672</v>
      </c>
    </row>
    <row r="2797" spans="1:20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>E2797/D2797</f>
        <v>1.0428571428571429</v>
      </c>
      <c r="P2797">
        <f>E2797/L2797</f>
        <v>36.5</v>
      </c>
      <c r="Q2797" t="str">
        <f>LEFT(N2797,(FIND("/",N2797)-1))</f>
        <v>theater</v>
      </c>
      <c r="R2797" t="str">
        <f>MID(N2797,FIND("/",N2797)+1,4115)</f>
        <v>plays</v>
      </c>
      <c r="S2797" s="11">
        <f>(((J2797/60)/60)/24)+DATE(1970,1,1)</f>
        <v>41780.525937500002</v>
      </c>
      <c r="T2797" s="11">
        <f>(((I2797/60)/60)/24)+DATE(1970,1,1)</f>
        <v>41796.958333333336</v>
      </c>
    </row>
    <row r="2798" spans="1:20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>E2798/D2798</f>
        <v>1.155</v>
      </c>
      <c r="P2798">
        <f>E2798/L2798</f>
        <v>44</v>
      </c>
      <c r="Q2798" t="str">
        <f>LEFT(N2798,(FIND("/",N2798)-1))</f>
        <v>theater</v>
      </c>
      <c r="R2798" t="str">
        <f>MID(N2798,FIND("/",N2798)+1,4115)</f>
        <v>plays</v>
      </c>
      <c r="S2798" s="11">
        <f>(((J2798/60)/60)/24)+DATE(1970,1,1)</f>
        <v>41795.528101851851</v>
      </c>
      <c r="T2798" s="11">
        <f>(((I2798/60)/60)/24)+DATE(1970,1,1)</f>
        <v>41825.528101851851</v>
      </c>
    </row>
    <row r="2799" spans="1:20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>E2799/D2799</f>
        <v>1.02645125</v>
      </c>
      <c r="P2799">
        <f>E2799/L2799</f>
        <v>87.357553191489373</v>
      </c>
      <c r="Q2799" t="str">
        <f>LEFT(N2799,(FIND("/",N2799)-1))</f>
        <v>theater</v>
      </c>
      <c r="R2799" t="str">
        <f>MID(N2799,FIND("/",N2799)+1,4115)</f>
        <v>plays</v>
      </c>
      <c r="S2799" s="11">
        <f>(((J2799/60)/60)/24)+DATE(1970,1,1)</f>
        <v>41798.94027777778</v>
      </c>
      <c r="T2799" s="11">
        <f>(((I2799/60)/60)/24)+DATE(1970,1,1)</f>
        <v>41828.94027777778</v>
      </c>
    </row>
    <row r="2800" spans="1:20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>E2800/D2800</f>
        <v>1.014</v>
      </c>
      <c r="P2800">
        <f>E2800/L2800</f>
        <v>36.474820143884891</v>
      </c>
      <c r="Q2800" t="str">
        <f>LEFT(N2800,(FIND("/",N2800)-1))</f>
        <v>theater</v>
      </c>
      <c r="R2800" t="str">
        <f>MID(N2800,FIND("/",N2800)+1,4115)</f>
        <v>plays</v>
      </c>
      <c r="S2800" s="11">
        <f>(((J2800/60)/60)/24)+DATE(1970,1,1)</f>
        <v>42201.675011574072</v>
      </c>
      <c r="T2800" s="11">
        <f>(((I2800/60)/60)/24)+DATE(1970,1,1)</f>
        <v>42216.666666666672</v>
      </c>
    </row>
    <row r="2801" spans="1:20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>E2801/D2801</f>
        <v>1.1663479999999999</v>
      </c>
      <c r="P2801">
        <f>E2801/L2801</f>
        <v>44.859538461538463</v>
      </c>
      <c r="Q2801" t="str">
        <f>LEFT(N2801,(FIND("/",N2801)-1))</f>
        <v>theater</v>
      </c>
      <c r="R2801" t="str">
        <f>MID(N2801,FIND("/",N2801)+1,4115)</f>
        <v>plays</v>
      </c>
      <c r="S2801" s="11">
        <f>(((J2801/60)/60)/24)+DATE(1970,1,1)</f>
        <v>42507.264699074076</v>
      </c>
      <c r="T2801" s="11">
        <f>(((I2801/60)/60)/24)+DATE(1970,1,1)</f>
        <v>42538.666666666672</v>
      </c>
    </row>
    <row r="2802" spans="1:20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>E2802/D2802</f>
        <v>1.33</v>
      </c>
      <c r="P2802">
        <f>E2802/L2802</f>
        <v>42.903225806451616</v>
      </c>
      <c r="Q2802" t="str">
        <f>LEFT(N2802,(FIND("/",N2802)-1))</f>
        <v>theater</v>
      </c>
      <c r="R2802" t="str">
        <f>MID(N2802,FIND("/",N2802)+1,4115)</f>
        <v>plays</v>
      </c>
      <c r="S2802" s="11">
        <f>(((J2802/60)/60)/24)+DATE(1970,1,1)</f>
        <v>41948.552847222221</v>
      </c>
      <c r="T2802" s="11">
        <f>(((I2802/60)/60)/24)+DATE(1970,1,1)</f>
        <v>42008.552847222221</v>
      </c>
    </row>
    <row r="2803" spans="1:20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>E2803/D2803</f>
        <v>1.3320000000000001</v>
      </c>
      <c r="P2803">
        <f>E2803/L2803</f>
        <v>51.230769230769234</v>
      </c>
      <c r="Q2803" t="str">
        <f>LEFT(N2803,(FIND("/",N2803)-1))</f>
        <v>theater</v>
      </c>
      <c r="R2803" t="str">
        <f>MID(N2803,FIND("/",N2803)+1,4115)</f>
        <v>plays</v>
      </c>
      <c r="S2803" s="11">
        <f>(((J2803/60)/60)/24)+DATE(1970,1,1)</f>
        <v>41900.243159722224</v>
      </c>
      <c r="T2803" s="11">
        <f>(((I2803/60)/60)/24)+DATE(1970,1,1)</f>
        <v>41922.458333333336</v>
      </c>
    </row>
    <row r="2804" spans="1:20" ht="43.2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>E2804/D2804</f>
        <v>1.0183333333333333</v>
      </c>
      <c r="P2804">
        <f>E2804/L2804</f>
        <v>33.944444444444443</v>
      </c>
      <c r="Q2804" t="str">
        <f>LEFT(N2804,(FIND("/",N2804)-1))</f>
        <v>theater</v>
      </c>
      <c r="R2804" t="str">
        <f>MID(N2804,FIND("/",N2804)+1,4115)</f>
        <v>plays</v>
      </c>
      <c r="S2804" s="11">
        <f>(((J2804/60)/60)/24)+DATE(1970,1,1)</f>
        <v>42192.64707175926</v>
      </c>
      <c r="T2804" s="11">
        <f>(((I2804/60)/60)/24)+DATE(1970,1,1)</f>
        <v>42222.64707175926</v>
      </c>
    </row>
    <row r="2805" spans="1:20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>E2805/D2805</f>
        <v>1.2795000000000001</v>
      </c>
      <c r="P2805">
        <f>E2805/L2805</f>
        <v>90.744680851063833</v>
      </c>
      <c r="Q2805" t="str">
        <f>LEFT(N2805,(FIND("/",N2805)-1))</f>
        <v>theater</v>
      </c>
      <c r="R2805" t="str">
        <f>MID(N2805,FIND("/",N2805)+1,4115)</f>
        <v>plays</v>
      </c>
      <c r="S2805" s="11">
        <f>(((J2805/60)/60)/24)+DATE(1970,1,1)</f>
        <v>42158.065694444449</v>
      </c>
      <c r="T2805" s="11">
        <f>(((I2805/60)/60)/24)+DATE(1970,1,1)</f>
        <v>42201</v>
      </c>
    </row>
    <row r="2806" spans="1:20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>E2806/D2806</f>
        <v>1.1499999999999999</v>
      </c>
      <c r="P2806">
        <f>E2806/L2806</f>
        <v>50</v>
      </c>
      <c r="Q2806" t="str">
        <f>LEFT(N2806,(FIND("/",N2806)-1))</f>
        <v>theater</v>
      </c>
      <c r="R2806" t="str">
        <f>MID(N2806,FIND("/",N2806)+1,4115)</f>
        <v>plays</v>
      </c>
      <c r="S2806" s="11">
        <f>(((J2806/60)/60)/24)+DATE(1970,1,1)</f>
        <v>41881.453587962962</v>
      </c>
      <c r="T2806" s="11">
        <f>(((I2806/60)/60)/24)+DATE(1970,1,1)</f>
        <v>41911.453587962962</v>
      </c>
    </row>
    <row r="2807" spans="1:20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>E2807/D2807</f>
        <v>1.1000000000000001</v>
      </c>
      <c r="P2807">
        <f>E2807/L2807</f>
        <v>24.444444444444443</v>
      </c>
      <c r="Q2807" t="str">
        <f>LEFT(N2807,(FIND("/",N2807)-1))</f>
        <v>theater</v>
      </c>
      <c r="R2807" t="str">
        <f>MID(N2807,FIND("/",N2807)+1,4115)</f>
        <v>plays</v>
      </c>
      <c r="S2807" s="11">
        <f>(((J2807/60)/60)/24)+DATE(1970,1,1)</f>
        <v>42213.505474537036</v>
      </c>
      <c r="T2807" s="11">
        <f>(((I2807/60)/60)/24)+DATE(1970,1,1)</f>
        <v>42238.505474537036</v>
      </c>
    </row>
    <row r="2808" spans="1:20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>E2808/D2808</f>
        <v>1.121</v>
      </c>
      <c r="P2808">
        <f>E2808/L2808</f>
        <v>44.25</v>
      </c>
      <c r="Q2808" t="str">
        <f>LEFT(N2808,(FIND("/",N2808)-1))</f>
        <v>theater</v>
      </c>
      <c r="R2808" t="str">
        <f>MID(N2808,FIND("/",N2808)+1,4115)</f>
        <v>plays</v>
      </c>
      <c r="S2808" s="11">
        <f>(((J2808/60)/60)/24)+DATE(1970,1,1)</f>
        <v>42185.267245370371</v>
      </c>
      <c r="T2808" s="11">
        <f>(((I2808/60)/60)/24)+DATE(1970,1,1)</f>
        <v>42221.458333333328</v>
      </c>
    </row>
    <row r="2809" spans="1:20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>E2809/D2809</f>
        <v>1.26</v>
      </c>
      <c r="P2809">
        <f>E2809/L2809</f>
        <v>67.741935483870961</v>
      </c>
      <c r="Q2809" t="str">
        <f>LEFT(N2809,(FIND("/",N2809)-1))</f>
        <v>theater</v>
      </c>
      <c r="R2809" t="str">
        <f>MID(N2809,FIND("/",N2809)+1,4115)</f>
        <v>plays</v>
      </c>
      <c r="S2809" s="11">
        <f>(((J2809/60)/60)/24)+DATE(1970,1,1)</f>
        <v>42154.873124999998</v>
      </c>
      <c r="T2809" s="11">
        <f>(((I2809/60)/60)/24)+DATE(1970,1,1)</f>
        <v>42184.873124999998</v>
      </c>
    </row>
    <row r="2810" spans="1:20" ht="43.2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>E2810/D2810</f>
        <v>1.0024444444444445</v>
      </c>
      <c r="P2810">
        <f>E2810/L2810</f>
        <v>65.376811594202906</v>
      </c>
      <c r="Q2810" t="str">
        <f>LEFT(N2810,(FIND("/",N2810)-1))</f>
        <v>theater</v>
      </c>
      <c r="R2810" t="str">
        <f>MID(N2810,FIND("/",N2810)+1,4115)</f>
        <v>plays</v>
      </c>
      <c r="S2810" s="11">
        <f>(((J2810/60)/60)/24)+DATE(1970,1,1)</f>
        <v>42208.84646990741</v>
      </c>
      <c r="T2810" s="11">
        <f>(((I2810/60)/60)/24)+DATE(1970,1,1)</f>
        <v>42238.84646990741</v>
      </c>
    </row>
    <row r="2811" spans="1:20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>E2811/D2811</f>
        <v>1.024</v>
      </c>
      <c r="P2811">
        <f>E2811/L2811</f>
        <v>121.9047619047619</v>
      </c>
      <c r="Q2811" t="str">
        <f>LEFT(N2811,(FIND("/",N2811)-1))</f>
        <v>theater</v>
      </c>
      <c r="R2811" t="str">
        <f>MID(N2811,FIND("/",N2811)+1,4115)</f>
        <v>plays</v>
      </c>
      <c r="S2811" s="11">
        <f>(((J2811/60)/60)/24)+DATE(1970,1,1)</f>
        <v>42451.496817129635</v>
      </c>
      <c r="T2811" s="11">
        <f>(((I2811/60)/60)/24)+DATE(1970,1,1)</f>
        <v>42459.610416666663</v>
      </c>
    </row>
    <row r="2812" spans="1:20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>E2812/D2812</f>
        <v>1.0820000000000001</v>
      </c>
      <c r="P2812">
        <f>E2812/L2812</f>
        <v>47.456140350877192</v>
      </c>
      <c r="Q2812" t="str">
        <f>LEFT(N2812,(FIND("/",N2812)-1))</f>
        <v>theater</v>
      </c>
      <c r="R2812" t="str">
        <f>MID(N2812,FIND("/",N2812)+1,4115)</f>
        <v>plays</v>
      </c>
      <c r="S2812" s="11">
        <f>(((J2812/60)/60)/24)+DATE(1970,1,1)</f>
        <v>41759.13962962963</v>
      </c>
      <c r="T2812" s="11">
        <f>(((I2812/60)/60)/24)+DATE(1970,1,1)</f>
        <v>41791.165972222225</v>
      </c>
    </row>
    <row r="2813" spans="1:20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>E2813/D2813</f>
        <v>1.0026999999999999</v>
      </c>
      <c r="P2813">
        <f>E2813/L2813</f>
        <v>92.842592592592595</v>
      </c>
      <c r="Q2813" t="str">
        <f>LEFT(N2813,(FIND("/",N2813)-1))</f>
        <v>theater</v>
      </c>
      <c r="R2813" t="str">
        <f>MID(N2813,FIND("/",N2813)+1,4115)</f>
        <v>plays</v>
      </c>
      <c r="S2813" s="11">
        <f>(((J2813/60)/60)/24)+DATE(1970,1,1)</f>
        <v>42028.496562500004</v>
      </c>
      <c r="T2813" s="11">
        <f>(((I2813/60)/60)/24)+DATE(1970,1,1)</f>
        <v>42058.496562500004</v>
      </c>
    </row>
    <row r="2814" spans="1:20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>E2814/D2814</f>
        <v>1.133</v>
      </c>
      <c r="P2814">
        <f>E2814/L2814</f>
        <v>68.253012048192772</v>
      </c>
      <c r="Q2814" t="str">
        <f>LEFT(N2814,(FIND("/",N2814)-1))</f>
        <v>theater</v>
      </c>
      <c r="R2814" t="str">
        <f>MID(N2814,FIND("/",N2814)+1,4115)</f>
        <v>plays</v>
      </c>
      <c r="S2814" s="11">
        <f>(((J2814/60)/60)/24)+DATE(1970,1,1)</f>
        <v>42054.74418981481</v>
      </c>
      <c r="T2814" s="11">
        <f>(((I2814/60)/60)/24)+DATE(1970,1,1)</f>
        <v>42100.166666666672</v>
      </c>
    </row>
    <row r="2815" spans="1:20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>E2815/D2815</f>
        <v>1.2757571428571428</v>
      </c>
      <c r="P2815">
        <f>E2815/L2815</f>
        <v>37.209583333333335</v>
      </c>
      <c r="Q2815" t="str">
        <f>LEFT(N2815,(FIND("/",N2815)-1))</f>
        <v>theater</v>
      </c>
      <c r="R2815" t="str">
        <f>MID(N2815,FIND("/",N2815)+1,4115)</f>
        <v>plays</v>
      </c>
      <c r="S2815" s="11">
        <f>(((J2815/60)/60)/24)+DATE(1970,1,1)</f>
        <v>42693.742604166662</v>
      </c>
      <c r="T2815" s="11">
        <f>(((I2815/60)/60)/24)+DATE(1970,1,1)</f>
        <v>42718.742604166662</v>
      </c>
    </row>
    <row r="2816" spans="1:20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>E2816/D2816</f>
        <v>1.0773333333333333</v>
      </c>
      <c r="P2816">
        <f>E2816/L2816</f>
        <v>25.25</v>
      </c>
      <c r="Q2816" t="str">
        <f>LEFT(N2816,(FIND("/",N2816)-1))</f>
        <v>theater</v>
      </c>
      <c r="R2816" t="str">
        <f>MID(N2816,FIND("/",N2816)+1,4115)</f>
        <v>plays</v>
      </c>
      <c r="S2816" s="11">
        <f>(((J2816/60)/60)/24)+DATE(1970,1,1)</f>
        <v>42103.399479166663</v>
      </c>
      <c r="T2816" s="11">
        <f>(((I2816/60)/60)/24)+DATE(1970,1,1)</f>
        <v>42133.399479166663</v>
      </c>
    </row>
    <row r="2817" spans="1:20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>E2817/D2817</f>
        <v>2.42</v>
      </c>
      <c r="P2817">
        <f>E2817/L2817</f>
        <v>43.214285714285715</v>
      </c>
      <c r="Q2817" t="str">
        <f>LEFT(N2817,(FIND("/",N2817)-1))</f>
        <v>theater</v>
      </c>
      <c r="R2817" t="str">
        <f>MID(N2817,FIND("/",N2817)+1,4115)</f>
        <v>plays</v>
      </c>
      <c r="S2817" s="11">
        <f>(((J2817/60)/60)/24)+DATE(1970,1,1)</f>
        <v>42559.776724537034</v>
      </c>
      <c r="T2817" s="11">
        <f>(((I2817/60)/60)/24)+DATE(1970,1,1)</f>
        <v>42589.776724537034</v>
      </c>
    </row>
    <row r="2818" spans="1:20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>E2818/D2818</f>
        <v>1.4156666666666666</v>
      </c>
      <c r="P2818">
        <f>E2818/L2818</f>
        <v>25.130177514792898</v>
      </c>
      <c r="Q2818" t="str">
        <f>LEFT(N2818,(FIND("/",N2818)-1))</f>
        <v>theater</v>
      </c>
      <c r="R2818" t="str">
        <f>MID(N2818,FIND("/",N2818)+1,4115)</f>
        <v>plays</v>
      </c>
      <c r="S2818" s="11">
        <f>(((J2818/60)/60)/24)+DATE(1970,1,1)</f>
        <v>42188.467499999999</v>
      </c>
      <c r="T2818" s="11">
        <f>(((I2818/60)/60)/24)+DATE(1970,1,1)</f>
        <v>42218.666666666672</v>
      </c>
    </row>
    <row r="2819" spans="1:20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>E2819/D2819</f>
        <v>1.3</v>
      </c>
      <c r="P2819">
        <f>E2819/L2819</f>
        <v>23.636363636363637</v>
      </c>
      <c r="Q2819" t="str">
        <f>LEFT(N2819,(FIND("/",N2819)-1))</f>
        <v>theater</v>
      </c>
      <c r="R2819" t="str">
        <f>MID(N2819,FIND("/",N2819)+1,4115)</f>
        <v>plays</v>
      </c>
      <c r="S2819" s="11">
        <f>(((J2819/60)/60)/24)+DATE(1970,1,1)</f>
        <v>42023.634976851856</v>
      </c>
      <c r="T2819" s="11">
        <f>(((I2819/60)/60)/24)+DATE(1970,1,1)</f>
        <v>42063.634976851856</v>
      </c>
    </row>
    <row r="2820" spans="1:20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>E2820/D2820</f>
        <v>1.0603</v>
      </c>
      <c r="P2820">
        <f>E2820/L2820</f>
        <v>103.95098039215686</v>
      </c>
      <c r="Q2820" t="str">
        <f>LEFT(N2820,(FIND("/",N2820)-1))</f>
        <v>theater</v>
      </c>
      <c r="R2820" t="str">
        <f>MID(N2820,FIND("/",N2820)+1,4115)</f>
        <v>plays</v>
      </c>
      <c r="S2820" s="11">
        <f>(((J2820/60)/60)/24)+DATE(1970,1,1)</f>
        <v>42250.598217592589</v>
      </c>
      <c r="T2820" s="11">
        <f>(((I2820/60)/60)/24)+DATE(1970,1,1)</f>
        <v>42270.598217592589</v>
      </c>
    </row>
    <row r="2821" spans="1:20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>E2821/D2821</f>
        <v>1.048</v>
      </c>
      <c r="P2821">
        <f>E2821/L2821</f>
        <v>50.384615384615387</v>
      </c>
      <c r="Q2821" t="str">
        <f>LEFT(N2821,(FIND("/",N2821)-1))</f>
        <v>theater</v>
      </c>
      <c r="R2821" t="str">
        <f>MID(N2821,FIND("/",N2821)+1,4115)</f>
        <v>plays</v>
      </c>
      <c r="S2821" s="11">
        <f>(((J2821/60)/60)/24)+DATE(1970,1,1)</f>
        <v>42139.525567129633</v>
      </c>
      <c r="T2821" s="11">
        <f>(((I2821/60)/60)/24)+DATE(1970,1,1)</f>
        <v>42169.525567129633</v>
      </c>
    </row>
    <row r="2822" spans="1:20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>E2822/D2822</f>
        <v>1.36</v>
      </c>
      <c r="P2822">
        <f>E2822/L2822</f>
        <v>13.6</v>
      </c>
      <c r="Q2822" t="str">
        <f>LEFT(N2822,(FIND("/",N2822)-1))</f>
        <v>theater</v>
      </c>
      <c r="R2822" t="str">
        <f>MID(N2822,FIND("/",N2822)+1,4115)</f>
        <v>plays</v>
      </c>
      <c r="S2822" s="11">
        <f>(((J2822/60)/60)/24)+DATE(1970,1,1)</f>
        <v>42401.610983796301</v>
      </c>
      <c r="T2822" s="11">
        <f>(((I2822/60)/60)/24)+DATE(1970,1,1)</f>
        <v>42426</v>
      </c>
    </row>
    <row r="2823" spans="1:20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>E2823/D2823</f>
        <v>1</v>
      </c>
      <c r="P2823">
        <f>E2823/L2823</f>
        <v>28.571428571428573</v>
      </c>
      <c r="Q2823" t="str">
        <f>LEFT(N2823,(FIND("/",N2823)-1))</f>
        <v>theater</v>
      </c>
      <c r="R2823" t="str">
        <f>MID(N2823,FIND("/",N2823)+1,4115)</f>
        <v>plays</v>
      </c>
      <c r="S2823" s="11">
        <f>(((J2823/60)/60)/24)+DATE(1970,1,1)</f>
        <v>41875.922858796301</v>
      </c>
      <c r="T2823" s="11">
        <f>(((I2823/60)/60)/24)+DATE(1970,1,1)</f>
        <v>41905.922858796301</v>
      </c>
    </row>
    <row r="2824" spans="1:20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>E2824/D2824</f>
        <v>1</v>
      </c>
      <c r="P2824">
        <f>E2824/L2824</f>
        <v>63.829787234042556</v>
      </c>
      <c r="Q2824" t="str">
        <f>LEFT(N2824,(FIND("/",N2824)-1))</f>
        <v>theater</v>
      </c>
      <c r="R2824" t="str">
        <f>MID(N2824,FIND("/",N2824)+1,4115)</f>
        <v>plays</v>
      </c>
      <c r="S2824" s="11">
        <f>(((J2824/60)/60)/24)+DATE(1970,1,1)</f>
        <v>42060.683935185181</v>
      </c>
      <c r="T2824" s="11">
        <f>(((I2824/60)/60)/24)+DATE(1970,1,1)</f>
        <v>42090.642268518524</v>
      </c>
    </row>
    <row r="2825" spans="1:20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>E2825/D2825</f>
        <v>1.24</v>
      </c>
      <c r="P2825">
        <f>E2825/L2825</f>
        <v>8.8571428571428577</v>
      </c>
      <c r="Q2825" t="str">
        <f>LEFT(N2825,(FIND("/",N2825)-1))</f>
        <v>theater</v>
      </c>
      <c r="R2825" t="str">
        <f>MID(N2825,FIND("/",N2825)+1,4115)</f>
        <v>plays</v>
      </c>
      <c r="S2825" s="11">
        <f>(((J2825/60)/60)/24)+DATE(1970,1,1)</f>
        <v>42067.011643518519</v>
      </c>
      <c r="T2825" s="11">
        <f>(((I2825/60)/60)/24)+DATE(1970,1,1)</f>
        <v>42094.957638888889</v>
      </c>
    </row>
    <row r="2826" spans="1:20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>E2826/D2826</f>
        <v>1.1692307692307693</v>
      </c>
      <c r="P2826">
        <f>E2826/L2826</f>
        <v>50.666666666666664</v>
      </c>
      <c r="Q2826" t="str">
        <f>LEFT(N2826,(FIND("/",N2826)-1))</f>
        <v>theater</v>
      </c>
      <c r="R2826" t="str">
        <f>MID(N2826,FIND("/",N2826)+1,4115)</f>
        <v>plays</v>
      </c>
      <c r="S2826" s="11">
        <f>(((J2826/60)/60)/24)+DATE(1970,1,1)</f>
        <v>42136.270787037036</v>
      </c>
      <c r="T2826" s="11">
        <f>(((I2826/60)/60)/24)+DATE(1970,1,1)</f>
        <v>42168.071527777778</v>
      </c>
    </row>
    <row r="2827" spans="1:20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>E2827/D2827</f>
        <v>1.0333333333333334</v>
      </c>
      <c r="P2827">
        <f>E2827/L2827</f>
        <v>60.784313725490193</v>
      </c>
      <c r="Q2827" t="str">
        <f>LEFT(N2827,(FIND("/",N2827)-1))</f>
        <v>theater</v>
      </c>
      <c r="R2827" t="str">
        <f>MID(N2827,FIND("/",N2827)+1,4115)</f>
        <v>plays</v>
      </c>
      <c r="S2827" s="11">
        <f>(((J2827/60)/60)/24)+DATE(1970,1,1)</f>
        <v>42312.792662037042</v>
      </c>
      <c r="T2827" s="11">
        <f>(((I2827/60)/60)/24)+DATE(1970,1,1)</f>
        <v>42342.792662037042</v>
      </c>
    </row>
    <row r="2828" spans="1:20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>E2828/D2828</f>
        <v>1.0774999999999999</v>
      </c>
      <c r="P2828">
        <f>E2828/L2828</f>
        <v>113.42105263157895</v>
      </c>
      <c r="Q2828" t="str">
        <f>LEFT(N2828,(FIND("/",N2828)-1))</f>
        <v>theater</v>
      </c>
      <c r="R2828" t="str">
        <f>MID(N2828,FIND("/",N2828)+1,4115)</f>
        <v>plays</v>
      </c>
      <c r="S2828" s="11">
        <f>(((J2828/60)/60)/24)+DATE(1970,1,1)</f>
        <v>42171.034861111111</v>
      </c>
      <c r="T2828" s="11">
        <f>(((I2828/60)/60)/24)+DATE(1970,1,1)</f>
        <v>42195.291666666672</v>
      </c>
    </row>
    <row r="2829" spans="1:20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>E2829/D2829</f>
        <v>1.2024999999999999</v>
      </c>
      <c r="P2829">
        <f>E2829/L2829</f>
        <v>104.56521739130434</v>
      </c>
      <c r="Q2829" t="str">
        <f>LEFT(N2829,(FIND("/",N2829)-1))</f>
        <v>theater</v>
      </c>
      <c r="R2829" t="str">
        <f>MID(N2829,FIND("/",N2829)+1,4115)</f>
        <v>plays</v>
      </c>
      <c r="S2829" s="11">
        <f>(((J2829/60)/60)/24)+DATE(1970,1,1)</f>
        <v>42494.683634259258</v>
      </c>
      <c r="T2829" s="11">
        <f>(((I2829/60)/60)/24)+DATE(1970,1,1)</f>
        <v>42524.6875</v>
      </c>
    </row>
    <row r="2830" spans="1:20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>E2830/D2830</f>
        <v>1.0037894736842106</v>
      </c>
      <c r="P2830">
        <f>E2830/L2830</f>
        <v>98.30927835051547</v>
      </c>
      <c r="Q2830" t="str">
        <f>LEFT(N2830,(FIND("/",N2830)-1))</f>
        <v>theater</v>
      </c>
      <c r="R2830" t="str">
        <f>MID(N2830,FIND("/",N2830)+1,4115)</f>
        <v>plays</v>
      </c>
      <c r="S2830" s="11">
        <f>(((J2830/60)/60)/24)+DATE(1970,1,1)</f>
        <v>42254.264687499999</v>
      </c>
      <c r="T2830" s="11">
        <f>(((I2830/60)/60)/24)+DATE(1970,1,1)</f>
        <v>42279.958333333328</v>
      </c>
    </row>
    <row r="2831" spans="1:20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>E2831/D2831</f>
        <v>1.0651999999999999</v>
      </c>
      <c r="P2831">
        <f>E2831/L2831</f>
        <v>35.039473684210527</v>
      </c>
      <c r="Q2831" t="str">
        <f>LEFT(N2831,(FIND("/",N2831)-1))</f>
        <v>theater</v>
      </c>
      <c r="R2831" t="str">
        <f>MID(N2831,FIND("/",N2831)+1,4115)</f>
        <v>plays</v>
      </c>
      <c r="S2831" s="11">
        <f>(((J2831/60)/60)/24)+DATE(1970,1,1)</f>
        <v>42495.434236111112</v>
      </c>
      <c r="T2831" s="11">
        <f>(((I2831/60)/60)/24)+DATE(1970,1,1)</f>
        <v>42523.434236111112</v>
      </c>
    </row>
    <row r="2832" spans="1:20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>E2832/D2832</f>
        <v>1</v>
      </c>
      <c r="P2832">
        <f>E2832/L2832</f>
        <v>272.72727272727275</v>
      </c>
      <c r="Q2832" t="str">
        <f>LEFT(N2832,(FIND("/",N2832)-1))</f>
        <v>theater</v>
      </c>
      <c r="R2832" t="str">
        <f>MID(N2832,FIND("/",N2832)+1,4115)</f>
        <v>plays</v>
      </c>
      <c r="S2832" s="11">
        <f>(((J2832/60)/60)/24)+DATE(1970,1,1)</f>
        <v>41758.839675925927</v>
      </c>
      <c r="T2832" s="11">
        <f>(((I2832/60)/60)/24)+DATE(1970,1,1)</f>
        <v>41771.165972222225</v>
      </c>
    </row>
    <row r="2833" spans="1:20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>E2833/D2833</f>
        <v>1.1066666666666667</v>
      </c>
      <c r="P2833">
        <f>E2833/L2833</f>
        <v>63.846153846153847</v>
      </c>
      <c r="Q2833" t="str">
        <f>LEFT(N2833,(FIND("/",N2833)-1))</f>
        <v>theater</v>
      </c>
      <c r="R2833" t="str">
        <f>MID(N2833,FIND("/",N2833)+1,4115)</f>
        <v>plays</v>
      </c>
      <c r="S2833" s="11">
        <f>(((J2833/60)/60)/24)+DATE(1970,1,1)</f>
        <v>42171.824884259258</v>
      </c>
      <c r="T2833" s="11">
        <f>(((I2833/60)/60)/24)+DATE(1970,1,1)</f>
        <v>42201.824884259258</v>
      </c>
    </row>
    <row r="2834" spans="1:20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>E2834/D2834</f>
        <v>1.1471959999999999</v>
      </c>
      <c r="P2834">
        <f>E2834/L2834</f>
        <v>30.189368421052631</v>
      </c>
      <c r="Q2834" t="str">
        <f>LEFT(N2834,(FIND("/",N2834)-1))</f>
        <v>theater</v>
      </c>
      <c r="R2834" t="str">
        <f>MID(N2834,FIND("/",N2834)+1,4115)</f>
        <v>plays</v>
      </c>
      <c r="S2834" s="11">
        <f>(((J2834/60)/60)/24)+DATE(1970,1,1)</f>
        <v>41938.709421296298</v>
      </c>
      <c r="T2834" s="11">
        <f>(((I2834/60)/60)/24)+DATE(1970,1,1)</f>
        <v>41966.916666666672</v>
      </c>
    </row>
    <row r="2835" spans="1:20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>E2835/D2835</f>
        <v>1.0825925925925926</v>
      </c>
      <c r="P2835">
        <f>E2835/L2835</f>
        <v>83.51428571428572</v>
      </c>
      <c r="Q2835" t="str">
        <f>LEFT(N2835,(FIND("/",N2835)-1))</f>
        <v>theater</v>
      </c>
      <c r="R2835" t="str">
        <f>MID(N2835,FIND("/",N2835)+1,4115)</f>
        <v>plays</v>
      </c>
      <c r="S2835" s="11">
        <f>(((J2835/60)/60)/24)+DATE(1970,1,1)</f>
        <v>42268.127696759257</v>
      </c>
      <c r="T2835" s="11">
        <f>(((I2835/60)/60)/24)+DATE(1970,1,1)</f>
        <v>42288.083333333328</v>
      </c>
    </row>
    <row r="2836" spans="1:20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>E2836/D2836</f>
        <v>1.7</v>
      </c>
      <c r="P2836">
        <f>E2836/L2836</f>
        <v>64.761904761904759</v>
      </c>
      <c r="Q2836" t="str">
        <f>LEFT(N2836,(FIND("/",N2836)-1))</f>
        <v>theater</v>
      </c>
      <c r="R2836" t="str">
        <f>MID(N2836,FIND("/",N2836)+1,4115)</f>
        <v>plays</v>
      </c>
      <c r="S2836" s="11">
        <f>(((J2836/60)/60)/24)+DATE(1970,1,1)</f>
        <v>42019.959837962961</v>
      </c>
      <c r="T2836" s="11">
        <f>(((I2836/60)/60)/24)+DATE(1970,1,1)</f>
        <v>42034.959837962961</v>
      </c>
    </row>
    <row r="2837" spans="1:20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>E2837/D2837</f>
        <v>1.8709899999999999</v>
      </c>
      <c r="P2837">
        <f>E2837/L2837</f>
        <v>20.118172043010752</v>
      </c>
      <c r="Q2837" t="str">
        <f>LEFT(N2837,(FIND("/",N2837)-1))</f>
        <v>theater</v>
      </c>
      <c r="R2837" t="str">
        <f>MID(N2837,FIND("/",N2837)+1,4115)</f>
        <v>plays</v>
      </c>
      <c r="S2837" s="11">
        <f>(((J2837/60)/60)/24)+DATE(1970,1,1)</f>
        <v>42313.703900462962</v>
      </c>
      <c r="T2837" s="11">
        <f>(((I2837/60)/60)/24)+DATE(1970,1,1)</f>
        <v>42343</v>
      </c>
    </row>
    <row r="2838" spans="1:20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>E2838/D2838</f>
        <v>1.0777777777777777</v>
      </c>
      <c r="P2838">
        <f>E2838/L2838</f>
        <v>44.090909090909093</v>
      </c>
      <c r="Q2838" t="str">
        <f>LEFT(N2838,(FIND("/",N2838)-1))</f>
        <v>theater</v>
      </c>
      <c r="R2838" t="str">
        <f>MID(N2838,FIND("/",N2838)+1,4115)</f>
        <v>plays</v>
      </c>
      <c r="S2838" s="11">
        <f>(((J2838/60)/60)/24)+DATE(1970,1,1)</f>
        <v>42746.261782407411</v>
      </c>
      <c r="T2838" s="11">
        <f>(((I2838/60)/60)/24)+DATE(1970,1,1)</f>
        <v>42784.207638888889</v>
      </c>
    </row>
    <row r="2839" spans="1:20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>E2839/D2839</f>
        <v>1</v>
      </c>
      <c r="P2839">
        <f>E2839/L2839</f>
        <v>40.476190476190474</v>
      </c>
      <c r="Q2839" t="str">
        <f>LEFT(N2839,(FIND("/",N2839)-1))</f>
        <v>theater</v>
      </c>
      <c r="R2839" t="str">
        <f>MID(N2839,FIND("/",N2839)+1,4115)</f>
        <v>plays</v>
      </c>
      <c r="S2839" s="11">
        <f>(((J2839/60)/60)/24)+DATE(1970,1,1)</f>
        <v>42307.908379629633</v>
      </c>
      <c r="T2839" s="11">
        <f>(((I2839/60)/60)/24)+DATE(1970,1,1)</f>
        <v>42347.950046296297</v>
      </c>
    </row>
    <row r="2840" spans="1:20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>E2840/D2840</f>
        <v>1.2024999999999999</v>
      </c>
      <c r="P2840">
        <f>E2840/L2840</f>
        <v>44.537037037037038</v>
      </c>
      <c r="Q2840" t="str">
        <f>LEFT(N2840,(FIND("/",N2840)-1))</f>
        <v>theater</v>
      </c>
      <c r="R2840" t="str">
        <f>MID(N2840,FIND("/",N2840)+1,4115)</f>
        <v>plays</v>
      </c>
      <c r="S2840" s="11">
        <f>(((J2840/60)/60)/24)+DATE(1970,1,1)</f>
        <v>41842.607592592591</v>
      </c>
      <c r="T2840" s="11">
        <f>(((I2840/60)/60)/24)+DATE(1970,1,1)</f>
        <v>41864.916666666664</v>
      </c>
    </row>
    <row r="2841" spans="1:20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>E2841/D2841</f>
        <v>1.1142857142857143</v>
      </c>
      <c r="P2841">
        <f>E2841/L2841</f>
        <v>125.80645161290323</v>
      </c>
      <c r="Q2841" t="str">
        <f>LEFT(N2841,(FIND("/",N2841)-1))</f>
        <v>theater</v>
      </c>
      <c r="R2841" t="str">
        <f>MID(N2841,FIND("/",N2841)+1,4115)</f>
        <v>plays</v>
      </c>
      <c r="S2841" s="11">
        <f>(((J2841/60)/60)/24)+DATE(1970,1,1)</f>
        <v>41853.240208333329</v>
      </c>
      <c r="T2841" s="11">
        <f>(((I2841/60)/60)/24)+DATE(1970,1,1)</f>
        <v>41876.207638888889</v>
      </c>
    </row>
    <row r="2842" spans="1:20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>E2842/D2842</f>
        <v>1.04</v>
      </c>
      <c r="P2842">
        <f>E2842/L2842</f>
        <v>19.696969696969695</v>
      </c>
      <c r="Q2842" t="str">
        <f>LEFT(N2842,(FIND("/",N2842)-1))</f>
        <v>theater</v>
      </c>
      <c r="R2842" t="str">
        <f>MID(N2842,FIND("/",N2842)+1,4115)</f>
        <v>plays</v>
      </c>
      <c r="S2842" s="11">
        <f>(((J2842/60)/60)/24)+DATE(1970,1,1)</f>
        <v>42060.035636574074</v>
      </c>
      <c r="T2842" s="11">
        <f>(((I2842/60)/60)/24)+DATE(1970,1,1)</f>
        <v>42081.708333333328</v>
      </c>
    </row>
    <row r="2843" spans="1:20" ht="43.2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>E2843/D2843</f>
        <v>0.01</v>
      </c>
      <c r="P2843">
        <f>E2843/L2843</f>
        <v>10</v>
      </c>
      <c r="Q2843" t="str">
        <f>LEFT(N2843,(FIND("/",N2843)-1))</f>
        <v>theater</v>
      </c>
      <c r="R2843" t="str">
        <f>MID(N2843,FIND("/",N2843)+1,4115)</f>
        <v>plays</v>
      </c>
      <c r="S2843" s="11">
        <f>(((J2843/60)/60)/24)+DATE(1970,1,1)</f>
        <v>42291.739548611105</v>
      </c>
      <c r="T2843" s="11">
        <f>(((I2843/60)/60)/24)+DATE(1970,1,1)</f>
        <v>42351.781215277777</v>
      </c>
    </row>
    <row r="2844" spans="1:20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>E2844/D2844</f>
        <v>0</v>
      </c>
      <c r="P2844" t="e">
        <f>E2844/L2844</f>
        <v>#DIV/0!</v>
      </c>
      <c r="Q2844" t="str">
        <f>LEFT(N2844,(FIND("/",N2844)-1))</f>
        <v>theater</v>
      </c>
      <c r="R2844" t="str">
        <f>MID(N2844,FIND("/",N2844)+1,4115)</f>
        <v>plays</v>
      </c>
      <c r="S2844" s="11">
        <f>(((J2844/60)/60)/24)+DATE(1970,1,1)</f>
        <v>41784.952488425923</v>
      </c>
      <c r="T2844" s="11">
        <f>(((I2844/60)/60)/24)+DATE(1970,1,1)</f>
        <v>41811.458333333336</v>
      </c>
    </row>
    <row r="2845" spans="1:20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>E2845/D2845</f>
        <v>0</v>
      </c>
      <c r="P2845" t="e">
        <f>E2845/L2845</f>
        <v>#DIV/0!</v>
      </c>
      <c r="Q2845" t="str">
        <f>LEFT(N2845,(FIND("/",N2845)-1))</f>
        <v>theater</v>
      </c>
      <c r="R2845" t="str">
        <f>MID(N2845,FIND("/",N2845)+1,4115)</f>
        <v>plays</v>
      </c>
      <c r="S2845" s="11">
        <f>(((J2845/60)/60)/24)+DATE(1970,1,1)</f>
        <v>42492.737847222219</v>
      </c>
      <c r="T2845" s="11">
        <f>(((I2845/60)/60)/24)+DATE(1970,1,1)</f>
        <v>42534.166666666672</v>
      </c>
    </row>
    <row r="2846" spans="1:20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>E2846/D2846</f>
        <v>5.4545454545454543E-2</v>
      </c>
      <c r="P2846">
        <f>E2846/L2846</f>
        <v>30</v>
      </c>
      <c r="Q2846" t="str">
        <f>LEFT(N2846,(FIND("/",N2846)-1))</f>
        <v>theater</v>
      </c>
      <c r="R2846" t="str">
        <f>MID(N2846,FIND("/",N2846)+1,4115)</f>
        <v>plays</v>
      </c>
      <c r="S2846" s="11">
        <f>(((J2846/60)/60)/24)+DATE(1970,1,1)</f>
        <v>42709.546064814815</v>
      </c>
      <c r="T2846" s="11">
        <f>(((I2846/60)/60)/24)+DATE(1970,1,1)</f>
        <v>42739.546064814815</v>
      </c>
    </row>
    <row r="2847" spans="1:20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>E2847/D2847</f>
        <v>0.31546666666666667</v>
      </c>
      <c r="P2847">
        <f>E2847/L2847</f>
        <v>60.666666666666664</v>
      </c>
      <c r="Q2847" t="str">
        <f>LEFT(N2847,(FIND("/",N2847)-1))</f>
        <v>theater</v>
      </c>
      <c r="R2847" t="str">
        <f>MID(N2847,FIND("/",N2847)+1,4115)</f>
        <v>plays</v>
      </c>
      <c r="S2847" s="11">
        <f>(((J2847/60)/60)/24)+DATE(1970,1,1)</f>
        <v>42103.016585648147</v>
      </c>
      <c r="T2847" s="11">
        <f>(((I2847/60)/60)/24)+DATE(1970,1,1)</f>
        <v>42163.016585648147</v>
      </c>
    </row>
    <row r="2848" spans="1:20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>E2848/D2848</f>
        <v>0</v>
      </c>
      <c r="P2848" t="e">
        <f>E2848/L2848</f>
        <v>#DIV/0!</v>
      </c>
      <c r="Q2848" t="str">
        <f>LEFT(N2848,(FIND("/",N2848)-1))</f>
        <v>theater</v>
      </c>
      <c r="R2848" t="str">
        <f>MID(N2848,FIND("/",N2848)+1,4115)</f>
        <v>plays</v>
      </c>
      <c r="S2848" s="11">
        <f>(((J2848/60)/60)/24)+DATE(1970,1,1)</f>
        <v>42108.692060185189</v>
      </c>
      <c r="T2848" s="11">
        <f>(((I2848/60)/60)/24)+DATE(1970,1,1)</f>
        <v>42153.692060185189</v>
      </c>
    </row>
    <row r="2849" spans="1:20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>E2849/D2849</f>
        <v>0</v>
      </c>
      <c r="P2849" t="e">
        <f>E2849/L2849</f>
        <v>#DIV/0!</v>
      </c>
      <c r="Q2849" t="str">
        <f>LEFT(N2849,(FIND("/",N2849)-1))</f>
        <v>theater</v>
      </c>
      <c r="R2849" t="str">
        <f>MID(N2849,FIND("/",N2849)+1,4115)</f>
        <v>plays</v>
      </c>
      <c r="S2849" s="11">
        <f>(((J2849/60)/60)/24)+DATE(1970,1,1)</f>
        <v>42453.806307870371</v>
      </c>
      <c r="T2849" s="11">
        <f>(((I2849/60)/60)/24)+DATE(1970,1,1)</f>
        <v>42513.806307870371</v>
      </c>
    </row>
    <row r="2850" spans="1:20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>E2850/D2850</f>
        <v>2E-3</v>
      </c>
      <c r="P2850">
        <f>E2850/L2850</f>
        <v>23.333333333333332</v>
      </c>
      <c r="Q2850" t="str">
        <f>LEFT(N2850,(FIND("/",N2850)-1))</f>
        <v>theater</v>
      </c>
      <c r="R2850" t="str">
        <f>MID(N2850,FIND("/",N2850)+1,4115)</f>
        <v>plays</v>
      </c>
      <c r="S2850" s="11">
        <f>(((J2850/60)/60)/24)+DATE(1970,1,1)</f>
        <v>42123.648831018523</v>
      </c>
      <c r="T2850" s="11">
        <f>(((I2850/60)/60)/24)+DATE(1970,1,1)</f>
        <v>42153.648831018523</v>
      </c>
    </row>
    <row r="2851" spans="1:20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>E2851/D2851</f>
        <v>0.01</v>
      </c>
      <c r="P2851">
        <f>E2851/L2851</f>
        <v>5</v>
      </c>
      <c r="Q2851" t="str">
        <f>LEFT(N2851,(FIND("/",N2851)-1))</f>
        <v>theater</v>
      </c>
      <c r="R2851" t="str">
        <f>MID(N2851,FIND("/",N2851)+1,4115)</f>
        <v>plays</v>
      </c>
      <c r="S2851" s="11">
        <f>(((J2851/60)/60)/24)+DATE(1970,1,1)</f>
        <v>42453.428240740745</v>
      </c>
      <c r="T2851" s="11">
        <f>(((I2851/60)/60)/24)+DATE(1970,1,1)</f>
        <v>42483.428240740745</v>
      </c>
    </row>
    <row r="2852" spans="1:20" ht="43.2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>E2852/D2852</f>
        <v>3.8875E-2</v>
      </c>
      <c r="P2852">
        <f>E2852/L2852</f>
        <v>23.923076923076923</v>
      </c>
      <c r="Q2852" t="str">
        <f>LEFT(N2852,(FIND("/",N2852)-1))</f>
        <v>theater</v>
      </c>
      <c r="R2852" t="str">
        <f>MID(N2852,FIND("/",N2852)+1,4115)</f>
        <v>plays</v>
      </c>
      <c r="S2852" s="11">
        <f>(((J2852/60)/60)/24)+DATE(1970,1,1)</f>
        <v>41858.007071759261</v>
      </c>
      <c r="T2852" s="11">
        <f>(((I2852/60)/60)/24)+DATE(1970,1,1)</f>
        <v>41888.007071759261</v>
      </c>
    </row>
    <row r="2853" spans="1:20" ht="43.2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>E2853/D2853</f>
        <v>0</v>
      </c>
      <c r="P2853" t="e">
        <f>E2853/L2853</f>
        <v>#DIV/0!</v>
      </c>
      <c r="Q2853" t="str">
        <f>LEFT(N2853,(FIND("/",N2853)-1))</f>
        <v>theater</v>
      </c>
      <c r="R2853" t="str">
        <f>MID(N2853,FIND("/",N2853)+1,4115)</f>
        <v>plays</v>
      </c>
      <c r="S2853" s="11">
        <f>(((J2853/60)/60)/24)+DATE(1970,1,1)</f>
        <v>42390.002650462964</v>
      </c>
      <c r="T2853" s="11">
        <f>(((I2853/60)/60)/24)+DATE(1970,1,1)</f>
        <v>42398.970138888893</v>
      </c>
    </row>
    <row r="2854" spans="1:20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>E2854/D2854</f>
        <v>1.9E-2</v>
      </c>
      <c r="P2854">
        <f>E2854/L2854</f>
        <v>15.833333333333334</v>
      </c>
      <c r="Q2854" t="str">
        <f>LEFT(N2854,(FIND("/",N2854)-1))</f>
        <v>theater</v>
      </c>
      <c r="R2854" t="str">
        <f>MID(N2854,FIND("/",N2854)+1,4115)</f>
        <v>plays</v>
      </c>
      <c r="S2854" s="11">
        <f>(((J2854/60)/60)/24)+DATE(1970,1,1)</f>
        <v>41781.045173611114</v>
      </c>
      <c r="T2854" s="11">
        <f>(((I2854/60)/60)/24)+DATE(1970,1,1)</f>
        <v>41811.045173611114</v>
      </c>
    </row>
    <row r="2855" spans="1:20" ht="43.2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>E2855/D2855</f>
        <v>0</v>
      </c>
      <c r="P2855" t="e">
        <f>E2855/L2855</f>
        <v>#DIV/0!</v>
      </c>
      <c r="Q2855" t="str">
        <f>LEFT(N2855,(FIND("/",N2855)-1))</f>
        <v>theater</v>
      </c>
      <c r="R2855" t="str">
        <f>MID(N2855,FIND("/",N2855)+1,4115)</f>
        <v>plays</v>
      </c>
      <c r="S2855" s="11">
        <f>(((J2855/60)/60)/24)+DATE(1970,1,1)</f>
        <v>41836.190937499996</v>
      </c>
      <c r="T2855" s="11">
        <f>(((I2855/60)/60)/24)+DATE(1970,1,1)</f>
        <v>41896.190937499996</v>
      </c>
    </row>
    <row r="2856" spans="1:20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>E2856/D2856</f>
        <v>0.41699999999999998</v>
      </c>
      <c r="P2856">
        <f>E2856/L2856</f>
        <v>29.785714285714285</v>
      </c>
      <c r="Q2856" t="str">
        <f>LEFT(N2856,(FIND("/",N2856)-1))</f>
        <v>theater</v>
      </c>
      <c r="R2856" t="str">
        <f>MID(N2856,FIND("/",N2856)+1,4115)</f>
        <v>plays</v>
      </c>
      <c r="S2856" s="11">
        <f>(((J2856/60)/60)/24)+DATE(1970,1,1)</f>
        <v>42111.71665509259</v>
      </c>
      <c r="T2856" s="11">
        <f>(((I2856/60)/60)/24)+DATE(1970,1,1)</f>
        <v>42131.71665509259</v>
      </c>
    </row>
    <row r="2857" spans="1:20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>E2857/D2857</f>
        <v>0.5</v>
      </c>
      <c r="P2857">
        <f>E2857/L2857</f>
        <v>60</v>
      </c>
      <c r="Q2857" t="str">
        <f>LEFT(N2857,(FIND("/",N2857)-1))</f>
        <v>theater</v>
      </c>
      <c r="R2857" t="str">
        <f>MID(N2857,FIND("/",N2857)+1,4115)</f>
        <v>plays</v>
      </c>
      <c r="S2857" s="11">
        <f>(((J2857/60)/60)/24)+DATE(1970,1,1)</f>
        <v>42370.007766203707</v>
      </c>
      <c r="T2857" s="11">
        <f>(((I2857/60)/60)/24)+DATE(1970,1,1)</f>
        <v>42398.981944444444</v>
      </c>
    </row>
    <row r="2858" spans="1:20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>E2858/D2858</f>
        <v>4.8666666666666664E-2</v>
      </c>
      <c r="P2858">
        <f>E2858/L2858</f>
        <v>24.333333333333332</v>
      </c>
      <c r="Q2858" t="str">
        <f>LEFT(N2858,(FIND("/",N2858)-1))</f>
        <v>theater</v>
      </c>
      <c r="R2858" t="str">
        <f>MID(N2858,FIND("/",N2858)+1,4115)</f>
        <v>plays</v>
      </c>
      <c r="S2858" s="11">
        <f>(((J2858/60)/60)/24)+DATE(1970,1,1)</f>
        <v>42165.037581018521</v>
      </c>
      <c r="T2858" s="11">
        <f>(((I2858/60)/60)/24)+DATE(1970,1,1)</f>
        <v>42224.898611111115</v>
      </c>
    </row>
    <row r="2859" spans="1:20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>E2859/D2859</f>
        <v>0.19736842105263158</v>
      </c>
      <c r="P2859">
        <f>E2859/L2859</f>
        <v>500</v>
      </c>
      <c r="Q2859" t="str">
        <f>LEFT(N2859,(FIND("/",N2859)-1))</f>
        <v>theater</v>
      </c>
      <c r="R2859" t="str">
        <f>MID(N2859,FIND("/",N2859)+1,4115)</f>
        <v>plays</v>
      </c>
      <c r="S2859" s="11">
        <f>(((J2859/60)/60)/24)+DATE(1970,1,1)</f>
        <v>42726.920081018514</v>
      </c>
      <c r="T2859" s="11">
        <f>(((I2859/60)/60)/24)+DATE(1970,1,1)</f>
        <v>42786.75</v>
      </c>
    </row>
    <row r="2860" spans="1:20" ht="43.2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>E2860/D2860</f>
        <v>0</v>
      </c>
      <c r="P2860" t="e">
        <f>E2860/L2860</f>
        <v>#DIV/0!</v>
      </c>
      <c r="Q2860" t="str">
        <f>LEFT(N2860,(FIND("/",N2860)-1))</f>
        <v>theater</v>
      </c>
      <c r="R2860" t="str">
        <f>MID(N2860,FIND("/",N2860)+1,4115)</f>
        <v>plays</v>
      </c>
      <c r="S2860" s="11">
        <f>(((J2860/60)/60)/24)+DATE(1970,1,1)</f>
        <v>41954.545081018514</v>
      </c>
      <c r="T2860" s="11">
        <f>(((I2860/60)/60)/24)+DATE(1970,1,1)</f>
        <v>41978.477777777778</v>
      </c>
    </row>
    <row r="2861" spans="1:20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>E2861/D2861</f>
        <v>1.7500000000000002E-2</v>
      </c>
      <c r="P2861">
        <f>E2861/L2861</f>
        <v>35</v>
      </c>
      <c r="Q2861" t="str">
        <f>LEFT(N2861,(FIND("/",N2861)-1))</f>
        <v>theater</v>
      </c>
      <c r="R2861" t="str">
        <f>MID(N2861,FIND("/",N2861)+1,4115)</f>
        <v>plays</v>
      </c>
      <c r="S2861" s="11">
        <f>(((J2861/60)/60)/24)+DATE(1970,1,1)</f>
        <v>42233.362314814818</v>
      </c>
      <c r="T2861" s="11">
        <f>(((I2861/60)/60)/24)+DATE(1970,1,1)</f>
        <v>42293.362314814818</v>
      </c>
    </row>
    <row r="2862" spans="1:20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>E2862/D2862</f>
        <v>6.6500000000000004E-2</v>
      </c>
      <c r="P2862">
        <f>E2862/L2862</f>
        <v>29.555555555555557</v>
      </c>
      <c r="Q2862" t="str">
        <f>LEFT(N2862,(FIND("/",N2862)-1))</f>
        <v>theater</v>
      </c>
      <c r="R2862" t="str">
        <f>MID(N2862,FIND("/",N2862)+1,4115)</f>
        <v>plays</v>
      </c>
      <c r="S2862" s="11">
        <f>(((J2862/60)/60)/24)+DATE(1970,1,1)</f>
        <v>42480.800648148142</v>
      </c>
      <c r="T2862" s="11">
        <f>(((I2862/60)/60)/24)+DATE(1970,1,1)</f>
        <v>42540.800648148142</v>
      </c>
    </row>
    <row r="2863" spans="1:20" ht="43.2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>E2863/D2863</f>
        <v>0.32</v>
      </c>
      <c r="P2863">
        <f>E2863/L2863</f>
        <v>26.666666666666668</v>
      </c>
      <c r="Q2863" t="str">
        <f>LEFT(N2863,(FIND("/",N2863)-1))</f>
        <v>theater</v>
      </c>
      <c r="R2863" t="str">
        <f>MID(N2863,FIND("/",N2863)+1,4115)</f>
        <v>plays</v>
      </c>
      <c r="S2863" s="11">
        <f>(((J2863/60)/60)/24)+DATE(1970,1,1)</f>
        <v>42257.590833333335</v>
      </c>
      <c r="T2863" s="11">
        <f>(((I2863/60)/60)/24)+DATE(1970,1,1)</f>
        <v>42271.590833333335</v>
      </c>
    </row>
    <row r="2864" spans="1:20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>E2864/D2864</f>
        <v>4.3307086614173228E-3</v>
      </c>
      <c r="P2864">
        <f>E2864/L2864</f>
        <v>18.333333333333332</v>
      </c>
      <c r="Q2864" t="str">
        <f>LEFT(N2864,(FIND("/",N2864)-1))</f>
        <v>theater</v>
      </c>
      <c r="R2864" t="str">
        <f>MID(N2864,FIND("/",N2864)+1,4115)</f>
        <v>plays</v>
      </c>
      <c r="S2864" s="11">
        <f>(((J2864/60)/60)/24)+DATE(1970,1,1)</f>
        <v>41784.789687500001</v>
      </c>
      <c r="T2864" s="11">
        <f>(((I2864/60)/60)/24)+DATE(1970,1,1)</f>
        <v>41814.789687500001</v>
      </c>
    </row>
    <row r="2865" spans="1:20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>E2865/D2865</f>
        <v>4.0000000000000002E-4</v>
      </c>
      <c r="P2865">
        <f>E2865/L2865</f>
        <v>20</v>
      </c>
      <c r="Q2865" t="str">
        <f>LEFT(N2865,(FIND("/",N2865)-1))</f>
        <v>theater</v>
      </c>
      <c r="R2865" t="str">
        <f>MID(N2865,FIND("/",N2865)+1,4115)</f>
        <v>plays</v>
      </c>
      <c r="S2865" s="11">
        <f>(((J2865/60)/60)/24)+DATE(1970,1,1)</f>
        <v>41831.675034722226</v>
      </c>
      <c r="T2865" s="11">
        <f>(((I2865/60)/60)/24)+DATE(1970,1,1)</f>
        <v>41891.675034722226</v>
      </c>
    </row>
    <row r="2866" spans="1:20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>E2866/D2866</f>
        <v>1.6E-2</v>
      </c>
      <c r="P2866">
        <f>E2866/L2866</f>
        <v>13.333333333333334</v>
      </c>
      <c r="Q2866" t="str">
        <f>LEFT(N2866,(FIND("/",N2866)-1))</f>
        <v>theater</v>
      </c>
      <c r="R2866" t="str">
        <f>MID(N2866,FIND("/",N2866)+1,4115)</f>
        <v>plays</v>
      </c>
      <c r="S2866" s="11">
        <f>(((J2866/60)/60)/24)+DATE(1970,1,1)</f>
        <v>42172.613506944443</v>
      </c>
      <c r="T2866" s="11">
        <f>(((I2866/60)/60)/24)+DATE(1970,1,1)</f>
        <v>42202.554166666669</v>
      </c>
    </row>
    <row r="2867" spans="1:20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>E2867/D2867</f>
        <v>0</v>
      </c>
      <c r="P2867" t="e">
        <f>E2867/L2867</f>
        <v>#DIV/0!</v>
      </c>
      <c r="Q2867" t="str">
        <f>LEFT(N2867,(FIND("/",N2867)-1))</f>
        <v>theater</v>
      </c>
      <c r="R2867" t="str">
        <f>MID(N2867,FIND("/",N2867)+1,4115)</f>
        <v>plays</v>
      </c>
      <c r="S2867" s="11">
        <f>(((J2867/60)/60)/24)+DATE(1970,1,1)</f>
        <v>41950.114108796297</v>
      </c>
      <c r="T2867" s="11">
        <f>(((I2867/60)/60)/24)+DATE(1970,1,1)</f>
        <v>42010.114108796297</v>
      </c>
    </row>
    <row r="2868" spans="1:20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>E2868/D2868</f>
        <v>8.9999999999999993E-3</v>
      </c>
      <c r="P2868">
        <f>E2868/L2868</f>
        <v>22.5</v>
      </c>
      <c r="Q2868" t="str">
        <f>LEFT(N2868,(FIND("/",N2868)-1))</f>
        <v>theater</v>
      </c>
      <c r="R2868" t="str">
        <f>MID(N2868,FIND("/",N2868)+1,4115)</f>
        <v>plays</v>
      </c>
      <c r="S2868" s="11">
        <f>(((J2868/60)/60)/24)+DATE(1970,1,1)</f>
        <v>42627.955104166671</v>
      </c>
      <c r="T2868" s="11">
        <f>(((I2868/60)/60)/24)+DATE(1970,1,1)</f>
        <v>42657.916666666672</v>
      </c>
    </row>
    <row r="2869" spans="1:20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>E2869/D2869</f>
        <v>0.2016</v>
      </c>
      <c r="P2869">
        <f>E2869/L2869</f>
        <v>50.4</v>
      </c>
      <c r="Q2869" t="str">
        <f>LEFT(N2869,(FIND("/",N2869)-1))</f>
        <v>theater</v>
      </c>
      <c r="R2869" t="str">
        <f>MID(N2869,FIND("/",N2869)+1,4115)</f>
        <v>plays</v>
      </c>
      <c r="S2869" s="11">
        <f>(((J2869/60)/60)/24)+DATE(1970,1,1)</f>
        <v>42531.195277777777</v>
      </c>
      <c r="T2869" s="11">
        <f>(((I2869/60)/60)/24)+DATE(1970,1,1)</f>
        <v>42555.166666666672</v>
      </c>
    </row>
    <row r="2870" spans="1:20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>E2870/D2870</f>
        <v>0.42011733333333334</v>
      </c>
      <c r="P2870">
        <f>E2870/L2870</f>
        <v>105.02933333333334</v>
      </c>
      <c r="Q2870" t="str">
        <f>LEFT(N2870,(FIND("/",N2870)-1))</f>
        <v>theater</v>
      </c>
      <c r="R2870" t="str">
        <f>MID(N2870,FIND("/",N2870)+1,4115)</f>
        <v>plays</v>
      </c>
      <c r="S2870" s="11">
        <f>(((J2870/60)/60)/24)+DATE(1970,1,1)</f>
        <v>42618.827013888891</v>
      </c>
      <c r="T2870" s="11">
        <f>(((I2870/60)/60)/24)+DATE(1970,1,1)</f>
        <v>42648.827013888891</v>
      </c>
    </row>
    <row r="2871" spans="1:20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>E2871/D2871</f>
        <v>8.8500000000000002E-3</v>
      </c>
      <c r="P2871">
        <f>E2871/L2871</f>
        <v>35.4</v>
      </c>
      <c r="Q2871" t="str">
        <f>LEFT(N2871,(FIND("/",N2871)-1))</f>
        <v>theater</v>
      </c>
      <c r="R2871" t="str">
        <f>MID(N2871,FIND("/",N2871)+1,4115)</f>
        <v>plays</v>
      </c>
      <c r="S2871" s="11">
        <f>(((J2871/60)/60)/24)+DATE(1970,1,1)</f>
        <v>42540.593530092592</v>
      </c>
      <c r="T2871" s="11">
        <f>(((I2871/60)/60)/24)+DATE(1970,1,1)</f>
        <v>42570.593530092592</v>
      </c>
    </row>
    <row r="2872" spans="1:20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>E2872/D2872</f>
        <v>0.15</v>
      </c>
      <c r="P2872">
        <f>E2872/L2872</f>
        <v>83.333333333333329</v>
      </c>
      <c r="Q2872" t="str">
        <f>LEFT(N2872,(FIND("/",N2872)-1))</f>
        <v>theater</v>
      </c>
      <c r="R2872" t="str">
        <f>MID(N2872,FIND("/",N2872)+1,4115)</f>
        <v>plays</v>
      </c>
      <c r="S2872" s="11">
        <f>(((J2872/60)/60)/24)+DATE(1970,1,1)</f>
        <v>41746.189409722225</v>
      </c>
      <c r="T2872" s="11">
        <f>(((I2872/60)/60)/24)+DATE(1970,1,1)</f>
        <v>41776.189409722225</v>
      </c>
    </row>
    <row r="2873" spans="1:20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>E2873/D2873</f>
        <v>4.6699999999999998E-2</v>
      </c>
      <c r="P2873">
        <f>E2873/L2873</f>
        <v>35.92307692307692</v>
      </c>
      <c r="Q2873" t="str">
        <f>LEFT(N2873,(FIND("/",N2873)-1))</f>
        <v>theater</v>
      </c>
      <c r="R2873" t="str">
        <f>MID(N2873,FIND("/",N2873)+1,4115)</f>
        <v>plays</v>
      </c>
      <c r="S2873" s="11">
        <f>(((J2873/60)/60)/24)+DATE(1970,1,1)</f>
        <v>41974.738576388889</v>
      </c>
      <c r="T2873" s="11">
        <f>(((I2873/60)/60)/24)+DATE(1970,1,1)</f>
        <v>41994.738576388889</v>
      </c>
    </row>
    <row r="2874" spans="1:20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>E2874/D2874</f>
        <v>0</v>
      </c>
      <c r="P2874" t="e">
        <f>E2874/L2874</f>
        <v>#DIV/0!</v>
      </c>
      <c r="Q2874" t="str">
        <f>LEFT(N2874,(FIND("/",N2874)-1))</f>
        <v>theater</v>
      </c>
      <c r="R2874" t="str">
        <f>MID(N2874,FIND("/",N2874)+1,4115)</f>
        <v>plays</v>
      </c>
      <c r="S2874" s="11">
        <f>(((J2874/60)/60)/24)+DATE(1970,1,1)</f>
        <v>42115.11618055556</v>
      </c>
      <c r="T2874" s="11">
        <f>(((I2874/60)/60)/24)+DATE(1970,1,1)</f>
        <v>42175.11618055556</v>
      </c>
    </row>
    <row r="2875" spans="1:20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>E2875/D2875</f>
        <v>0.38119999999999998</v>
      </c>
      <c r="P2875">
        <f>E2875/L2875</f>
        <v>119.125</v>
      </c>
      <c r="Q2875" t="str">
        <f>LEFT(N2875,(FIND("/",N2875)-1))</f>
        <v>theater</v>
      </c>
      <c r="R2875" t="str">
        <f>MID(N2875,FIND("/",N2875)+1,4115)</f>
        <v>plays</v>
      </c>
      <c r="S2875" s="11">
        <f>(((J2875/60)/60)/24)+DATE(1970,1,1)</f>
        <v>42002.817488425921</v>
      </c>
      <c r="T2875" s="11">
        <f>(((I2875/60)/60)/24)+DATE(1970,1,1)</f>
        <v>42032.817488425921</v>
      </c>
    </row>
    <row r="2876" spans="1:20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>E2876/D2876</f>
        <v>5.4199999999999998E-2</v>
      </c>
      <c r="P2876">
        <f>E2876/L2876</f>
        <v>90.333333333333329</v>
      </c>
      <c r="Q2876" t="str">
        <f>LEFT(N2876,(FIND("/",N2876)-1))</f>
        <v>theater</v>
      </c>
      <c r="R2876" t="str">
        <f>MID(N2876,FIND("/",N2876)+1,4115)</f>
        <v>plays</v>
      </c>
      <c r="S2876" s="11">
        <f>(((J2876/60)/60)/24)+DATE(1970,1,1)</f>
        <v>42722.84474537037</v>
      </c>
      <c r="T2876" s="11">
        <f>(((I2876/60)/60)/24)+DATE(1970,1,1)</f>
        <v>42752.84474537037</v>
      </c>
    </row>
    <row r="2877" spans="1:20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>E2877/D2877</f>
        <v>3.5E-4</v>
      </c>
      <c r="P2877">
        <f>E2877/L2877</f>
        <v>2.3333333333333335</v>
      </c>
      <c r="Q2877" t="str">
        <f>LEFT(N2877,(FIND("/",N2877)-1))</f>
        <v>theater</v>
      </c>
      <c r="R2877" t="str">
        <f>MID(N2877,FIND("/",N2877)+1,4115)</f>
        <v>plays</v>
      </c>
      <c r="S2877" s="11">
        <f>(((J2877/60)/60)/24)+DATE(1970,1,1)</f>
        <v>42465.128391203703</v>
      </c>
      <c r="T2877" s="11">
        <f>(((I2877/60)/60)/24)+DATE(1970,1,1)</f>
        <v>42495.128391203703</v>
      </c>
    </row>
    <row r="2878" spans="1:20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>E2878/D2878</f>
        <v>0</v>
      </c>
      <c r="P2878" t="e">
        <f>E2878/L2878</f>
        <v>#DIV/0!</v>
      </c>
      <c r="Q2878" t="str">
        <f>LEFT(N2878,(FIND("/",N2878)-1))</f>
        <v>theater</v>
      </c>
      <c r="R2878" t="str">
        <f>MID(N2878,FIND("/",N2878)+1,4115)</f>
        <v>plays</v>
      </c>
      <c r="S2878" s="11">
        <f>(((J2878/60)/60)/24)+DATE(1970,1,1)</f>
        <v>42171.743969907402</v>
      </c>
      <c r="T2878" s="11">
        <f>(((I2878/60)/60)/24)+DATE(1970,1,1)</f>
        <v>42201.743969907402</v>
      </c>
    </row>
    <row r="2879" spans="1:20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>E2879/D2879</f>
        <v>0.10833333333333334</v>
      </c>
      <c r="P2879">
        <f>E2879/L2879</f>
        <v>108.33333333333333</v>
      </c>
      <c r="Q2879" t="str">
        <f>LEFT(N2879,(FIND("/",N2879)-1))</f>
        <v>theater</v>
      </c>
      <c r="R2879" t="str">
        <f>MID(N2879,FIND("/",N2879)+1,4115)</f>
        <v>plays</v>
      </c>
      <c r="S2879" s="11">
        <f>(((J2879/60)/60)/24)+DATE(1970,1,1)</f>
        <v>42672.955138888887</v>
      </c>
      <c r="T2879" s="11">
        <f>(((I2879/60)/60)/24)+DATE(1970,1,1)</f>
        <v>42704.708333333328</v>
      </c>
    </row>
    <row r="2880" spans="1:20" ht="43.2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>E2880/D2880</f>
        <v>2.1000000000000001E-2</v>
      </c>
      <c r="P2880">
        <f>E2880/L2880</f>
        <v>15.75</v>
      </c>
      <c r="Q2880" t="str">
        <f>LEFT(N2880,(FIND("/",N2880)-1))</f>
        <v>theater</v>
      </c>
      <c r="R2880" t="str">
        <f>MID(N2880,FIND("/",N2880)+1,4115)</f>
        <v>plays</v>
      </c>
      <c r="S2880" s="11">
        <f>(((J2880/60)/60)/24)+DATE(1970,1,1)</f>
        <v>42128.615682870368</v>
      </c>
      <c r="T2880" s="11">
        <f>(((I2880/60)/60)/24)+DATE(1970,1,1)</f>
        <v>42188.615682870368</v>
      </c>
    </row>
    <row r="2881" spans="1:20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>E2881/D2881</f>
        <v>2.5892857142857141E-3</v>
      </c>
      <c r="P2881">
        <f>E2881/L2881</f>
        <v>29</v>
      </c>
      <c r="Q2881" t="str">
        <f>LEFT(N2881,(FIND("/",N2881)-1))</f>
        <v>theater</v>
      </c>
      <c r="R2881" t="str">
        <f>MID(N2881,FIND("/",N2881)+1,4115)</f>
        <v>plays</v>
      </c>
      <c r="S2881" s="11">
        <f>(((J2881/60)/60)/24)+DATE(1970,1,1)</f>
        <v>42359.725243055553</v>
      </c>
      <c r="T2881" s="11">
        <f>(((I2881/60)/60)/24)+DATE(1970,1,1)</f>
        <v>42389.725243055553</v>
      </c>
    </row>
    <row r="2882" spans="1:20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>E2882/D2882</f>
        <v>0.23333333333333334</v>
      </c>
      <c r="P2882">
        <f>E2882/L2882</f>
        <v>96.551724137931032</v>
      </c>
      <c r="Q2882" t="str">
        <f>LEFT(N2882,(FIND("/",N2882)-1))</f>
        <v>theater</v>
      </c>
      <c r="R2882" t="str">
        <f>MID(N2882,FIND("/",N2882)+1,4115)</f>
        <v>plays</v>
      </c>
      <c r="S2882" s="11">
        <f>(((J2882/60)/60)/24)+DATE(1970,1,1)</f>
        <v>42192.905694444446</v>
      </c>
      <c r="T2882" s="11">
        <f>(((I2882/60)/60)/24)+DATE(1970,1,1)</f>
        <v>42236.711805555555</v>
      </c>
    </row>
    <row r="2883" spans="1:20" ht="43.2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>E2883/D2883</f>
        <v>0</v>
      </c>
      <c r="P2883" t="e">
        <f>E2883/L2883</f>
        <v>#DIV/0!</v>
      </c>
      <c r="Q2883" t="str">
        <f>LEFT(N2883,(FIND("/",N2883)-1))</f>
        <v>theater</v>
      </c>
      <c r="R2883" t="str">
        <f>MID(N2883,FIND("/",N2883)+1,4115)</f>
        <v>plays</v>
      </c>
      <c r="S2883" s="11">
        <f>(((J2883/60)/60)/24)+DATE(1970,1,1)</f>
        <v>41916.597638888888</v>
      </c>
      <c r="T2883" s="11">
        <f>(((I2883/60)/60)/24)+DATE(1970,1,1)</f>
        <v>41976.639305555553</v>
      </c>
    </row>
    <row r="2884" spans="1:20" ht="43.2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>E2884/D2884</f>
        <v>0.33600000000000002</v>
      </c>
      <c r="P2884">
        <f>E2884/L2884</f>
        <v>63</v>
      </c>
      <c r="Q2884" t="str">
        <f>LEFT(N2884,(FIND("/",N2884)-1))</f>
        <v>theater</v>
      </c>
      <c r="R2884" t="str">
        <f>MID(N2884,FIND("/",N2884)+1,4115)</f>
        <v>plays</v>
      </c>
      <c r="S2884" s="11">
        <f>(((J2884/60)/60)/24)+DATE(1970,1,1)</f>
        <v>42461.596273148149</v>
      </c>
      <c r="T2884" s="11">
        <f>(((I2884/60)/60)/24)+DATE(1970,1,1)</f>
        <v>42491.596273148149</v>
      </c>
    </row>
    <row r="2885" spans="1:20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>E2885/D2885</f>
        <v>0.1908</v>
      </c>
      <c r="P2885">
        <f>E2885/L2885</f>
        <v>381.6</v>
      </c>
      <c r="Q2885" t="str">
        <f>LEFT(N2885,(FIND("/",N2885)-1))</f>
        <v>theater</v>
      </c>
      <c r="R2885" t="str">
        <f>MID(N2885,FIND("/",N2885)+1,4115)</f>
        <v>plays</v>
      </c>
      <c r="S2885" s="11">
        <f>(((J2885/60)/60)/24)+DATE(1970,1,1)</f>
        <v>42370.90320601852</v>
      </c>
      <c r="T2885" s="11">
        <f>(((I2885/60)/60)/24)+DATE(1970,1,1)</f>
        <v>42406.207638888889</v>
      </c>
    </row>
    <row r="2886" spans="1:20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>E2886/D2886</f>
        <v>4.1111111111111114E-3</v>
      </c>
      <c r="P2886">
        <f>E2886/L2886</f>
        <v>46.25</v>
      </c>
      <c r="Q2886" t="str">
        <f>LEFT(N2886,(FIND("/",N2886)-1))</f>
        <v>theater</v>
      </c>
      <c r="R2886" t="str">
        <f>MID(N2886,FIND("/",N2886)+1,4115)</f>
        <v>plays</v>
      </c>
      <c r="S2886" s="11">
        <f>(((J2886/60)/60)/24)+DATE(1970,1,1)</f>
        <v>41948.727256944447</v>
      </c>
      <c r="T2886" s="11">
        <f>(((I2886/60)/60)/24)+DATE(1970,1,1)</f>
        <v>41978.727256944447</v>
      </c>
    </row>
    <row r="2887" spans="1:20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>E2887/D2887</f>
        <v>0.32500000000000001</v>
      </c>
      <c r="P2887">
        <f>E2887/L2887</f>
        <v>26</v>
      </c>
      <c r="Q2887" t="str">
        <f>LEFT(N2887,(FIND("/",N2887)-1))</f>
        <v>theater</v>
      </c>
      <c r="R2887" t="str">
        <f>MID(N2887,FIND("/",N2887)+1,4115)</f>
        <v>plays</v>
      </c>
      <c r="S2887" s="11">
        <f>(((J2887/60)/60)/24)+DATE(1970,1,1)</f>
        <v>42047.07640046296</v>
      </c>
      <c r="T2887" s="11">
        <f>(((I2887/60)/60)/24)+DATE(1970,1,1)</f>
        <v>42077.034733796296</v>
      </c>
    </row>
    <row r="2888" spans="1:20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>E2888/D2888</f>
        <v>0.05</v>
      </c>
      <c r="P2888">
        <f>E2888/L2888</f>
        <v>10</v>
      </c>
      <c r="Q2888" t="str">
        <f>LEFT(N2888,(FIND("/",N2888)-1))</f>
        <v>theater</v>
      </c>
      <c r="R2888" t="str">
        <f>MID(N2888,FIND("/",N2888)+1,4115)</f>
        <v>plays</v>
      </c>
      <c r="S2888" s="11">
        <f>(((J2888/60)/60)/24)+DATE(1970,1,1)</f>
        <v>42261.632916666669</v>
      </c>
      <c r="T2888" s="11">
        <f>(((I2888/60)/60)/24)+DATE(1970,1,1)</f>
        <v>42266.165972222225</v>
      </c>
    </row>
    <row r="2889" spans="1:20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>E2889/D2889</f>
        <v>1.6666666666666668E-3</v>
      </c>
      <c r="P2889">
        <f>E2889/L2889</f>
        <v>5</v>
      </c>
      <c r="Q2889" t="str">
        <f>LEFT(N2889,(FIND("/",N2889)-1))</f>
        <v>theater</v>
      </c>
      <c r="R2889" t="str">
        <f>MID(N2889,FIND("/",N2889)+1,4115)</f>
        <v>plays</v>
      </c>
      <c r="S2889" s="11">
        <f>(((J2889/60)/60)/24)+DATE(1970,1,1)</f>
        <v>41985.427361111113</v>
      </c>
      <c r="T2889" s="11">
        <f>(((I2889/60)/60)/24)+DATE(1970,1,1)</f>
        <v>42015.427361111113</v>
      </c>
    </row>
    <row r="2890" spans="1:20" ht="43.2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>E2890/D2890</f>
        <v>0</v>
      </c>
      <c r="P2890" t="e">
        <f>E2890/L2890</f>
        <v>#DIV/0!</v>
      </c>
      <c r="Q2890" t="str">
        <f>LEFT(N2890,(FIND("/",N2890)-1))</f>
        <v>theater</v>
      </c>
      <c r="R2890" t="str">
        <f>MID(N2890,FIND("/",N2890)+1,4115)</f>
        <v>plays</v>
      </c>
      <c r="S2890" s="11">
        <f>(((J2890/60)/60)/24)+DATE(1970,1,1)</f>
        <v>41922.535185185188</v>
      </c>
      <c r="T2890" s="11">
        <f>(((I2890/60)/60)/24)+DATE(1970,1,1)</f>
        <v>41930.207638888889</v>
      </c>
    </row>
    <row r="2891" spans="1:20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>E2891/D2891</f>
        <v>0.38066666666666665</v>
      </c>
      <c r="P2891">
        <f>E2891/L2891</f>
        <v>81.571428571428569</v>
      </c>
      <c r="Q2891" t="str">
        <f>LEFT(N2891,(FIND("/",N2891)-1))</f>
        <v>theater</v>
      </c>
      <c r="R2891" t="str">
        <f>MID(N2891,FIND("/",N2891)+1,4115)</f>
        <v>plays</v>
      </c>
      <c r="S2891" s="11">
        <f>(((J2891/60)/60)/24)+DATE(1970,1,1)</f>
        <v>41850.863252314812</v>
      </c>
      <c r="T2891" s="11">
        <f>(((I2891/60)/60)/24)+DATE(1970,1,1)</f>
        <v>41880.863252314812</v>
      </c>
    </row>
    <row r="2892" spans="1:20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>E2892/D2892</f>
        <v>1.0500000000000001E-2</v>
      </c>
      <c r="P2892">
        <f>E2892/L2892</f>
        <v>7</v>
      </c>
      <c r="Q2892" t="str">
        <f>LEFT(N2892,(FIND("/",N2892)-1))</f>
        <v>theater</v>
      </c>
      <c r="R2892" t="str">
        <f>MID(N2892,FIND("/",N2892)+1,4115)</f>
        <v>plays</v>
      </c>
      <c r="S2892" s="11">
        <f>(((J2892/60)/60)/24)+DATE(1970,1,1)</f>
        <v>41831.742962962962</v>
      </c>
      <c r="T2892" s="11">
        <f>(((I2892/60)/60)/24)+DATE(1970,1,1)</f>
        <v>41860.125</v>
      </c>
    </row>
    <row r="2893" spans="1:20" ht="43.2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>E2893/D2893</f>
        <v>2.7300000000000001E-2</v>
      </c>
      <c r="P2893">
        <f>E2893/L2893</f>
        <v>27.3</v>
      </c>
      <c r="Q2893" t="str">
        <f>LEFT(N2893,(FIND("/",N2893)-1))</f>
        <v>theater</v>
      </c>
      <c r="R2893" t="str">
        <f>MID(N2893,FIND("/",N2893)+1,4115)</f>
        <v>plays</v>
      </c>
      <c r="S2893" s="11">
        <f>(((J2893/60)/60)/24)+DATE(1970,1,1)</f>
        <v>42415.883425925931</v>
      </c>
      <c r="T2893" s="11">
        <f>(((I2893/60)/60)/24)+DATE(1970,1,1)</f>
        <v>42475.84175925926</v>
      </c>
    </row>
    <row r="2894" spans="1:20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>E2894/D2894</f>
        <v>9.0909090909090912E-2</v>
      </c>
      <c r="P2894">
        <f>E2894/L2894</f>
        <v>29.411764705882351</v>
      </c>
      <c r="Q2894" t="str">
        <f>LEFT(N2894,(FIND("/",N2894)-1))</f>
        <v>theater</v>
      </c>
      <c r="R2894" t="str">
        <f>MID(N2894,FIND("/",N2894)+1,4115)</f>
        <v>plays</v>
      </c>
      <c r="S2894" s="11">
        <f>(((J2894/60)/60)/24)+DATE(1970,1,1)</f>
        <v>41869.714166666665</v>
      </c>
      <c r="T2894" s="11">
        <f>(((I2894/60)/60)/24)+DATE(1970,1,1)</f>
        <v>41876.875</v>
      </c>
    </row>
    <row r="2895" spans="1:20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>E2895/D2895</f>
        <v>5.0000000000000001E-3</v>
      </c>
      <c r="P2895">
        <f>E2895/L2895</f>
        <v>12.5</v>
      </c>
      <c r="Q2895" t="str">
        <f>LEFT(N2895,(FIND("/",N2895)-1))</f>
        <v>theater</v>
      </c>
      <c r="R2895" t="str">
        <f>MID(N2895,FIND("/",N2895)+1,4115)</f>
        <v>plays</v>
      </c>
      <c r="S2895" s="11">
        <f>(((J2895/60)/60)/24)+DATE(1970,1,1)</f>
        <v>41953.773090277777</v>
      </c>
      <c r="T2895" s="11">
        <f>(((I2895/60)/60)/24)+DATE(1970,1,1)</f>
        <v>42013.083333333328</v>
      </c>
    </row>
    <row r="2896" spans="1:20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>E2896/D2896</f>
        <v>0</v>
      </c>
      <c r="P2896" t="e">
        <f>E2896/L2896</f>
        <v>#DIV/0!</v>
      </c>
      <c r="Q2896" t="str">
        <f>LEFT(N2896,(FIND("/",N2896)-1))</f>
        <v>theater</v>
      </c>
      <c r="R2896" t="str">
        <f>MID(N2896,FIND("/",N2896)+1,4115)</f>
        <v>plays</v>
      </c>
      <c r="S2896" s="11">
        <f>(((J2896/60)/60)/24)+DATE(1970,1,1)</f>
        <v>42037.986284722225</v>
      </c>
      <c r="T2896" s="11">
        <f>(((I2896/60)/60)/24)+DATE(1970,1,1)</f>
        <v>42097.944618055553</v>
      </c>
    </row>
    <row r="2897" spans="1:20" ht="43.2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>E2897/D2897</f>
        <v>4.5999999999999999E-2</v>
      </c>
      <c r="P2897">
        <f>E2897/L2897</f>
        <v>5.75</v>
      </c>
      <c r="Q2897" t="str">
        <f>LEFT(N2897,(FIND("/",N2897)-1))</f>
        <v>theater</v>
      </c>
      <c r="R2897" t="str">
        <f>MID(N2897,FIND("/",N2897)+1,4115)</f>
        <v>plays</v>
      </c>
      <c r="S2897" s="11">
        <f>(((J2897/60)/60)/24)+DATE(1970,1,1)</f>
        <v>41811.555462962962</v>
      </c>
      <c r="T2897" s="11">
        <f>(((I2897/60)/60)/24)+DATE(1970,1,1)</f>
        <v>41812.875</v>
      </c>
    </row>
    <row r="2898" spans="1:20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>E2898/D2898</f>
        <v>0.20833333333333334</v>
      </c>
      <c r="P2898">
        <f>E2898/L2898</f>
        <v>52.083333333333336</v>
      </c>
      <c r="Q2898" t="str">
        <f>LEFT(N2898,(FIND("/",N2898)-1))</f>
        <v>theater</v>
      </c>
      <c r="R2898" t="str">
        <f>MID(N2898,FIND("/",N2898)+1,4115)</f>
        <v>plays</v>
      </c>
      <c r="S2898" s="11">
        <f>(((J2898/60)/60)/24)+DATE(1970,1,1)</f>
        <v>42701.908807870372</v>
      </c>
      <c r="T2898" s="11">
        <f>(((I2898/60)/60)/24)+DATE(1970,1,1)</f>
        <v>42716.25</v>
      </c>
    </row>
    <row r="2899" spans="1:20" ht="43.2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>E2899/D2899</f>
        <v>4.583333333333333E-2</v>
      </c>
      <c r="P2899">
        <f>E2899/L2899</f>
        <v>183.33333333333334</v>
      </c>
      <c r="Q2899" t="str">
        <f>LEFT(N2899,(FIND("/",N2899)-1))</f>
        <v>theater</v>
      </c>
      <c r="R2899" t="str">
        <f>MID(N2899,FIND("/",N2899)+1,4115)</f>
        <v>plays</v>
      </c>
      <c r="S2899" s="11">
        <f>(((J2899/60)/60)/24)+DATE(1970,1,1)</f>
        <v>42258.646504629629</v>
      </c>
      <c r="T2899" s="11">
        <f>(((I2899/60)/60)/24)+DATE(1970,1,1)</f>
        <v>42288.645196759258</v>
      </c>
    </row>
    <row r="2900" spans="1:20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>E2900/D2900</f>
        <v>4.2133333333333335E-2</v>
      </c>
      <c r="P2900">
        <f>E2900/L2900</f>
        <v>26.333333333333332</v>
      </c>
      <c r="Q2900" t="str">
        <f>LEFT(N2900,(FIND("/",N2900)-1))</f>
        <v>theater</v>
      </c>
      <c r="R2900" t="str">
        <f>MID(N2900,FIND("/",N2900)+1,4115)</f>
        <v>plays</v>
      </c>
      <c r="S2900" s="11">
        <f>(((J2900/60)/60)/24)+DATE(1970,1,1)</f>
        <v>42278.664965277778</v>
      </c>
      <c r="T2900" s="11">
        <f>(((I2900/60)/60)/24)+DATE(1970,1,1)</f>
        <v>42308.664965277778</v>
      </c>
    </row>
    <row r="2901" spans="1:20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>E2901/D2901</f>
        <v>0</v>
      </c>
      <c r="P2901" t="e">
        <f>E2901/L2901</f>
        <v>#DIV/0!</v>
      </c>
      <c r="Q2901" t="str">
        <f>LEFT(N2901,(FIND("/",N2901)-1))</f>
        <v>theater</v>
      </c>
      <c r="R2901" t="str">
        <f>MID(N2901,FIND("/",N2901)+1,4115)</f>
        <v>plays</v>
      </c>
      <c r="S2901" s="11">
        <f>(((J2901/60)/60)/24)+DATE(1970,1,1)</f>
        <v>42515.078217592592</v>
      </c>
      <c r="T2901" s="11">
        <f>(((I2901/60)/60)/24)+DATE(1970,1,1)</f>
        <v>42575.078217592592</v>
      </c>
    </row>
    <row r="2902" spans="1:20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>E2902/D2902</f>
        <v>0.61909090909090914</v>
      </c>
      <c r="P2902">
        <f>E2902/L2902</f>
        <v>486.42857142857144</v>
      </c>
      <c r="Q2902" t="str">
        <f>LEFT(N2902,(FIND("/",N2902)-1))</f>
        <v>theater</v>
      </c>
      <c r="R2902" t="str">
        <f>MID(N2902,FIND("/",N2902)+1,4115)</f>
        <v>plays</v>
      </c>
      <c r="S2902" s="11">
        <f>(((J2902/60)/60)/24)+DATE(1970,1,1)</f>
        <v>41830.234166666669</v>
      </c>
      <c r="T2902" s="11">
        <f>(((I2902/60)/60)/24)+DATE(1970,1,1)</f>
        <v>41860.234166666669</v>
      </c>
    </row>
    <row r="2903" spans="1:20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>E2903/D2903</f>
        <v>8.0000000000000002E-3</v>
      </c>
      <c r="P2903">
        <f>E2903/L2903</f>
        <v>3</v>
      </c>
      <c r="Q2903" t="str">
        <f>LEFT(N2903,(FIND("/",N2903)-1))</f>
        <v>theater</v>
      </c>
      <c r="R2903" t="str">
        <f>MID(N2903,FIND("/",N2903)+1,4115)</f>
        <v>plays</v>
      </c>
      <c r="S2903" s="11">
        <f>(((J2903/60)/60)/24)+DATE(1970,1,1)</f>
        <v>41982.904386574075</v>
      </c>
      <c r="T2903" s="11">
        <f>(((I2903/60)/60)/24)+DATE(1970,1,1)</f>
        <v>42042.904386574075</v>
      </c>
    </row>
    <row r="2904" spans="1:20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>E2904/D2904</f>
        <v>1.6666666666666666E-4</v>
      </c>
      <c r="P2904">
        <f>E2904/L2904</f>
        <v>25</v>
      </c>
      <c r="Q2904" t="str">
        <f>LEFT(N2904,(FIND("/",N2904)-1))</f>
        <v>theater</v>
      </c>
      <c r="R2904" t="str">
        <f>MID(N2904,FIND("/",N2904)+1,4115)</f>
        <v>plays</v>
      </c>
      <c r="S2904" s="11">
        <f>(((J2904/60)/60)/24)+DATE(1970,1,1)</f>
        <v>42210.439768518518</v>
      </c>
      <c r="T2904" s="11">
        <f>(((I2904/60)/60)/24)+DATE(1970,1,1)</f>
        <v>42240.439768518518</v>
      </c>
    </row>
    <row r="2905" spans="1:20" ht="43.2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>E2905/D2905</f>
        <v>7.7999999999999996E-3</v>
      </c>
      <c r="P2905">
        <f>E2905/L2905</f>
        <v>9.75</v>
      </c>
      <c r="Q2905" t="str">
        <f>LEFT(N2905,(FIND("/",N2905)-1))</f>
        <v>theater</v>
      </c>
      <c r="R2905" t="str">
        <f>MID(N2905,FIND("/",N2905)+1,4115)</f>
        <v>plays</v>
      </c>
      <c r="S2905" s="11">
        <f>(((J2905/60)/60)/24)+DATE(1970,1,1)</f>
        <v>42196.166874999995</v>
      </c>
      <c r="T2905" s="11">
        <f>(((I2905/60)/60)/24)+DATE(1970,1,1)</f>
        <v>42256.166874999995</v>
      </c>
    </row>
    <row r="2906" spans="1:20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>E2906/D2906</f>
        <v>0.05</v>
      </c>
      <c r="P2906">
        <f>E2906/L2906</f>
        <v>18.75</v>
      </c>
      <c r="Q2906" t="str">
        <f>LEFT(N2906,(FIND("/",N2906)-1))</f>
        <v>theater</v>
      </c>
      <c r="R2906" t="str">
        <f>MID(N2906,FIND("/",N2906)+1,4115)</f>
        <v>plays</v>
      </c>
      <c r="S2906" s="11">
        <f>(((J2906/60)/60)/24)+DATE(1970,1,1)</f>
        <v>41940.967951388891</v>
      </c>
      <c r="T2906" s="11">
        <f>(((I2906/60)/60)/24)+DATE(1970,1,1)</f>
        <v>41952.5</v>
      </c>
    </row>
    <row r="2907" spans="1:20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>E2907/D2907</f>
        <v>0.17771428571428571</v>
      </c>
      <c r="P2907">
        <f>E2907/L2907</f>
        <v>36.588235294117645</v>
      </c>
      <c r="Q2907" t="str">
        <f>LEFT(N2907,(FIND("/",N2907)-1))</f>
        <v>theater</v>
      </c>
      <c r="R2907" t="str">
        <f>MID(N2907,FIND("/",N2907)+1,4115)</f>
        <v>plays</v>
      </c>
      <c r="S2907" s="11">
        <f>(((J2907/60)/60)/24)+DATE(1970,1,1)</f>
        <v>42606.056863425925</v>
      </c>
      <c r="T2907" s="11">
        <f>(((I2907/60)/60)/24)+DATE(1970,1,1)</f>
        <v>42620.056863425925</v>
      </c>
    </row>
    <row r="2908" spans="1:20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>E2908/D2908</f>
        <v>9.4166666666666662E-2</v>
      </c>
      <c r="P2908">
        <f>E2908/L2908</f>
        <v>80.714285714285708</v>
      </c>
      <c r="Q2908" t="str">
        <f>LEFT(N2908,(FIND("/",N2908)-1))</f>
        <v>theater</v>
      </c>
      <c r="R2908" t="str">
        <f>MID(N2908,FIND("/",N2908)+1,4115)</f>
        <v>plays</v>
      </c>
      <c r="S2908" s="11">
        <f>(((J2908/60)/60)/24)+DATE(1970,1,1)</f>
        <v>42199.648912037039</v>
      </c>
      <c r="T2908" s="11">
        <f>(((I2908/60)/60)/24)+DATE(1970,1,1)</f>
        <v>42217.041666666672</v>
      </c>
    </row>
    <row r="2909" spans="1:20" ht="43.2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>E2909/D2909</f>
        <v>8.0000000000000004E-4</v>
      </c>
      <c r="P2909">
        <f>E2909/L2909</f>
        <v>1</v>
      </c>
      <c r="Q2909" t="str">
        <f>LEFT(N2909,(FIND("/",N2909)-1))</f>
        <v>theater</v>
      </c>
      <c r="R2909" t="str">
        <f>MID(N2909,FIND("/",N2909)+1,4115)</f>
        <v>plays</v>
      </c>
      <c r="S2909" s="11">
        <f>(((J2909/60)/60)/24)+DATE(1970,1,1)</f>
        <v>42444.877743055549</v>
      </c>
      <c r="T2909" s="11">
        <f>(((I2909/60)/60)/24)+DATE(1970,1,1)</f>
        <v>42504.877743055549</v>
      </c>
    </row>
    <row r="2910" spans="1:20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>E2910/D2910</f>
        <v>2.75E-2</v>
      </c>
      <c r="P2910">
        <f>E2910/L2910</f>
        <v>52.8</v>
      </c>
      <c r="Q2910" t="str">
        <f>LEFT(N2910,(FIND("/",N2910)-1))</f>
        <v>theater</v>
      </c>
      <c r="R2910" t="str">
        <f>MID(N2910,FIND("/",N2910)+1,4115)</f>
        <v>plays</v>
      </c>
      <c r="S2910" s="11">
        <f>(((J2910/60)/60)/24)+DATE(1970,1,1)</f>
        <v>42499.731701388882</v>
      </c>
      <c r="T2910" s="11">
        <f>(((I2910/60)/60)/24)+DATE(1970,1,1)</f>
        <v>42529.731701388882</v>
      </c>
    </row>
    <row r="2911" spans="1:20" ht="43.2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>E2911/D2911</f>
        <v>1.1111111111111112E-4</v>
      </c>
      <c r="P2911">
        <f>E2911/L2911</f>
        <v>20</v>
      </c>
      <c r="Q2911" t="str">
        <f>LEFT(N2911,(FIND("/",N2911)-1))</f>
        <v>theater</v>
      </c>
      <c r="R2911" t="str">
        <f>MID(N2911,FIND("/",N2911)+1,4115)</f>
        <v>plays</v>
      </c>
      <c r="S2911" s="11">
        <f>(((J2911/60)/60)/24)+DATE(1970,1,1)</f>
        <v>41929.266215277778</v>
      </c>
      <c r="T2911" s="11">
        <f>(((I2911/60)/60)/24)+DATE(1970,1,1)</f>
        <v>41968.823611111111</v>
      </c>
    </row>
    <row r="2912" spans="1:20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>E2912/D2912</f>
        <v>3.3333333333333335E-5</v>
      </c>
      <c r="P2912">
        <f>E2912/L2912</f>
        <v>1</v>
      </c>
      <c r="Q2912" t="str">
        <f>LEFT(N2912,(FIND("/",N2912)-1))</f>
        <v>theater</v>
      </c>
      <c r="R2912" t="str">
        <f>MID(N2912,FIND("/",N2912)+1,4115)</f>
        <v>plays</v>
      </c>
      <c r="S2912" s="11">
        <f>(((J2912/60)/60)/24)+DATE(1970,1,1)</f>
        <v>42107.841284722221</v>
      </c>
      <c r="T2912" s="11">
        <f>(((I2912/60)/60)/24)+DATE(1970,1,1)</f>
        <v>42167.841284722221</v>
      </c>
    </row>
    <row r="2913" spans="1:20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>E2913/D2913</f>
        <v>0.36499999999999999</v>
      </c>
      <c r="P2913">
        <f>E2913/L2913</f>
        <v>46.928571428571431</v>
      </c>
      <c r="Q2913" t="str">
        <f>LEFT(N2913,(FIND("/",N2913)-1))</f>
        <v>theater</v>
      </c>
      <c r="R2913" t="str">
        <f>MID(N2913,FIND("/",N2913)+1,4115)</f>
        <v>plays</v>
      </c>
      <c r="S2913" s="11">
        <f>(((J2913/60)/60)/24)+DATE(1970,1,1)</f>
        <v>42142.768819444449</v>
      </c>
      <c r="T2913" s="11">
        <f>(((I2913/60)/60)/24)+DATE(1970,1,1)</f>
        <v>42182.768819444449</v>
      </c>
    </row>
    <row r="2914" spans="1:20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>E2914/D2914</f>
        <v>0.14058171745152354</v>
      </c>
      <c r="P2914">
        <f>E2914/L2914</f>
        <v>78.07692307692308</v>
      </c>
      <c r="Q2914" t="str">
        <f>LEFT(N2914,(FIND("/",N2914)-1))</f>
        <v>theater</v>
      </c>
      <c r="R2914" t="str">
        <f>MID(N2914,FIND("/",N2914)+1,4115)</f>
        <v>plays</v>
      </c>
      <c r="S2914" s="11">
        <f>(((J2914/60)/60)/24)+DATE(1970,1,1)</f>
        <v>42354.131643518514</v>
      </c>
      <c r="T2914" s="11">
        <f>(((I2914/60)/60)/24)+DATE(1970,1,1)</f>
        <v>42384.131643518514</v>
      </c>
    </row>
    <row r="2915" spans="1:20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>E2915/D2915</f>
        <v>2.0000000000000001E-4</v>
      </c>
      <c r="P2915">
        <f>E2915/L2915</f>
        <v>1</v>
      </c>
      <c r="Q2915" t="str">
        <f>LEFT(N2915,(FIND("/",N2915)-1))</f>
        <v>theater</v>
      </c>
      <c r="R2915" t="str">
        <f>MID(N2915,FIND("/",N2915)+1,4115)</f>
        <v>plays</v>
      </c>
      <c r="S2915" s="11">
        <f>(((J2915/60)/60)/24)+DATE(1970,1,1)</f>
        <v>41828.922905092593</v>
      </c>
      <c r="T2915" s="11">
        <f>(((I2915/60)/60)/24)+DATE(1970,1,1)</f>
        <v>41888.922905092593</v>
      </c>
    </row>
    <row r="2916" spans="1:20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>E2916/D2916</f>
        <v>4.0000000000000003E-5</v>
      </c>
      <c r="P2916">
        <f>E2916/L2916</f>
        <v>1</v>
      </c>
      <c r="Q2916" t="str">
        <f>LEFT(N2916,(FIND("/",N2916)-1))</f>
        <v>theater</v>
      </c>
      <c r="R2916" t="str">
        <f>MID(N2916,FIND("/",N2916)+1,4115)</f>
        <v>plays</v>
      </c>
      <c r="S2916" s="11">
        <f>(((J2916/60)/60)/24)+DATE(1970,1,1)</f>
        <v>42017.907337962963</v>
      </c>
      <c r="T2916" s="11">
        <f>(((I2916/60)/60)/24)+DATE(1970,1,1)</f>
        <v>42077.865671296298</v>
      </c>
    </row>
    <row r="2917" spans="1:20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>E2917/D2917</f>
        <v>0.61099999999999999</v>
      </c>
      <c r="P2917">
        <f>E2917/L2917</f>
        <v>203.66666666666666</v>
      </c>
      <c r="Q2917" t="str">
        <f>LEFT(N2917,(FIND("/",N2917)-1))</f>
        <v>theater</v>
      </c>
      <c r="R2917" t="str">
        <f>MID(N2917,FIND("/",N2917)+1,4115)</f>
        <v>plays</v>
      </c>
      <c r="S2917" s="11">
        <f>(((J2917/60)/60)/24)+DATE(1970,1,1)</f>
        <v>42415.398032407407</v>
      </c>
      <c r="T2917" s="11">
        <f>(((I2917/60)/60)/24)+DATE(1970,1,1)</f>
        <v>42445.356365740736</v>
      </c>
    </row>
    <row r="2918" spans="1:20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>E2918/D2918</f>
        <v>7.8378378378378383E-2</v>
      </c>
      <c r="P2918">
        <f>E2918/L2918</f>
        <v>20.714285714285715</v>
      </c>
      <c r="Q2918" t="str">
        <f>LEFT(N2918,(FIND("/",N2918)-1))</f>
        <v>theater</v>
      </c>
      <c r="R2918" t="str">
        <f>MID(N2918,FIND("/",N2918)+1,4115)</f>
        <v>plays</v>
      </c>
      <c r="S2918" s="11">
        <f>(((J2918/60)/60)/24)+DATE(1970,1,1)</f>
        <v>41755.476724537039</v>
      </c>
      <c r="T2918" s="11">
        <f>(((I2918/60)/60)/24)+DATE(1970,1,1)</f>
        <v>41778.476724537039</v>
      </c>
    </row>
    <row r="2919" spans="1:20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>E2919/D2919</f>
        <v>0.2185</v>
      </c>
      <c r="P2919">
        <f>E2919/L2919</f>
        <v>48.555555555555557</v>
      </c>
      <c r="Q2919" t="str">
        <f>LEFT(N2919,(FIND("/",N2919)-1))</f>
        <v>theater</v>
      </c>
      <c r="R2919" t="str">
        <f>MID(N2919,FIND("/",N2919)+1,4115)</f>
        <v>plays</v>
      </c>
      <c r="S2919" s="11">
        <f>(((J2919/60)/60)/24)+DATE(1970,1,1)</f>
        <v>42245.234340277777</v>
      </c>
      <c r="T2919" s="11">
        <f>(((I2919/60)/60)/24)+DATE(1970,1,1)</f>
        <v>42263.234340277777</v>
      </c>
    </row>
    <row r="2920" spans="1:20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>E2920/D2920</f>
        <v>0.27239999999999998</v>
      </c>
      <c r="P2920">
        <f>E2920/L2920</f>
        <v>68.099999999999994</v>
      </c>
      <c r="Q2920" t="str">
        <f>LEFT(N2920,(FIND("/",N2920)-1))</f>
        <v>theater</v>
      </c>
      <c r="R2920" t="str">
        <f>MID(N2920,FIND("/",N2920)+1,4115)</f>
        <v>plays</v>
      </c>
      <c r="S2920" s="11">
        <f>(((J2920/60)/60)/24)+DATE(1970,1,1)</f>
        <v>42278.629710648151</v>
      </c>
      <c r="T2920" s="11">
        <f>(((I2920/60)/60)/24)+DATE(1970,1,1)</f>
        <v>42306.629710648151</v>
      </c>
    </row>
    <row r="2921" spans="1:20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>E2921/D2921</f>
        <v>8.5000000000000006E-2</v>
      </c>
      <c r="P2921">
        <f>E2921/L2921</f>
        <v>8.5</v>
      </c>
      <c r="Q2921" t="str">
        <f>LEFT(N2921,(FIND("/",N2921)-1))</f>
        <v>theater</v>
      </c>
      <c r="R2921" t="str">
        <f>MID(N2921,FIND("/",N2921)+1,4115)</f>
        <v>plays</v>
      </c>
      <c r="S2921" s="11">
        <f>(((J2921/60)/60)/24)+DATE(1970,1,1)</f>
        <v>41826.61954861111</v>
      </c>
      <c r="T2921" s="11">
        <f>(((I2921/60)/60)/24)+DATE(1970,1,1)</f>
        <v>41856.61954861111</v>
      </c>
    </row>
    <row r="2922" spans="1:20" ht="43.2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>E2922/D2922</f>
        <v>0.26840000000000003</v>
      </c>
      <c r="P2922">
        <f>E2922/L2922</f>
        <v>51.615384615384613</v>
      </c>
      <c r="Q2922" t="str">
        <f>LEFT(N2922,(FIND("/",N2922)-1))</f>
        <v>theater</v>
      </c>
      <c r="R2922" t="str">
        <f>MID(N2922,FIND("/",N2922)+1,4115)</f>
        <v>plays</v>
      </c>
      <c r="S2922" s="11">
        <f>(((J2922/60)/60)/24)+DATE(1970,1,1)</f>
        <v>42058.792476851857</v>
      </c>
      <c r="T2922" s="11">
        <f>(((I2922/60)/60)/24)+DATE(1970,1,1)</f>
        <v>42088.750810185185</v>
      </c>
    </row>
    <row r="2923" spans="1:20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>E2923/D2923</f>
        <v>1.29</v>
      </c>
      <c r="P2923">
        <f>E2923/L2923</f>
        <v>43</v>
      </c>
      <c r="Q2923" t="str">
        <f>LEFT(N2923,(FIND("/",N2923)-1))</f>
        <v>theater</v>
      </c>
      <c r="R2923" t="str">
        <f>MID(N2923,FIND("/",N2923)+1,4115)</f>
        <v>musical</v>
      </c>
      <c r="S2923" s="11">
        <f>(((J2923/60)/60)/24)+DATE(1970,1,1)</f>
        <v>41877.886620370373</v>
      </c>
      <c r="T2923" s="11">
        <f>(((I2923/60)/60)/24)+DATE(1970,1,1)</f>
        <v>41907.886620370373</v>
      </c>
    </row>
    <row r="2924" spans="1:20" ht="43.2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>E2924/D2924</f>
        <v>1</v>
      </c>
      <c r="P2924">
        <f>E2924/L2924</f>
        <v>83.333333333333329</v>
      </c>
      <c r="Q2924" t="str">
        <f>LEFT(N2924,(FIND("/",N2924)-1))</f>
        <v>theater</v>
      </c>
      <c r="R2924" t="str">
        <f>MID(N2924,FIND("/",N2924)+1,4115)</f>
        <v>musical</v>
      </c>
      <c r="S2924" s="11">
        <f>(((J2924/60)/60)/24)+DATE(1970,1,1)</f>
        <v>42097.874155092592</v>
      </c>
      <c r="T2924" s="11">
        <f>(((I2924/60)/60)/24)+DATE(1970,1,1)</f>
        <v>42142.874155092592</v>
      </c>
    </row>
    <row r="2925" spans="1:20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>E2925/D2925</f>
        <v>1</v>
      </c>
      <c r="P2925">
        <f>E2925/L2925</f>
        <v>30</v>
      </c>
      <c r="Q2925" t="str">
        <f>LEFT(N2925,(FIND("/",N2925)-1))</f>
        <v>theater</v>
      </c>
      <c r="R2925" t="str">
        <f>MID(N2925,FIND("/",N2925)+1,4115)</f>
        <v>musical</v>
      </c>
      <c r="S2925" s="11">
        <f>(((J2925/60)/60)/24)+DATE(1970,1,1)</f>
        <v>42013.15253472222</v>
      </c>
      <c r="T2925" s="11">
        <f>(((I2925/60)/60)/24)+DATE(1970,1,1)</f>
        <v>42028.125</v>
      </c>
    </row>
    <row r="2926" spans="1:20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>E2926/D2926</f>
        <v>1.032</v>
      </c>
      <c r="P2926">
        <f>E2926/L2926</f>
        <v>175.51020408163265</v>
      </c>
      <c r="Q2926" t="str">
        <f>LEFT(N2926,(FIND("/",N2926)-1))</f>
        <v>theater</v>
      </c>
      <c r="R2926" t="str">
        <f>MID(N2926,FIND("/",N2926)+1,4115)</f>
        <v>musical</v>
      </c>
      <c r="S2926" s="11">
        <f>(((J2926/60)/60)/24)+DATE(1970,1,1)</f>
        <v>42103.556828703702</v>
      </c>
      <c r="T2926" s="11">
        <f>(((I2926/60)/60)/24)+DATE(1970,1,1)</f>
        <v>42133.165972222225</v>
      </c>
    </row>
    <row r="2927" spans="1:20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>E2927/D2927</f>
        <v>1.0244597777777777</v>
      </c>
      <c r="P2927">
        <f>E2927/L2927</f>
        <v>231.66175879396985</v>
      </c>
      <c r="Q2927" t="str">
        <f>LEFT(N2927,(FIND("/",N2927)-1))</f>
        <v>theater</v>
      </c>
      <c r="R2927" t="str">
        <f>MID(N2927,FIND("/",N2927)+1,4115)</f>
        <v>musical</v>
      </c>
      <c r="S2927" s="11">
        <f>(((J2927/60)/60)/24)+DATE(1970,1,1)</f>
        <v>41863.584120370368</v>
      </c>
      <c r="T2927" s="11">
        <f>(((I2927/60)/60)/24)+DATE(1970,1,1)</f>
        <v>41893.584120370368</v>
      </c>
    </row>
    <row r="2928" spans="1:20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>E2928/D2928</f>
        <v>1.25</v>
      </c>
      <c r="P2928">
        <f>E2928/L2928</f>
        <v>75</v>
      </c>
      <c r="Q2928" t="str">
        <f>LEFT(N2928,(FIND("/",N2928)-1))</f>
        <v>theater</v>
      </c>
      <c r="R2928" t="str">
        <f>MID(N2928,FIND("/",N2928)+1,4115)</f>
        <v>musical</v>
      </c>
      <c r="S2928" s="11">
        <f>(((J2928/60)/60)/24)+DATE(1970,1,1)</f>
        <v>42044.765960648147</v>
      </c>
      <c r="T2928" s="11">
        <f>(((I2928/60)/60)/24)+DATE(1970,1,1)</f>
        <v>42058.765960648147</v>
      </c>
    </row>
    <row r="2929" spans="1:20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>E2929/D2929</f>
        <v>1.3083333333333333</v>
      </c>
      <c r="P2929">
        <f>E2929/L2929</f>
        <v>112.14285714285714</v>
      </c>
      <c r="Q2929" t="str">
        <f>LEFT(N2929,(FIND("/",N2929)-1))</f>
        <v>theater</v>
      </c>
      <c r="R2929" t="str">
        <f>MID(N2929,FIND("/",N2929)+1,4115)</f>
        <v>musical</v>
      </c>
      <c r="S2929" s="11">
        <f>(((J2929/60)/60)/24)+DATE(1970,1,1)</f>
        <v>41806.669317129628</v>
      </c>
      <c r="T2929" s="11">
        <f>(((I2929/60)/60)/24)+DATE(1970,1,1)</f>
        <v>41835.208333333336</v>
      </c>
    </row>
    <row r="2930" spans="1:20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>E2930/D2930</f>
        <v>1</v>
      </c>
      <c r="P2930">
        <f>E2930/L2930</f>
        <v>41.666666666666664</v>
      </c>
      <c r="Q2930" t="str">
        <f>LEFT(N2930,(FIND("/",N2930)-1))</f>
        <v>theater</v>
      </c>
      <c r="R2930" t="str">
        <f>MID(N2930,FIND("/",N2930)+1,4115)</f>
        <v>musical</v>
      </c>
      <c r="S2930" s="11">
        <f>(((J2930/60)/60)/24)+DATE(1970,1,1)</f>
        <v>42403.998217592598</v>
      </c>
      <c r="T2930" s="11">
        <f>(((I2930/60)/60)/24)+DATE(1970,1,1)</f>
        <v>42433.998217592598</v>
      </c>
    </row>
    <row r="2931" spans="1:20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>E2931/D2931</f>
        <v>1.02069375</v>
      </c>
      <c r="P2931">
        <f>E2931/L2931</f>
        <v>255.17343750000001</v>
      </c>
      <c r="Q2931" t="str">
        <f>LEFT(N2931,(FIND("/",N2931)-1))</f>
        <v>theater</v>
      </c>
      <c r="R2931" t="str">
        <f>MID(N2931,FIND("/",N2931)+1,4115)</f>
        <v>musical</v>
      </c>
      <c r="S2931" s="11">
        <f>(((J2931/60)/60)/24)+DATE(1970,1,1)</f>
        <v>41754.564328703702</v>
      </c>
      <c r="T2931" s="11">
        <f>(((I2931/60)/60)/24)+DATE(1970,1,1)</f>
        <v>41784.564328703702</v>
      </c>
    </row>
    <row r="2932" spans="1:20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>E2932/D2932</f>
        <v>1.0092000000000001</v>
      </c>
      <c r="P2932">
        <f>E2932/L2932</f>
        <v>162.7741935483871</v>
      </c>
      <c r="Q2932" t="str">
        <f>LEFT(N2932,(FIND("/",N2932)-1))</f>
        <v>theater</v>
      </c>
      <c r="R2932" t="str">
        <f>MID(N2932,FIND("/",N2932)+1,4115)</f>
        <v>musical</v>
      </c>
      <c r="S2932" s="11">
        <f>(((J2932/60)/60)/24)+DATE(1970,1,1)</f>
        <v>42101.584074074075</v>
      </c>
      <c r="T2932" s="11">
        <f>(((I2932/60)/60)/24)+DATE(1970,1,1)</f>
        <v>42131.584074074075</v>
      </c>
    </row>
    <row r="2933" spans="1:20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>E2933/D2933</f>
        <v>1.06</v>
      </c>
      <c r="P2933">
        <f>E2933/L2933</f>
        <v>88.333333333333329</v>
      </c>
      <c r="Q2933" t="str">
        <f>LEFT(N2933,(FIND("/",N2933)-1))</f>
        <v>theater</v>
      </c>
      <c r="R2933" t="str">
        <f>MID(N2933,FIND("/",N2933)+1,4115)</f>
        <v>musical</v>
      </c>
      <c r="S2933" s="11">
        <f>(((J2933/60)/60)/24)+DATE(1970,1,1)</f>
        <v>41872.291238425925</v>
      </c>
      <c r="T2933" s="11">
        <f>(((I2933/60)/60)/24)+DATE(1970,1,1)</f>
        <v>41897.255555555559</v>
      </c>
    </row>
    <row r="2934" spans="1:20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>E2934/D2934</f>
        <v>1.0509677419354839</v>
      </c>
      <c r="P2934">
        <f>E2934/L2934</f>
        <v>85.736842105263165</v>
      </c>
      <c r="Q2934" t="str">
        <f>LEFT(N2934,(FIND("/",N2934)-1))</f>
        <v>theater</v>
      </c>
      <c r="R2934" t="str">
        <f>MID(N2934,FIND("/",N2934)+1,4115)</f>
        <v>musical</v>
      </c>
      <c r="S2934" s="11">
        <f>(((J2934/60)/60)/24)+DATE(1970,1,1)</f>
        <v>42025.164780092593</v>
      </c>
      <c r="T2934" s="11">
        <f>(((I2934/60)/60)/24)+DATE(1970,1,1)</f>
        <v>42056.458333333328</v>
      </c>
    </row>
    <row r="2935" spans="1:20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>E2935/D2935</f>
        <v>1.0276000000000001</v>
      </c>
      <c r="P2935">
        <f>E2935/L2935</f>
        <v>47.574074074074076</v>
      </c>
      <c r="Q2935" t="str">
        <f>LEFT(N2935,(FIND("/",N2935)-1))</f>
        <v>theater</v>
      </c>
      <c r="R2935" t="str">
        <f>MID(N2935,FIND("/",N2935)+1,4115)</f>
        <v>musical</v>
      </c>
      <c r="S2935" s="11">
        <f>(((J2935/60)/60)/24)+DATE(1970,1,1)</f>
        <v>42495.956631944442</v>
      </c>
      <c r="T2935" s="11">
        <f>(((I2935/60)/60)/24)+DATE(1970,1,1)</f>
        <v>42525.956631944442</v>
      </c>
    </row>
    <row r="2936" spans="1:20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>E2936/D2936</f>
        <v>1.08</v>
      </c>
      <c r="P2936">
        <f>E2936/L2936</f>
        <v>72.972972972972968</v>
      </c>
      <c r="Q2936" t="str">
        <f>LEFT(N2936,(FIND("/",N2936)-1))</f>
        <v>theater</v>
      </c>
      <c r="R2936" t="str">
        <f>MID(N2936,FIND("/",N2936)+1,4115)</f>
        <v>musical</v>
      </c>
      <c r="S2936" s="11">
        <f>(((J2936/60)/60)/24)+DATE(1970,1,1)</f>
        <v>41775.636157407411</v>
      </c>
      <c r="T2936" s="11">
        <f>(((I2936/60)/60)/24)+DATE(1970,1,1)</f>
        <v>41805.636157407411</v>
      </c>
    </row>
    <row r="2937" spans="1:20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>E2937/D2937</f>
        <v>1.0088571428571429</v>
      </c>
      <c r="P2937">
        <f>E2937/L2937</f>
        <v>90.538461538461533</v>
      </c>
      <c r="Q2937" t="str">
        <f>LEFT(N2937,(FIND("/",N2937)-1))</f>
        <v>theater</v>
      </c>
      <c r="R2937" t="str">
        <f>MID(N2937,FIND("/",N2937)+1,4115)</f>
        <v>musical</v>
      </c>
      <c r="S2937" s="11">
        <f>(((J2937/60)/60)/24)+DATE(1970,1,1)</f>
        <v>42553.583425925928</v>
      </c>
      <c r="T2937" s="11">
        <f>(((I2937/60)/60)/24)+DATE(1970,1,1)</f>
        <v>42611.708333333328</v>
      </c>
    </row>
    <row r="2938" spans="1:20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>E2938/D2938</f>
        <v>1.28</v>
      </c>
      <c r="P2938">
        <f>E2938/L2938</f>
        <v>37.647058823529413</v>
      </c>
      <c r="Q2938" t="str">
        <f>LEFT(N2938,(FIND("/",N2938)-1))</f>
        <v>theater</v>
      </c>
      <c r="R2938" t="str">
        <f>MID(N2938,FIND("/",N2938)+1,4115)</f>
        <v>musical</v>
      </c>
      <c r="S2938" s="11">
        <f>(((J2938/60)/60)/24)+DATE(1970,1,1)</f>
        <v>41912.650729166664</v>
      </c>
      <c r="T2938" s="11">
        <f>(((I2938/60)/60)/24)+DATE(1970,1,1)</f>
        <v>41925.207638888889</v>
      </c>
    </row>
    <row r="2939" spans="1:20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>E2939/D2939</f>
        <v>1.3333333333333333</v>
      </c>
      <c r="P2939">
        <f>E2939/L2939</f>
        <v>36.363636363636367</v>
      </c>
      <c r="Q2939" t="str">
        <f>LEFT(N2939,(FIND("/",N2939)-1))</f>
        <v>theater</v>
      </c>
      <c r="R2939" t="str">
        <f>MID(N2939,FIND("/",N2939)+1,4115)</f>
        <v>musical</v>
      </c>
      <c r="S2939" s="11">
        <f>(((J2939/60)/60)/24)+DATE(1970,1,1)</f>
        <v>41803.457326388889</v>
      </c>
      <c r="T2939" s="11">
        <f>(((I2939/60)/60)/24)+DATE(1970,1,1)</f>
        <v>41833.457326388889</v>
      </c>
    </row>
    <row r="2940" spans="1:20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>E2940/D2940</f>
        <v>1.0137499999999999</v>
      </c>
      <c r="P2940">
        <f>E2940/L2940</f>
        <v>126.71875</v>
      </c>
      <c r="Q2940" t="str">
        <f>LEFT(N2940,(FIND("/",N2940)-1))</f>
        <v>theater</v>
      </c>
      <c r="R2940" t="str">
        <f>MID(N2940,FIND("/",N2940)+1,4115)</f>
        <v>musical</v>
      </c>
      <c r="S2940" s="11">
        <f>(((J2940/60)/60)/24)+DATE(1970,1,1)</f>
        <v>42004.703865740739</v>
      </c>
      <c r="T2940" s="11">
        <f>(((I2940/60)/60)/24)+DATE(1970,1,1)</f>
        <v>42034.703865740739</v>
      </c>
    </row>
    <row r="2941" spans="1:20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>E2941/D2941</f>
        <v>1.0287500000000001</v>
      </c>
      <c r="P2941">
        <f>E2941/L2941</f>
        <v>329.2</v>
      </c>
      <c r="Q2941" t="str">
        <f>LEFT(N2941,(FIND("/",N2941)-1))</f>
        <v>theater</v>
      </c>
      <c r="R2941" t="str">
        <f>MID(N2941,FIND("/",N2941)+1,4115)</f>
        <v>musical</v>
      </c>
      <c r="S2941" s="11">
        <f>(((J2941/60)/60)/24)+DATE(1970,1,1)</f>
        <v>41845.809166666666</v>
      </c>
      <c r="T2941" s="11">
        <f>(((I2941/60)/60)/24)+DATE(1970,1,1)</f>
        <v>41879.041666666664</v>
      </c>
    </row>
    <row r="2942" spans="1:20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>E2942/D2942</f>
        <v>1.0724</v>
      </c>
      <c r="P2942">
        <f>E2942/L2942</f>
        <v>81.242424242424249</v>
      </c>
      <c r="Q2942" t="str">
        <f>LEFT(N2942,(FIND("/",N2942)-1))</f>
        <v>theater</v>
      </c>
      <c r="R2942" t="str">
        <f>MID(N2942,FIND("/",N2942)+1,4115)</f>
        <v>musical</v>
      </c>
      <c r="S2942" s="11">
        <f>(((J2942/60)/60)/24)+DATE(1970,1,1)</f>
        <v>41982.773356481484</v>
      </c>
      <c r="T2942" s="11">
        <f>(((I2942/60)/60)/24)+DATE(1970,1,1)</f>
        <v>42022.773356481484</v>
      </c>
    </row>
    <row r="2943" spans="1:20" ht="43.2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>E2943/D2943</f>
        <v>4.0000000000000003E-5</v>
      </c>
      <c r="P2943">
        <f>E2943/L2943</f>
        <v>1</v>
      </c>
      <c r="Q2943" t="str">
        <f>LEFT(N2943,(FIND("/",N2943)-1))</f>
        <v>theater</v>
      </c>
      <c r="R2943" t="str">
        <f>MID(N2943,FIND("/",N2943)+1,4115)</f>
        <v>spaces</v>
      </c>
      <c r="S2943" s="11">
        <f>(((J2943/60)/60)/24)+DATE(1970,1,1)</f>
        <v>42034.960127314815</v>
      </c>
      <c r="T2943" s="11">
        <f>(((I2943/60)/60)/24)+DATE(1970,1,1)</f>
        <v>42064.960127314815</v>
      </c>
    </row>
    <row r="2944" spans="1:20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>E2944/D2944</f>
        <v>0.20424999999999999</v>
      </c>
      <c r="P2944">
        <f>E2944/L2944</f>
        <v>202.22772277227722</v>
      </c>
      <c r="Q2944" t="str">
        <f>LEFT(N2944,(FIND("/",N2944)-1))</f>
        <v>theater</v>
      </c>
      <c r="R2944" t="str">
        <f>MID(N2944,FIND("/",N2944)+1,4115)</f>
        <v>spaces</v>
      </c>
      <c r="S2944" s="11">
        <f>(((J2944/60)/60)/24)+DATE(1970,1,1)</f>
        <v>42334.803923611107</v>
      </c>
      <c r="T2944" s="11">
        <f>(((I2944/60)/60)/24)+DATE(1970,1,1)</f>
        <v>42354.845833333333</v>
      </c>
    </row>
    <row r="2945" spans="1:20" ht="43.2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>E2945/D2945</f>
        <v>0</v>
      </c>
      <c r="P2945" t="e">
        <f>E2945/L2945</f>
        <v>#DIV/0!</v>
      </c>
      <c r="Q2945" t="str">
        <f>LEFT(N2945,(FIND("/",N2945)-1))</f>
        <v>theater</v>
      </c>
      <c r="R2945" t="str">
        <f>MID(N2945,FIND("/",N2945)+1,4115)</f>
        <v>spaces</v>
      </c>
      <c r="S2945" s="11">
        <f>(((J2945/60)/60)/24)+DATE(1970,1,1)</f>
        <v>42077.129398148143</v>
      </c>
      <c r="T2945" s="11">
        <f>(((I2945/60)/60)/24)+DATE(1970,1,1)</f>
        <v>42107.129398148143</v>
      </c>
    </row>
    <row r="2946" spans="1:20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>E2946/D2946</f>
        <v>0.01</v>
      </c>
      <c r="P2946">
        <f>E2946/L2946</f>
        <v>100</v>
      </c>
      <c r="Q2946" t="str">
        <f>LEFT(N2946,(FIND("/",N2946)-1))</f>
        <v>theater</v>
      </c>
      <c r="R2946" t="str">
        <f>MID(N2946,FIND("/",N2946)+1,4115)</f>
        <v>spaces</v>
      </c>
      <c r="S2946" s="11">
        <f>(((J2946/60)/60)/24)+DATE(1970,1,1)</f>
        <v>42132.9143287037</v>
      </c>
      <c r="T2946" s="11">
        <f>(((I2946/60)/60)/24)+DATE(1970,1,1)</f>
        <v>42162.9143287037</v>
      </c>
    </row>
    <row r="2947" spans="1:20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>E2947/D2947</f>
        <v>0</v>
      </c>
      <c r="P2947" t="e">
        <f>E2947/L2947</f>
        <v>#DIV/0!</v>
      </c>
      <c r="Q2947" t="str">
        <f>LEFT(N2947,(FIND("/",N2947)-1))</f>
        <v>theater</v>
      </c>
      <c r="R2947" t="str">
        <f>MID(N2947,FIND("/",N2947)+1,4115)</f>
        <v>spaces</v>
      </c>
      <c r="S2947" s="11">
        <f>(((J2947/60)/60)/24)+DATE(1970,1,1)</f>
        <v>42118.139583333337</v>
      </c>
      <c r="T2947" s="11">
        <f>(((I2947/60)/60)/24)+DATE(1970,1,1)</f>
        <v>42148.139583333337</v>
      </c>
    </row>
    <row r="2948" spans="1:20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>E2948/D2948</f>
        <v>1E-3</v>
      </c>
      <c r="P2948">
        <f>E2948/L2948</f>
        <v>1</v>
      </c>
      <c r="Q2948" t="str">
        <f>LEFT(N2948,(FIND("/",N2948)-1))</f>
        <v>theater</v>
      </c>
      <c r="R2948" t="str">
        <f>MID(N2948,FIND("/",N2948)+1,4115)</f>
        <v>spaces</v>
      </c>
      <c r="S2948" s="11">
        <f>(((J2948/60)/60)/24)+DATE(1970,1,1)</f>
        <v>42567.531157407408</v>
      </c>
      <c r="T2948" s="11">
        <f>(((I2948/60)/60)/24)+DATE(1970,1,1)</f>
        <v>42597.531157407408</v>
      </c>
    </row>
    <row r="2949" spans="1:20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>E2949/D2949</f>
        <v>4.2880000000000001E-2</v>
      </c>
      <c r="P2949">
        <f>E2949/L2949</f>
        <v>82.461538461538467</v>
      </c>
      <c r="Q2949" t="str">
        <f>LEFT(N2949,(FIND("/",N2949)-1))</f>
        <v>theater</v>
      </c>
      <c r="R2949" t="str">
        <f>MID(N2949,FIND("/",N2949)+1,4115)</f>
        <v>spaces</v>
      </c>
      <c r="S2949" s="11">
        <f>(((J2949/60)/60)/24)+DATE(1970,1,1)</f>
        <v>42649.562118055561</v>
      </c>
      <c r="T2949" s="11">
        <f>(((I2949/60)/60)/24)+DATE(1970,1,1)</f>
        <v>42698.715972222228</v>
      </c>
    </row>
    <row r="2950" spans="1:20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>E2950/D2950</f>
        <v>4.8000000000000001E-5</v>
      </c>
      <c r="P2950">
        <f>E2950/L2950</f>
        <v>2.6666666666666665</v>
      </c>
      <c r="Q2950" t="str">
        <f>LEFT(N2950,(FIND("/",N2950)-1))</f>
        <v>theater</v>
      </c>
      <c r="R2950" t="str">
        <f>MID(N2950,FIND("/",N2950)+1,4115)</f>
        <v>spaces</v>
      </c>
      <c r="S2950" s="11">
        <f>(((J2950/60)/60)/24)+DATE(1970,1,1)</f>
        <v>42097.649224537032</v>
      </c>
      <c r="T2950" s="11">
        <f>(((I2950/60)/60)/24)+DATE(1970,1,1)</f>
        <v>42157.649224537032</v>
      </c>
    </row>
    <row r="2951" spans="1:20" ht="43.2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>E2951/D2951</f>
        <v>2.5000000000000001E-2</v>
      </c>
      <c r="P2951">
        <f>E2951/L2951</f>
        <v>12.5</v>
      </c>
      <c r="Q2951" t="str">
        <f>LEFT(N2951,(FIND("/",N2951)-1))</f>
        <v>theater</v>
      </c>
      <c r="R2951" t="str">
        <f>MID(N2951,FIND("/",N2951)+1,4115)</f>
        <v>spaces</v>
      </c>
      <c r="S2951" s="11">
        <f>(((J2951/60)/60)/24)+DATE(1970,1,1)</f>
        <v>42297.823113425926</v>
      </c>
      <c r="T2951" s="11">
        <f>(((I2951/60)/60)/24)+DATE(1970,1,1)</f>
        <v>42327.864780092597</v>
      </c>
    </row>
    <row r="2952" spans="1:20" ht="43.2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>E2952/D2952</f>
        <v>0</v>
      </c>
      <c r="P2952" t="e">
        <f>E2952/L2952</f>
        <v>#DIV/0!</v>
      </c>
      <c r="Q2952" t="str">
        <f>LEFT(N2952,(FIND("/",N2952)-1))</f>
        <v>theater</v>
      </c>
      <c r="R2952" t="str">
        <f>MID(N2952,FIND("/",N2952)+1,4115)</f>
        <v>spaces</v>
      </c>
      <c r="S2952" s="11">
        <f>(((J2952/60)/60)/24)+DATE(1970,1,1)</f>
        <v>42362.36518518519</v>
      </c>
      <c r="T2952" s="11">
        <f>(((I2952/60)/60)/24)+DATE(1970,1,1)</f>
        <v>42392.36518518519</v>
      </c>
    </row>
    <row r="2953" spans="1:20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>E2953/D2953</f>
        <v>2.1919999999999999E-2</v>
      </c>
      <c r="P2953">
        <f>E2953/L2953</f>
        <v>18.896551724137932</v>
      </c>
      <c r="Q2953" t="str">
        <f>LEFT(N2953,(FIND("/",N2953)-1))</f>
        <v>theater</v>
      </c>
      <c r="R2953" t="str">
        <f>MID(N2953,FIND("/",N2953)+1,4115)</f>
        <v>spaces</v>
      </c>
      <c r="S2953" s="11">
        <f>(((J2953/60)/60)/24)+DATE(1970,1,1)</f>
        <v>41872.802928240737</v>
      </c>
      <c r="T2953" s="11">
        <f>(((I2953/60)/60)/24)+DATE(1970,1,1)</f>
        <v>41917.802928240737</v>
      </c>
    </row>
    <row r="2954" spans="1:20" ht="43.2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>E2954/D2954</f>
        <v>8.0250000000000002E-2</v>
      </c>
      <c r="P2954">
        <f>E2954/L2954</f>
        <v>200.625</v>
      </c>
      <c r="Q2954" t="str">
        <f>LEFT(N2954,(FIND("/",N2954)-1))</f>
        <v>theater</v>
      </c>
      <c r="R2954" t="str">
        <f>MID(N2954,FIND("/",N2954)+1,4115)</f>
        <v>spaces</v>
      </c>
      <c r="S2954" s="11">
        <f>(((J2954/60)/60)/24)+DATE(1970,1,1)</f>
        <v>42628.690266203703</v>
      </c>
      <c r="T2954" s="11">
        <f>(((I2954/60)/60)/24)+DATE(1970,1,1)</f>
        <v>42660.166666666672</v>
      </c>
    </row>
    <row r="2955" spans="1:20" ht="43.2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>E2955/D2955</f>
        <v>1.5125E-3</v>
      </c>
      <c r="P2955">
        <f>E2955/L2955</f>
        <v>201.66666666666666</v>
      </c>
      <c r="Q2955" t="str">
        <f>LEFT(N2955,(FIND("/",N2955)-1))</f>
        <v>theater</v>
      </c>
      <c r="R2955" t="str">
        <f>MID(N2955,FIND("/",N2955)+1,4115)</f>
        <v>spaces</v>
      </c>
      <c r="S2955" s="11">
        <f>(((J2955/60)/60)/24)+DATE(1970,1,1)</f>
        <v>42255.791909722218</v>
      </c>
      <c r="T2955" s="11">
        <f>(((I2955/60)/60)/24)+DATE(1970,1,1)</f>
        <v>42285.791909722218</v>
      </c>
    </row>
    <row r="2956" spans="1:20" ht="43.2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>E2956/D2956</f>
        <v>0</v>
      </c>
      <c r="P2956" t="e">
        <f>E2956/L2956</f>
        <v>#DIV/0!</v>
      </c>
      <c r="Q2956" t="str">
        <f>LEFT(N2956,(FIND("/",N2956)-1))</f>
        <v>theater</v>
      </c>
      <c r="R2956" t="str">
        <f>MID(N2956,FIND("/",N2956)+1,4115)</f>
        <v>spaces</v>
      </c>
      <c r="S2956" s="11">
        <f>(((J2956/60)/60)/24)+DATE(1970,1,1)</f>
        <v>42790.583368055552</v>
      </c>
      <c r="T2956" s="11">
        <f>(((I2956/60)/60)/24)+DATE(1970,1,1)</f>
        <v>42810.541701388895</v>
      </c>
    </row>
    <row r="2957" spans="1:20" ht="28.8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>E2957/D2957</f>
        <v>0.59583333333333333</v>
      </c>
      <c r="P2957">
        <f>E2957/L2957</f>
        <v>65</v>
      </c>
      <c r="Q2957" t="str">
        <f>LEFT(N2957,(FIND("/",N2957)-1))</f>
        <v>theater</v>
      </c>
      <c r="R2957" t="str">
        <f>MID(N2957,FIND("/",N2957)+1,4115)</f>
        <v>spaces</v>
      </c>
      <c r="S2957" s="11">
        <f>(((J2957/60)/60)/24)+DATE(1970,1,1)</f>
        <v>42141.741307870368</v>
      </c>
      <c r="T2957" s="11">
        <f>(((I2957/60)/60)/24)+DATE(1970,1,1)</f>
        <v>42171.741307870368</v>
      </c>
    </row>
    <row r="2958" spans="1:20" ht="43.2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>E2958/D2958</f>
        <v>0.16734177215189874</v>
      </c>
      <c r="P2958">
        <f>E2958/L2958</f>
        <v>66.099999999999994</v>
      </c>
      <c r="Q2958" t="str">
        <f>LEFT(N2958,(FIND("/",N2958)-1))</f>
        <v>theater</v>
      </c>
      <c r="R2958" t="str">
        <f>MID(N2958,FIND("/",N2958)+1,4115)</f>
        <v>spaces</v>
      </c>
      <c r="S2958" s="11">
        <f>(((J2958/60)/60)/24)+DATE(1970,1,1)</f>
        <v>42464.958912037036</v>
      </c>
      <c r="T2958" s="11">
        <f>(((I2958/60)/60)/24)+DATE(1970,1,1)</f>
        <v>42494.958912037036</v>
      </c>
    </row>
    <row r="2959" spans="1:20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>E2959/D2959</f>
        <v>1.8666666666666668E-2</v>
      </c>
      <c r="P2959">
        <f>E2959/L2959</f>
        <v>93.333333333333329</v>
      </c>
      <c r="Q2959" t="str">
        <f>LEFT(N2959,(FIND("/",N2959)-1))</f>
        <v>theater</v>
      </c>
      <c r="R2959" t="str">
        <f>MID(N2959,FIND("/",N2959)+1,4115)</f>
        <v>spaces</v>
      </c>
      <c r="S2959" s="11">
        <f>(((J2959/60)/60)/24)+DATE(1970,1,1)</f>
        <v>42031.011249999996</v>
      </c>
      <c r="T2959" s="11">
        <f>(((I2959/60)/60)/24)+DATE(1970,1,1)</f>
        <v>42090.969583333332</v>
      </c>
    </row>
    <row r="2960" spans="1:20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>E2960/D2960</f>
        <v>0</v>
      </c>
      <c r="P2960" t="e">
        <f>E2960/L2960</f>
        <v>#DIV/0!</v>
      </c>
      <c r="Q2960" t="str">
        <f>LEFT(N2960,(FIND("/",N2960)-1))</f>
        <v>theater</v>
      </c>
      <c r="R2960" t="str">
        <f>MID(N2960,FIND("/",N2960)+1,4115)</f>
        <v>spaces</v>
      </c>
      <c r="S2960" s="11">
        <f>(((J2960/60)/60)/24)+DATE(1970,1,1)</f>
        <v>42438.779131944444</v>
      </c>
      <c r="T2960" s="11">
        <f>(((I2960/60)/60)/24)+DATE(1970,1,1)</f>
        <v>42498.73746527778</v>
      </c>
    </row>
    <row r="2961" spans="1:20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>E2961/D2961</f>
        <v>0</v>
      </c>
      <c r="P2961" t="e">
        <f>E2961/L2961</f>
        <v>#DIV/0!</v>
      </c>
      <c r="Q2961" t="str">
        <f>LEFT(N2961,(FIND("/",N2961)-1))</f>
        <v>theater</v>
      </c>
      <c r="R2961" t="str">
        <f>MID(N2961,FIND("/",N2961)+1,4115)</f>
        <v>spaces</v>
      </c>
      <c r="S2961" s="11">
        <f>(((J2961/60)/60)/24)+DATE(1970,1,1)</f>
        <v>42498.008391203708</v>
      </c>
      <c r="T2961" s="11">
        <f>(((I2961/60)/60)/24)+DATE(1970,1,1)</f>
        <v>42528.008391203708</v>
      </c>
    </row>
    <row r="2962" spans="1:20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>E2962/D2962</f>
        <v>0</v>
      </c>
      <c r="P2962" t="e">
        <f>E2962/L2962</f>
        <v>#DIV/0!</v>
      </c>
      <c r="Q2962" t="str">
        <f>LEFT(N2962,(FIND("/",N2962)-1))</f>
        <v>theater</v>
      </c>
      <c r="R2962" t="str">
        <f>MID(N2962,FIND("/",N2962)+1,4115)</f>
        <v>spaces</v>
      </c>
      <c r="S2962" s="11">
        <f>(((J2962/60)/60)/24)+DATE(1970,1,1)</f>
        <v>41863.757210648146</v>
      </c>
      <c r="T2962" s="11">
        <f>(((I2962/60)/60)/24)+DATE(1970,1,1)</f>
        <v>41893.757210648146</v>
      </c>
    </row>
    <row r="2963" spans="1:20" ht="43.2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>E2963/D2963</f>
        <v>1.0962000000000001</v>
      </c>
      <c r="P2963">
        <f>E2963/L2963</f>
        <v>50.75</v>
      </c>
      <c r="Q2963" t="str">
        <f>LEFT(N2963,(FIND("/",N2963)-1))</f>
        <v>theater</v>
      </c>
      <c r="R2963" t="str">
        <f>MID(N2963,FIND("/",N2963)+1,4115)</f>
        <v>plays</v>
      </c>
      <c r="S2963" s="11">
        <f>(((J2963/60)/60)/24)+DATE(1970,1,1)</f>
        <v>42061.212488425925</v>
      </c>
      <c r="T2963" s="11">
        <f>(((I2963/60)/60)/24)+DATE(1970,1,1)</f>
        <v>42089.166666666672</v>
      </c>
    </row>
    <row r="2964" spans="1:20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>E2964/D2964</f>
        <v>1.218</v>
      </c>
      <c r="P2964">
        <f>E2964/L2964</f>
        <v>60.9</v>
      </c>
      <c r="Q2964" t="str">
        <f>LEFT(N2964,(FIND("/",N2964)-1))</f>
        <v>theater</v>
      </c>
      <c r="R2964" t="str">
        <f>MID(N2964,FIND("/",N2964)+1,4115)</f>
        <v>plays</v>
      </c>
      <c r="S2964" s="11">
        <f>(((J2964/60)/60)/24)+DATE(1970,1,1)</f>
        <v>42036.24428240741</v>
      </c>
      <c r="T2964" s="11">
        <f>(((I2964/60)/60)/24)+DATE(1970,1,1)</f>
        <v>42064.290972222225</v>
      </c>
    </row>
    <row r="2965" spans="1:20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>E2965/D2965</f>
        <v>1.0685</v>
      </c>
      <c r="P2965">
        <f>E2965/L2965</f>
        <v>109.03061224489795</v>
      </c>
      <c r="Q2965" t="str">
        <f>LEFT(N2965,(FIND("/",N2965)-1))</f>
        <v>theater</v>
      </c>
      <c r="R2965" t="str">
        <f>MID(N2965,FIND("/",N2965)+1,4115)</f>
        <v>plays</v>
      </c>
      <c r="S2965" s="11">
        <f>(((J2965/60)/60)/24)+DATE(1970,1,1)</f>
        <v>42157.470185185186</v>
      </c>
      <c r="T2965" s="11">
        <f>(((I2965/60)/60)/24)+DATE(1970,1,1)</f>
        <v>42187.470185185186</v>
      </c>
    </row>
    <row r="2966" spans="1:20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>E2966/D2966</f>
        <v>1.0071379999999999</v>
      </c>
      <c r="P2966">
        <f>E2966/L2966</f>
        <v>25.692295918367346</v>
      </c>
      <c r="Q2966" t="str">
        <f>LEFT(N2966,(FIND("/",N2966)-1))</f>
        <v>theater</v>
      </c>
      <c r="R2966" t="str">
        <f>MID(N2966,FIND("/",N2966)+1,4115)</f>
        <v>plays</v>
      </c>
      <c r="S2966" s="11">
        <f>(((J2966/60)/60)/24)+DATE(1970,1,1)</f>
        <v>41827.909942129627</v>
      </c>
      <c r="T2966" s="11">
        <f>(((I2966/60)/60)/24)+DATE(1970,1,1)</f>
        <v>41857.897222222222</v>
      </c>
    </row>
    <row r="2967" spans="1:20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>E2967/D2967</f>
        <v>1.0900000000000001</v>
      </c>
      <c r="P2967">
        <f>E2967/L2967</f>
        <v>41.92307692307692</v>
      </c>
      <c r="Q2967" t="str">
        <f>LEFT(N2967,(FIND("/",N2967)-1))</f>
        <v>theater</v>
      </c>
      <c r="R2967" t="str">
        <f>MID(N2967,FIND("/",N2967)+1,4115)</f>
        <v>plays</v>
      </c>
      <c r="S2967" s="11">
        <f>(((J2967/60)/60)/24)+DATE(1970,1,1)</f>
        <v>42162.729548611111</v>
      </c>
      <c r="T2967" s="11">
        <f>(((I2967/60)/60)/24)+DATE(1970,1,1)</f>
        <v>42192.729548611111</v>
      </c>
    </row>
    <row r="2968" spans="1:20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>E2968/D2968</f>
        <v>1.1363000000000001</v>
      </c>
      <c r="P2968">
        <f>E2968/L2968</f>
        <v>88.7734375</v>
      </c>
      <c r="Q2968" t="str">
        <f>LEFT(N2968,(FIND("/",N2968)-1))</f>
        <v>theater</v>
      </c>
      <c r="R2968" t="str">
        <f>MID(N2968,FIND("/",N2968)+1,4115)</f>
        <v>plays</v>
      </c>
      <c r="S2968" s="11">
        <f>(((J2968/60)/60)/24)+DATE(1970,1,1)</f>
        <v>42233.738564814819</v>
      </c>
      <c r="T2968" s="11">
        <f>(((I2968/60)/60)/24)+DATE(1970,1,1)</f>
        <v>42263.738564814819</v>
      </c>
    </row>
    <row r="2969" spans="1:20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>E2969/D2969</f>
        <v>1.1392</v>
      </c>
      <c r="P2969">
        <f>E2969/L2969</f>
        <v>80.225352112676063</v>
      </c>
      <c r="Q2969" t="str">
        <f>LEFT(N2969,(FIND("/",N2969)-1))</f>
        <v>theater</v>
      </c>
      <c r="R2969" t="str">
        <f>MID(N2969,FIND("/",N2969)+1,4115)</f>
        <v>plays</v>
      </c>
      <c r="S2969" s="11">
        <f>(((J2969/60)/60)/24)+DATE(1970,1,1)</f>
        <v>42042.197824074072</v>
      </c>
      <c r="T2969" s="11">
        <f>(((I2969/60)/60)/24)+DATE(1970,1,1)</f>
        <v>42072.156157407408</v>
      </c>
    </row>
    <row r="2970" spans="1:20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>E2970/D2970</f>
        <v>1.06</v>
      </c>
      <c r="P2970">
        <f>E2970/L2970</f>
        <v>78.936170212765958</v>
      </c>
      <c r="Q2970" t="str">
        <f>LEFT(N2970,(FIND("/",N2970)-1))</f>
        <v>theater</v>
      </c>
      <c r="R2970" t="str">
        <f>MID(N2970,FIND("/",N2970)+1,4115)</f>
        <v>plays</v>
      </c>
      <c r="S2970" s="11">
        <f>(((J2970/60)/60)/24)+DATE(1970,1,1)</f>
        <v>42585.523842592593</v>
      </c>
      <c r="T2970" s="11">
        <f>(((I2970/60)/60)/24)+DATE(1970,1,1)</f>
        <v>42599.165972222225</v>
      </c>
    </row>
    <row r="2971" spans="1:20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>E2971/D2971</f>
        <v>1.625</v>
      </c>
      <c r="P2971">
        <f>E2971/L2971</f>
        <v>95.588235294117652</v>
      </c>
      <c r="Q2971" t="str">
        <f>LEFT(N2971,(FIND("/",N2971)-1))</f>
        <v>theater</v>
      </c>
      <c r="R2971" t="str">
        <f>MID(N2971,FIND("/",N2971)+1,4115)</f>
        <v>plays</v>
      </c>
      <c r="S2971" s="11">
        <f>(((J2971/60)/60)/24)+DATE(1970,1,1)</f>
        <v>42097.786493055552</v>
      </c>
      <c r="T2971" s="11">
        <f>(((I2971/60)/60)/24)+DATE(1970,1,1)</f>
        <v>42127.952083333337</v>
      </c>
    </row>
    <row r="2972" spans="1:20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>E2972/D2972</f>
        <v>1.06</v>
      </c>
      <c r="P2972">
        <f>E2972/L2972</f>
        <v>69.890109890109883</v>
      </c>
      <c r="Q2972" t="str">
        <f>LEFT(N2972,(FIND("/",N2972)-1))</f>
        <v>theater</v>
      </c>
      <c r="R2972" t="str">
        <f>MID(N2972,FIND("/",N2972)+1,4115)</f>
        <v>plays</v>
      </c>
      <c r="S2972" s="11">
        <f>(((J2972/60)/60)/24)+DATE(1970,1,1)</f>
        <v>41808.669571759259</v>
      </c>
      <c r="T2972" s="11">
        <f>(((I2972/60)/60)/24)+DATE(1970,1,1)</f>
        <v>41838.669571759259</v>
      </c>
    </row>
    <row r="2973" spans="1:20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>E2973/D2973</f>
        <v>1.0015624999999999</v>
      </c>
      <c r="P2973">
        <f>E2973/L2973</f>
        <v>74.534883720930239</v>
      </c>
      <c r="Q2973" t="str">
        <f>LEFT(N2973,(FIND("/",N2973)-1))</f>
        <v>theater</v>
      </c>
      <c r="R2973" t="str">
        <f>MID(N2973,FIND("/",N2973)+1,4115)</f>
        <v>plays</v>
      </c>
      <c r="S2973" s="11">
        <f>(((J2973/60)/60)/24)+DATE(1970,1,1)</f>
        <v>41852.658310185187</v>
      </c>
      <c r="T2973" s="11">
        <f>(((I2973/60)/60)/24)+DATE(1970,1,1)</f>
        <v>41882.658310185187</v>
      </c>
    </row>
    <row r="2974" spans="1:20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>E2974/D2974</f>
        <v>1.0535000000000001</v>
      </c>
      <c r="P2974">
        <f>E2974/L2974</f>
        <v>123.94117647058823</v>
      </c>
      <c r="Q2974" t="str">
        <f>LEFT(N2974,(FIND("/",N2974)-1))</f>
        <v>theater</v>
      </c>
      <c r="R2974" t="str">
        <f>MID(N2974,FIND("/",N2974)+1,4115)</f>
        <v>plays</v>
      </c>
      <c r="S2974" s="11">
        <f>(((J2974/60)/60)/24)+DATE(1970,1,1)</f>
        <v>42694.110185185185</v>
      </c>
      <c r="T2974" s="11">
        <f>(((I2974/60)/60)/24)+DATE(1970,1,1)</f>
        <v>42709.041666666672</v>
      </c>
    </row>
    <row r="2975" spans="1:20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>E2975/D2975</f>
        <v>1.748</v>
      </c>
      <c r="P2975">
        <f>E2975/L2975</f>
        <v>264.84848484848487</v>
      </c>
      <c r="Q2975" t="str">
        <f>LEFT(N2975,(FIND("/",N2975)-1))</f>
        <v>theater</v>
      </c>
      <c r="R2975" t="str">
        <f>MID(N2975,FIND("/",N2975)+1,4115)</f>
        <v>plays</v>
      </c>
      <c r="S2975" s="11">
        <f>(((J2975/60)/60)/24)+DATE(1970,1,1)</f>
        <v>42341.818379629629</v>
      </c>
      <c r="T2975" s="11">
        <f>(((I2975/60)/60)/24)+DATE(1970,1,1)</f>
        <v>42370.166666666672</v>
      </c>
    </row>
    <row r="2976" spans="1:20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>E2976/D2976</f>
        <v>1.02</v>
      </c>
      <c r="P2976">
        <f>E2976/L2976</f>
        <v>58.620689655172413</v>
      </c>
      <c r="Q2976" t="str">
        <f>LEFT(N2976,(FIND("/",N2976)-1))</f>
        <v>theater</v>
      </c>
      <c r="R2976" t="str">
        <f>MID(N2976,FIND("/",N2976)+1,4115)</f>
        <v>plays</v>
      </c>
      <c r="S2976" s="11">
        <f>(((J2976/60)/60)/24)+DATE(1970,1,1)</f>
        <v>41880.061006944445</v>
      </c>
      <c r="T2976" s="11">
        <f>(((I2976/60)/60)/24)+DATE(1970,1,1)</f>
        <v>41908.065972222219</v>
      </c>
    </row>
    <row r="2977" spans="1:20" ht="43.2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>E2977/D2977</f>
        <v>1.00125</v>
      </c>
      <c r="P2977">
        <f>E2977/L2977</f>
        <v>70.884955752212392</v>
      </c>
      <c r="Q2977" t="str">
        <f>LEFT(N2977,(FIND("/",N2977)-1))</f>
        <v>theater</v>
      </c>
      <c r="R2977" t="str">
        <f>MID(N2977,FIND("/",N2977)+1,4115)</f>
        <v>plays</v>
      </c>
      <c r="S2977" s="11">
        <f>(((J2977/60)/60)/24)+DATE(1970,1,1)</f>
        <v>41941.683865740742</v>
      </c>
      <c r="T2977" s="11">
        <f>(((I2977/60)/60)/24)+DATE(1970,1,1)</f>
        <v>41970.125</v>
      </c>
    </row>
    <row r="2978" spans="1:20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>E2978/D2978</f>
        <v>1.7142857142857142</v>
      </c>
      <c r="P2978">
        <f>E2978/L2978</f>
        <v>8.5714285714285712</v>
      </c>
      <c r="Q2978" t="str">
        <f>LEFT(N2978,(FIND("/",N2978)-1))</f>
        <v>theater</v>
      </c>
      <c r="R2978" t="str">
        <f>MID(N2978,FIND("/",N2978)+1,4115)</f>
        <v>plays</v>
      </c>
      <c r="S2978" s="11">
        <f>(((J2978/60)/60)/24)+DATE(1970,1,1)</f>
        <v>42425.730671296296</v>
      </c>
      <c r="T2978" s="11">
        <f>(((I2978/60)/60)/24)+DATE(1970,1,1)</f>
        <v>42442.5</v>
      </c>
    </row>
    <row r="2979" spans="1:20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>E2979/D2979</f>
        <v>1.1356666666666666</v>
      </c>
      <c r="P2979">
        <f>E2979/L2979</f>
        <v>113.56666666666666</v>
      </c>
      <c r="Q2979" t="str">
        <f>LEFT(N2979,(FIND("/",N2979)-1))</f>
        <v>theater</v>
      </c>
      <c r="R2979" t="str">
        <f>MID(N2979,FIND("/",N2979)+1,4115)</f>
        <v>plays</v>
      </c>
      <c r="S2979" s="11">
        <f>(((J2979/60)/60)/24)+DATE(1970,1,1)</f>
        <v>42026.88118055556</v>
      </c>
      <c r="T2979" s="11">
        <f>(((I2979/60)/60)/24)+DATE(1970,1,1)</f>
        <v>42086.093055555553</v>
      </c>
    </row>
    <row r="2980" spans="1:20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>E2980/D2980</f>
        <v>1.2946666666666666</v>
      </c>
      <c r="P2980">
        <f>E2980/L2980</f>
        <v>60.6875</v>
      </c>
      <c r="Q2980" t="str">
        <f>LEFT(N2980,(FIND("/",N2980)-1))</f>
        <v>theater</v>
      </c>
      <c r="R2980" t="str">
        <f>MID(N2980,FIND("/",N2980)+1,4115)</f>
        <v>plays</v>
      </c>
      <c r="S2980" s="11">
        <f>(((J2980/60)/60)/24)+DATE(1970,1,1)</f>
        <v>41922.640590277777</v>
      </c>
      <c r="T2980" s="11">
        <f>(((I2980/60)/60)/24)+DATE(1970,1,1)</f>
        <v>41932.249305555553</v>
      </c>
    </row>
    <row r="2981" spans="1:20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>E2981/D2981</f>
        <v>1.014</v>
      </c>
      <c r="P2981">
        <f>E2981/L2981</f>
        <v>110.21739130434783</v>
      </c>
      <c r="Q2981" t="str">
        <f>LEFT(N2981,(FIND("/",N2981)-1))</f>
        <v>theater</v>
      </c>
      <c r="R2981" t="str">
        <f>MID(N2981,FIND("/",N2981)+1,4115)</f>
        <v>plays</v>
      </c>
      <c r="S2981" s="11">
        <f>(((J2981/60)/60)/24)+DATE(1970,1,1)</f>
        <v>41993.824340277773</v>
      </c>
      <c r="T2981" s="11">
        <f>(((I2981/60)/60)/24)+DATE(1970,1,1)</f>
        <v>42010.25</v>
      </c>
    </row>
    <row r="2982" spans="1:20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>E2982/D2982</f>
        <v>1.0916666666666666</v>
      </c>
      <c r="P2982">
        <f>E2982/L2982</f>
        <v>136.45833333333334</v>
      </c>
      <c r="Q2982" t="str">
        <f>LEFT(N2982,(FIND("/",N2982)-1))</f>
        <v>theater</v>
      </c>
      <c r="R2982" t="str">
        <f>MID(N2982,FIND("/",N2982)+1,4115)</f>
        <v>plays</v>
      </c>
      <c r="S2982" s="11">
        <f>(((J2982/60)/60)/24)+DATE(1970,1,1)</f>
        <v>42219.915856481486</v>
      </c>
      <c r="T2982" s="11">
        <f>(((I2982/60)/60)/24)+DATE(1970,1,1)</f>
        <v>42240.083333333328</v>
      </c>
    </row>
    <row r="2983" spans="1:20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>E2983/D2983</f>
        <v>1.28925</v>
      </c>
      <c r="P2983">
        <f>E2983/L2983</f>
        <v>53.164948453608247</v>
      </c>
      <c r="Q2983" t="str">
        <f>LEFT(N2983,(FIND("/",N2983)-1))</f>
        <v>theater</v>
      </c>
      <c r="R2983" t="str">
        <f>MID(N2983,FIND("/",N2983)+1,4115)</f>
        <v>spaces</v>
      </c>
      <c r="S2983" s="11">
        <f>(((J2983/60)/60)/24)+DATE(1970,1,1)</f>
        <v>42225.559675925921</v>
      </c>
      <c r="T2983" s="11">
        <f>(((I2983/60)/60)/24)+DATE(1970,1,1)</f>
        <v>42270.559675925921</v>
      </c>
    </row>
    <row r="2984" spans="1:20" ht="28.8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>E2984/D2984</f>
        <v>1.0206</v>
      </c>
      <c r="P2984">
        <f>E2984/L2984</f>
        <v>86.491525423728817</v>
      </c>
      <c r="Q2984" t="str">
        <f>LEFT(N2984,(FIND("/",N2984)-1))</f>
        <v>theater</v>
      </c>
      <c r="R2984" t="str">
        <f>MID(N2984,FIND("/",N2984)+1,4115)</f>
        <v>spaces</v>
      </c>
      <c r="S2984" s="11">
        <f>(((J2984/60)/60)/24)+DATE(1970,1,1)</f>
        <v>42381.686840277776</v>
      </c>
      <c r="T2984" s="11">
        <f>(((I2984/60)/60)/24)+DATE(1970,1,1)</f>
        <v>42411.686840277776</v>
      </c>
    </row>
    <row r="2985" spans="1:20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>E2985/D2985</f>
        <v>1.465395775862069</v>
      </c>
      <c r="P2985">
        <f>E2985/L2985</f>
        <v>155.23827397260274</v>
      </c>
      <c r="Q2985" t="str">
        <f>LEFT(N2985,(FIND("/",N2985)-1))</f>
        <v>theater</v>
      </c>
      <c r="R2985" t="str">
        <f>MID(N2985,FIND("/",N2985)+1,4115)</f>
        <v>spaces</v>
      </c>
      <c r="S2985" s="11">
        <f>(((J2985/60)/60)/24)+DATE(1970,1,1)</f>
        <v>41894.632361111115</v>
      </c>
      <c r="T2985" s="11">
        <f>(((I2985/60)/60)/24)+DATE(1970,1,1)</f>
        <v>41954.674027777779</v>
      </c>
    </row>
    <row r="2986" spans="1:20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>E2986/D2986</f>
        <v>1.00352</v>
      </c>
      <c r="P2986">
        <f>E2986/L2986</f>
        <v>115.08256880733946</v>
      </c>
      <c r="Q2986" t="str">
        <f>LEFT(N2986,(FIND("/",N2986)-1))</f>
        <v>theater</v>
      </c>
      <c r="R2986" t="str">
        <f>MID(N2986,FIND("/",N2986)+1,4115)</f>
        <v>spaces</v>
      </c>
      <c r="S2986" s="11">
        <f>(((J2986/60)/60)/24)+DATE(1970,1,1)</f>
        <v>42576.278715277775</v>
      </c>
      <c r="T2986" s="11">
        <f>(((I2986/60)/60)/24)+DATE(1970,1,1)</f>
        <v>42606.278715277775</v>
      </c>
    </row>
    <row r="2987" spans="1:20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>E2987/D2987</f>
        <v>1.2164999999999999</v>
      </c>
      <c r="P2987">
        <f>E2987/L2987</f>
        <v>109.5945945945946</v>
      </c>
      <c r="Q2987" t="str">
        <f>LEFT(N2987,(FIND("/",N2987)-1))</f>
        <v>theater</v>
      </c>
      <c r="R2987" t="str">
        <f>MID(N2987,FIND("/",N2987)+1,4115)</f>
        <v>spaces</v>
      </c>
      <c r="S2987" s="11">
        <f>(((J2987/60)/60)/24)+DATE(1970,1,1)</f>
        <v>42654.973703703698</v>
      </c>
      <c r="T2987" s="11">
        <f>(((I2987/60)/60)/24)+DATE(1970,1,1)</f>
        <v>42674.166666666672</v>
      </c>
    </row>
    <row r="2988" spans="1:20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>E2988/D2988</f>
        <v>1.0549999999999999</v>
      </c>
      <c r="P2988">
        <f>E2988/L2988</f>
        <v>45.214285714285715</v>
      </c>
      <c r="Q2988" t="str">
        <f>LEFT(N2988,(FIND("/",N2988)-1))</f>
        <v>theater</v>
      </c>
      <c r="R2988" t="str">
        <f>MID(N2988,FIND("/",N2988)+1,4115)</f>
        <v>spaces</v>
      </c>
      <c r="S2988" s="11">
        <f>(((J2988/60)/60)/24)+DATE(1970,1,1)</f>
        <v>42431.500069444446</v>
      </c>
      <c r="T2988" s="11">
        <f>(((I2988/60)/60)/24)+DATE(1970,1,1)</f>
        <v>42491.458402777775</v>
      </c>
    </row>
    <row r="2989" spans="1:20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>E2989/D2989</f>
        <v>1.1040080000000001</v>
      </c>
      <c r="P2989">
        <f>E2989/L2989</f>
        <v>104.15169811320754</v>
      </c>
      <c r="Q2989" t="str">
        <f>LEFT(N2989,(FIND("/",N2989)-1))</f>
        <v>theater</v>
      </c>
      <c r="R2989" t="str">
        <f>MID(N2989,FIND("/",N2989)+1,4115)</f>
        <v>spaces</v>
      </c>
      <c r="S2989" s="11">
        <f>(((J2989/60)/60)/24)+DATE(1970,1,1)</f>
        <v>42627.307303240741</v>
      </c>
      <c r="T2989" s="11">
        <f>(((I2989/60)/60)/24)+DATE(1970,1,1)</f>
        <v>42656</v>
      </c>
    </row>
    <row r="2990" spans="1:20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>E2990/D2990</f>
        <v>1</v>
      </c>
      <c r="P2990">
        <f>E2990/L2990</f>
        <v>35.714285714285715</v>
      </c>
      <c r="Q2990" t="str">
        <f>LEFT(N2990,(FIND("/",N2990)-1))</f>
        <v>theater</v>
      </c>
      <c r="R2990" t="str">
        <f>MID(N2990,FIND("/",N2990)+1,4115)</f>
        <v>spaces</v>
      </c>
      <c r="S2990" s="11">
        <f>(((J2990/60)/60)/24)+DATE(1970,1,1)</f>
        <v>42511.362048611118</v>
      </c>
      <c r="T2990" s="11">
        <f>(((I2990/60)/60)/24)+DATE(1970,1,1)</f>
        <v>42541.362048611118</v>
      </c>
    </row>
    <row r="2991" spans="1:20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>E2991/D2991</f>
        <v>1.76535</v>
      </c>
      <c r="P2991">
        <f>E2991/L2991</f>
        <v>96.997252747252745</v>
      </c>
      <c r="Q2991" t="str">
        <f>LEFT(N2991,(FIND("/",N2991)-1))</f>
        <v>theater</v>
      </c>
      <c r="R2991" t="str">
        <f>MID(N2991,FIND("/",N2991)+1,4115)</f>
        <v>spaces</v>
      </c>
      <c r="S2991" s="11">
        <f>(((J2991/60)/60)/24)+DATE(1970,1,1)</f>
        <v>42337.02039351852</v>
      </c>
      <c r="T2991" s="11">
        <f>(((I2991/60)/60)/24)+DATE(1970,1,1)</f>
        <v>42359.207638888889</v>
      </c>
    </row>
    <row r="2992" spans="1:20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>E2992/D2992</f>
        <v>1</v>
      </c>
      <c r="P2992">
        <f>E2992/L2992</f>
        <v>370.37037037037038</v>
      </c>
      <c r="Q2992" t="str">
        <f>LEFT(N2992,(FIND("/",N2992)-1))</f>
        <v>theater</v>
      </c>
      <c r="R2992" t="str">
        <f>MID(N2992,FIND("/",N2992)+1,4115)</f>
        <v>spaces</v>
      </c>
      <c r="S2992" s="11">
        <f>(((J2992/60)/60)/24)+DATE(1970,1,1)</f>
        <v>42341.57430555555</v>
      </c>
      <c r="T2992" s="11">
        <f>(((I2992/60)/60)/24)+DATE(1970,1,1)</f>
        <v>42376.57430555555</v>
      </c>
    </row>
    <row r="2993" spans="1:20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>E2993/D2993</f>
        <v>1.0329411764705883</v>
      </c>
      <c r="P2993">
        <f>E2993/L2993</f>
        <v>94.408602150537632</v>
      </c>
      <c r="Q2993" t="str">
        <f>LEFT(N2993,(FIND("/",N2993)-1))</f>
        <v>theater</v>
      </c>
      <c r="R2993" t="str">
        <f>MID(N2993,FIND("/",N2993)+1,4115)</f>
        <v>spaces</v>
      </c>
      <c r="S2993" s="11">
        <f>(((J2993/60)/60)/24)+DATE(1970,1,1)</f>
        <v>42740.837152777778</v>
      </c>
      <c r="T2993" s="11">
        <f>(((I2993/60)/60)/24)+DATE(1970,1,1)</f>
        <v>42762.837152777778</v>
      </c>
    </row>
    <row r="2994" spans="1:20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>E2994/D2994</f>
        <v>1.0449999999999999</v>
      </c>
      <c r="P2994">
        <f>E2994/L2994</f>
        <v>48.984375</v>
      </c>
      <c r="Q2994" t="str">
        <f>LEFT(N2994,(FIND("/",N2994)-1))</f>
        <v>theater</v>
      </c>
      <c r="R2994" t="str">
        <f>MID(N2994,FIND("/",N2994)+1,4115)</f>
        <v>spaces</v>
      </c>
      <c r="S2994" s="11">
        <f>(((J2994/60)/60)/24)+DATE(1970,1,1)</f>
        <v>42622.767476851848</v>
      </c>
      <c r="T2994" s="11">
        <f>(((I2994/60)/60)/24)+DATE(1970,1,1)</f>
        <v>42652.767476851848</v>
      </c>
    </row>
    <row r="2995" spans="1:20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>E2995/D2995</f>
        <v>1.0029999999999999</v>
      </c>
      <c r="P2995">
        <f>E2995/L2995</f>
        <v>45.590909090909093</v>
      </c>
      <c r="Q2995" t="str">
        <f>LEFT(N2995,(FIND("/",N2995)-1))</f>
        <v>theater</v>
      </c>
      <c r="R2995" t="str">
        <f>MID(N2995,FIND("/",N2995)+1,4115)</f>
        <v>spaces</v>
      </c>
      <c r="S2995" s="11">
        <f>(((J2995/60)/60)/24)+DATE(1970,1,1)</f>
        <v>42390.838738425926</v>
      </c>
      <c r="T2995" s="11">
        <f>(((I2995/60)/60)/24)+DATE(1970,1,1)</f>
        <v>42420.838738425926</v>
      </c>
    </row>
    <row r="2996" spans="1:20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>E2996/D2996</f>
        <v>4.577466666666667</v>
      </c>
      <c r="P2996">
        <f>E2996/L2996</f>
        <v>23.275254237288134</v>
      </c>
      <c r="Q2996" t="str">
        <f>LEFT(N2996,(FIND("/",N2996)-1))</f>
        <v>theater</v>
      </c>
      <c r="R2996" t="str">
        <f>MID(N2996,FIND("/",N2996)+1,4115)</f>
        <v>spaces</v>
      </c>
      <c r="S2996" s="11">
        <f>(((J2996/60)/60)/24)+DATE(1970,1,1)</f>
        <v>41885.478842592594</v>
      </c>
      <c r="T2996" s="11">
        <f>(((I2996/60)/60)/24)+DATE(1970,1,1)</f>
        <v>41915.478842592594</v>
      </c>
    </row>
    <row r="2997" spans="1:20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>E2997/D2997</f>
        <v>1.0496000000000001</v>
      </c>
      <c r="P2997">
        <f>E2997/L2997</f>
        <v>63.2289156626506</v>
      </c>
      <c r="Q2997" t="str">
        <f>LEFT(N2997,(FIND("/",N2997)-1))</f>
        <v>theater</v>
      </c>
      <c r="R2997" t="str">
        <f>MID(N2997,FIND("/",N2997)+1,4115)</f>
        <v>spaces</v>
      </c>
      <c r="S2997" s="11">
        <f>(((J2997/60)/60)/24)+DATE(1970,1,1)</f>
        <v>42724.665173611109</v>
      </c>
      <c r="T2997" s="11">
        <f>(((I2997/60)/60)/24)+DATE(1970,1,1)</f>
        <v>42754.665173611109</v>
      </c>
    </row>
    <row r="2998" spans="1:20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>E2998/D2998</f>
        <v>1.7194285714285715</v>
      </c>
      <c r="P2998">
        <f>E2998/L2998</f>
        <v>153.5204081632653</v>
      </c>
      <c r="Q2998" t="str">
        <f>LEFT(N2998,(FIND("/",N2998)-1))</f>
        <v>theater</v>
      </c>
      <c r="R2998" t="str">
        <f>MID(N2998,FIND("/",N2998)+1,4115)</f>
        <v>spaces</v>
      </c>
      <c r="S2998" s="11">
        <f>(((J2998/60)/60)/24)+DATE(1970,1,1)</f>
        <v>42090.912500000006</v>
      </c>
      <c r="T2998" s="11">
        <f>(((I2998/60)/60)/24)+DATE(1970,1,1)</f>
        <v>42150.912500000006</v>
      </c>
    </row>
    <row r="2999" spans="1:20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>E2999/D2999</f>
        <v>1.0373000000000001</v>
      </c>
      <c r="P2999">
        <f>E2999/L2999</f>
        <v>90.2</v>
      </c>
      <c r="Q2999" t="str">
        <f>LEFT(N2999,(FIND("/",N2999)-1))</f>
        <v>theater</v>
      </c>
      <c r="R2999" t="str">
        <f>MID(N2999,FIND("/",N2999)+1,4115)</f>
        <v>spaces</v>
      </c>
      <c r="S2999" s="11">
        <f>(((J2999/60)/60)/24)+DATE(1970,1,1)</f>
        <v>42775.733715277776</v>
      </c>
      <c r="T2999" s="11">
        <f>(((I2999/60)/60)/24)+DATE(1970,1,1)</f>
        <v>42793.207638888889</v>
      </c>
    </row>
    <row r="3000" spans="1:20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>E3000/D3000</f>
        <v>1.0302899999999999</v>
      </c>
      <c r="P3000">
        <f>E3000/L3000</f>
        <v>118.97113163972287</v>
      </c>
      <c r="Q3000" t="str">
        <f>LEFT(N3000,(FIND("/",N3000)-1))</f>
        <v>theater</v>
      </c>
      <c r="R3000" t="str">
        <f>MID(N3000,FIND("/",N3000)+1,4115)</f>
        <v>spaces</v>
      </c>
      <c r="S3000" s="11">
        <f>(((J3000/60)/60)/24)+DATE(1970,1,1)</f>
        <v>41778.193622685183</v>
      </c>
      <c r="T3000" s="11">
        <f>(((I3000/60)/60)/24)+DATE(1970,1,1)</f>
        <v>41806.184027777781</v>
      </c>
    </row>
    <row r="3001" spans="1:20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>E3001/D3001</f>
        <v>1.1888888888888889</v>
      </c>
      <c r="P3001">
        <f>E3001/L3001</f>
        <v>80.25</v>
      </c>
      <c r="Q3001" t="str">
        <f>LEFT(N3001,(FIND("/",N3001)-1))</f>
        <v>theater</v>
      </c>
      <c r="R3001" t="str">
        <f>MID(N3001,FIND("/",N3001)+1,4115)</f>
        <v>spaces</v>
      </c>
      <c r="S3001" s="11">
        <f>(((J3001/60)/60)/24)+DATE(1970,1,1)</f>
        <v>42780.740277777775</v>
      </c>
      <c r="T3001" s="11">
        <f>(((I3001/60)/60)/24)+DATE(1970,1,1)</f>
        <v>42795.083333333328</v>
      </c>
    </row>
    <row r="3002" spans="1:20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>E3002/D3002</f>
        <v>1</v>
      </c>
      <c r="P3002">
        <f>E3002/L3002</f>
        <v>62.5</v>
      </c>
      <c r="Q3002" t="str">
        <f>LEFT(N3002,(FIND("/",N3002)-1))</f>
        <v>theater</v>
      </c>
      <c r="R3002" t="str">
        <f>MID(N3002,FIND("/",N3002)+1,4115)</f>
        <v>spaces</v>
      </c>
      <c r="S3002" s="11">
        <f>(((J3002/60)/60)/24)+DATE(1970,1,1)</f>
        <v>42752.827199074076</v>
      </c>
      <c r="T3002" s="11">
        <f>(((I3002/60)/60)/24)+DATE(1970,1,1)</f>
        <v>42766.75</v>
      </c>
    </row>
    <row r="3003" spans="1:20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>E3003/D3003</f>
        <v>3.1869988910451896</v>
      </c>
      <c r="P3003">
        <f>E3003/L3003</f>
        <v>131.37719999999999</v>
      </c>
      <c r="Q3003" t="str">
        <f>LEFT(N3003,(FIND("/",N3003)-1))</f>
        <v>theater</v>
      </c>
      <c r="R3003" t="str">
        <f>MID(N3003,FIND("/",N3003)+1,4115)</f>
        <v>spaces</v>
      </c>
      <c r="S3003" s="11">
        <f>(((J3003/60)/60)/24)+DATE(1970,1,1)</f>
        <v>42534.895625000005</v>
      </c>
      <c r="T3003" s="11">
        <f>(((I3003/60)/60)/24)+DATE(1970,1,1)</f>
        <v>42564.895625000005</v>
      </c>
    </row>
    <row r="3004" spans="1:20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>E3004/D3004</f>
        <v>1.0850614285714286</v>
      </c>
      <c r="P3004">
        <f>E3004/L3004</f>
        <v>73.032980769230775</v>
      </c>
      <c r="Q3004" t="str">
        <f>LEFT(N3004,(FIND("/",N3004)-1))</f>
        <v>theater</v>
      </c>
      <c r="R3004" t="str">
        <f>MID(N3004,FIND("/",N3004)+1,4115)</f>
        <v>spaces</v>
      </c>
      <c r="S3004" s="11">
        <f>(((J3004/60)/60)/24)+DATE(1970,1,1)</f>
        <v>41239.83625</v>
      </c>
      <c r="T3004" s="11">
        <f>(((I3004/60)/60)/24)+DATE(1970,1,1)</f>
        <v>41269.83625</v>
      </c>
    </row>
    <row r="3005" spans="1:20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>E3005/D3005</f>
        <v>1.0116666666666667</v>
      </c>
      <c r="P3005">
        <f>E3005/L3005</f>
        <v>178.52941176470588</v>
      </c>
      <c r="Q3005" t="str">
        <f>LEFT(N3005,(FIND("/",N3005)-1))</f>
        <v>theater</v>
      </c>
      <c r="R3005" t="str">
        <f>MID(N3005,FIND("/",N3005)+1,4115)</f>
        <v>spaces</v>
      </c>
      <c r="S3005" s="11">
        <f>(((J3005/60)/60)/24)+DATE(1970,1,1)</f>
        <v>42398.849259259259</v>
      </c>
      <c r="T3005" s="11">
        <f>(((I3005/60)/60)/24)+DATE(1970,1,1)</f>
        <v>42430.249305555553</v>
      </c>
    </row>
    <row r="3006" spans="1:20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>E3006/D3006</f>
        <v>1.12815</v>
      </c>
      <c r="P3006">
        <f>E3006/L3006</f>
        <v>162.90974729241879</v>
      </c>
      <c r="Q3006" t="str">
        <f>LEFT(N3006,(FIND("/",N3006)-1))</f>
        <v>theater</v>
      </c>
      <c r="R3006" t="str">
        <f>MID(N3006,FIND("/",N3006)+1,4115)</f>
        <v>spaces</v>
      </c>
      <c r="S3006" s="11">
        <f>(((J3006/60)/60)/24)+DATE(1970,1,1)</f>
        <v>41928.881064814814</v>
      </c>
      <c r="T3006" s="11">
        <f>(((I3006/60)/60)/24)+DATE(1970,1,1)</f>
        <v>41958.922731481478</v>
      </c>
    </row>
    <row r="3007" spans="1:20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>E3007/D3007</f>
        <v>1.2049622641509434</v>
      </c>
      <c r="P3007">
        <f>E3007/L3007</f>
        <v>108.24237288135593</v>
      </c>
      <c r="Q3007" t="str">
        <f>LEFT(N3007,(FIND("/",N3007)-1))</f>
        <v>theater</v>
      </c>
      <c r="R3007" t="str">
        <f>MID(N3007,FIND("/",N3007)+1,4115)</f>
        <v>spaces</v>
      </c>
      <c r="S3007" s="11">
        <f>(((J3007/60)/60)/24)+DATE(1970,1,1)</f>
        <v>41888.674826388888</v>
      </c>
      <c r="T3007" s="11">
        <f>(((I3007/60)/60)/24)+DATE(1970,1,1)</f>
        <v>41918.674826388888</v>
      </c>
    </row>
    <row r="3008" spans="1:20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>E3008/D3008</f>
        <v>1.0774999999999999</v>
      </c>
      <c r="P3008">
        <f>E3008/L3008</f>
        <v>88.865979381443296</v>
      </c>
      <c r="Q3008" t="str">
        <f>LEFT(N3008,(FIND("/",N3008)-1))</f>
        <v>theater</v>
      </c>
      <c r="R3008" t="str">
        <f>MID(N3008,FIND("/",N3008)+1,4115)</f>
        <v>spaces</v>
      </c>
      <c r="S3008" s="11">
        <f>(((J3008/60)/60)/24)+DATE(1970,1,1)</f>
        <v>41957.756840277783</v>
      </c>
      <c r="T3008" s="11">
        <f>(((I3008/60)/60)/24)+DATE(1970,1,1)</f>
        <v>41987.756840277783</v>
      </c>
    </row>
    <row r="3009" spans="1:20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>E3009/D3009</f>
        <v>1.8</v>
      </c>
      <c r="P3009">
        <f>E3009/L3009</f>
        <v>54</v>
      </c>
      <c r="Q3009" t="str">
        <f>LEFT(N3009,(FIND("/",N3009)-1))</f>
        <v>theater</v>
      </c>
      <c r="R3009" t="str">
        <f>MID(N3009,FIND("/",N3009)+1,4115)</f>
        <v>spaces</v>
      </c>
      <c r="S3009" s="11">
        <f>(((J3009/60)/60)/24)+DATE(1970,1,1)</f>
        <v>42098.216238425928</v>
      </c>
      <c r="T3009" s="11">
        <f>(((I3009/60)/60)/24)+DATE(1970,1,1)</f>
        <v>42119.216238425928</v>
      </c>
    </row>
    <row r="3010" spans="1:20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>E3010/D3010</f>
        <v>1.0116666666666667</v>
      </c>
      <c r="P3010">
        <f>E3010/L3010</f>
        <v>116.73076923076923</v>
      </c>
      <c r="Q3010" t="str">
        <f>LEFT(N3010,(FIND("/",N3010)-1))</f>
        <v>theater</v>
      </c>
      <c r="R3010" t="str">
        <f>MID(N3010,FIND("/",N3010)+1,4115)</f>
        <v>spaces</v>
      </c>
      <c r="S3010" s="11">
        <f>(((J3010/60)/60)/24)+DATE(1970,1,1)</f>
        <v>42360.212025462963</v>
      </c>
      <c r="T3010" s="11">
        <f>(((I3010/60)/60)/24)+DATE(1970,1,1)</f>
        <v>42390.212025462963</v>
      </c>
    </row>
    <row r="3011" spans="1:20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>E3011/D3011</f>
        <v>1.19756</v>
      </c>
      <c r="P3011">
        <f>E3011/L3011</f>
        <v>233.8984375</v>
      </c>
      <c r="Q3011" t="str">
        <f>LEFT(N3011,(FIND("/",N3011)-1))</f>
        <v>theater</v>
      </c>
      <c r="R3011" t="str">
        <f>MID(N3011,FIND("/",N3011)+1,4115)</f>
        <v>spaces</v>
      </c>
      <c r="S3011" s="11">
        <f>(((J3011/60)/60)/24)+DATE(1970,1,1)</f>
        <v>41939.569907407407</v>
      </c>
      <c r="T3011" s="11">
        <f>(((I3011/60)/60)/24)+DATE(1970,1,1)</f>
        <v>41969.611574074079</v>
      </c>
    </row>
    <row r="3012" spans="1:20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>E3012/D3012</f>
        <v>1.58</v>
      </c>
      <c r="P3012">
        <f>E3012/L3012</f>
        <v>158</v>
      </c>
      <c r="Q3012" t="str">
        <f>LEFT(N3012,(FIND("/",N3012)-1))</f>
        <v>theater</v>
      </c>
      <c r="R3012" t="str">
        <f>MID(N3012,FIND("/",N3012)+1,4115)</f>
        <v>spaces</v>
      </c>
      <c r="S3012" s="11">
        <f>(((J3012/60)/60)/24)+DATE(1970,1,1)</f>
        <v>41996.832395833335</v>
      </c>
      <c r="T3012" s="11">
        <f>(((I3012/60)/60)/24)+DATE(1970,1,1)</f>
        <v>42056.832395833335</v>
      </c>
    </row>
    <row r="3013" spans="1:20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>E3013/D3013</f>
        <v>1.2366666666666666</v>
      </c>
      <c r="P3013">
        <f>E3013/L3013</f>
        <v>14.84</v>
      </c>
      <c r="Q3013" t="str">
        <f>LEFT(N3013,(FIND("/",N3013)-1))</f>
        <v>theater</v>
      </c>
      <c r="R3013" t="str">
        <f>MID(N3013,FIND("/",N3013)+1,4115)</f>
        <v>spaces</v>
      </c>
      <c r="S3013" s="11">
        <f>(((J3013/60)/60)/24)+DATE(1970,1,1)</f>
        <v>42334.468935185185</v>
      </c>
      <c r="T3013" s="11">
        <f>(((I3013/60)/60)/24)+DATE(1970,1,1)</f>
        <v>42361.957638888889</v>
      </c>
    </row>
    <row r="3014" spans="1:20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>E3014/D3014</f>
        <v>1.1712499999999999</v>
      </c>
      <c r="P3014">
        <f>E3014/L3014</f>
        <v>85.181818181818187</v>
      </c>
      <c r="Q3014" t="str">
        <f>LEFT(N3014,(FIND("/",N3014)-1))</f>
        <v>theater</v>
      </c>
      <c r="R3014" t="str">
        <f>MID(N3014,FIND("/",N3014)+1,4115)</f>
        <v>spaces</v>
      </c>
      <c r="S3014" s="11">
        <f>(((J3014/60)/60)/24)+DATE(1970,1,1)</f>
        <v>42024.702893518523</v>
      </c>
      <c r="T3014" s="11">
        <f>(((I3014/60)/60)/24)+DATE(1970,1,1)</f>
        <v>42045.702893518523</v>
      </c>
    </row>
    <row r="3015" spans="1:20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>E3015/D3015</f>
        <v>1.5696000000000001</v>
      </c>
      <c r="P3015">
        <f>E3015/L3015</f>
        <v>146.69158878504672</v>
      </c>
      <c r="Q3015" t="str">
        <f>LEFT(N3015,(FIND("/",N3015)-1))</f>
        <v>theater</v>
      </c>
      <c r="R3015" t="str">
        <f>MID(N3015,FIND("/",N3015)+1,4115)</f>
        <v>spaces</v>
      </c>
      <c r="S3015" s="11">
        <f>(((J3015/60)/60)/24)+DATE(1970,1,1)</f>
        <v>42146.836215277777</v>
      </c>
      <c r="T3015" s="11">
        <f>(((I3015/60)/60)/24)+DATE(1970,1,1)</f>
        <v>42176.836215277777</v>
      </c>
    </row>
    <row r="3016" spans="1:20" ht="43.2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>E3016/D3016</f>
        <v>1.13104</v>
      </c>
      <c r="P3016">
        <f>E3016/L3016</f>
        <v>50.764811490125673</v>
      </c>
      <c r="Q3016" t="str">
        <f>LEFT(N3016,(FIND("/",N3016)-1))</f>
        <v>theater</v>
      </c>
      <c r="R3016" t="str">
        <f>MID(N3016,FIND("/",N3016)+1,4115)</f>
        <v>spaces</v>
      </c>
      <c r="S3016" s="11">
        <f>(((J3016/60)/60)/24)+DATE(1970,1,1)</f>
        <v>41920.123611111114</v>
      </c>
      <c r="T3016" s="11">
        <f>(((I3016/60)/60)/24)+DATE(1970,1,1)</f>
        <v>41948.208333333336</v>
      </c>
    </row>
    <row r="3017" spans="1:20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>E3017/D3017</f>
        <v>1.0317647058823529</v>
      </c>
      <c r="P3017">
        <f>E3017/L3017</f>
        <v>87.7</v>
      </c>
      <c r="Q3017" t="str">
        <f>LEFT(N3017,(FIND("/",N3017)-1))</f>
        <v>theater</v>
      </c>
      <c r="R3017" t="str">
        <f>MID(N3017,FIND("/",N3017)+1,4115)</f>
        <v>spaces</v>
      </c>
      <c r="S3017" s="11">
        <f>(((J3017/60)/60)/24)+DATE(1970,1,1)</f>
        <v>41785.72729166667</v>
      </c>
      <c r="T3017" s="11">
        <f>(((I3017/60)/60)/24)+DATE(1970,1,1)</f>
        <v>41801.166666666664</v>
      </c>
    </row>
    <row r="3018" spans="1:20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>E3018/D3018</f>
        <v>1.0261176470588236</v>
      </c>
      <c r="P3018">
        <f>E3018/L3018</f>
        <v>242.27777777777777</v>
      </c>
      <c r="Q3018" t="str">
        <f>LEFT(N3018,(FIND("/",N3018)-1))</f>
        <v>theater</v>
      </c>
      <c r="R3018" t="str">
        <f>MID(N3018,FIND("/",N3018)+1,4115)</f>
        <v>spaces</v>
      </c>
      <c r="S3018" s="11">
        <f>(((J3018/60)/60)/24)+DATE(1970,1,1)</f>
        <v>41778.548055555555</v>
      </c>
      <c r="T3018" s="11">
        <f>(((I3018/60)/60)/24)+DATE(1970,1,1)</f>
        <v>41838.548055555555</v>
      </c>
    </row>
    <row r="3019" spans="1:20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>E3019/D3019</f>
        <v>1.0584090909090909</v>
      </c>
      <c r="P3019">
        <f>E3019/L3019</f>
        <v>146.44654088050314</v>
      </c>
      <c r="Q3019" t="str">
        <f>LEFT(N3019,(FIND("/",N3019)-1))</f>
        <v>theater</v>
      </c>
      <c r="R3019" t="str">
        <f>MID(N3019,FIND("/",N3019)+1,4115)</f>
        <v>spaces</v>
      </c>
      <c r="S3019" s="11">
        <f>(((J3019/60)/60)/24)+DATE(1970,1,1)</f>
        <v>41841.850034722222</v>
      </c>
      <c r="T3019" s="11">
        <f>(((I3019/60)/60)/24)+DATE(1970,1,1)</f>
        <v>41871.850034722222</v>
      </c>
    </row>
    <row r="3020" spans="1:20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>E3020/D3020</f>
        <v>1.0071428571428571</v>
      </c>
      <c r="P3020">
        <f>E3020/L3020</f>
        <v>103.17073170731707</v>
      </c>
      <c r="Q3020" t="str">
        <f>LEFT(N3020,(FIND("/",N3020)-1))</f>
        <v>theater</v>
      </c>
      <c r="R3020" t="str">
        <f>MID(N3020,FIND("/",N3020)+1,4115)</f>
        <v>spaces</v>
      </c>
      <c r="S3020" s="11">
        <f>(((J3020/60)/60)/24)+DATE(1970,1,1)</f>
        <v>42163.29833333334</v>
      </c>
      <c r="T3020" s="11">
        <f>(((I3020/60)/60)/24)+DATE(1970,1,1)</f>
        <v>42205.916666666672</v>
      </c>
    </row>
    <row r="3021" spans="1:20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>E3021/D3021</f>
        <v>1.2123333333333333</v>
      </c>
      <c r="P3021">
        <f>E3021/L3021</f>
        <v>80.464601769911511</v>
      </c>
      <c r="Q3021" t="str">
        <f>LEFT(N3021,(FIND("/",N3021)-1))</f>
        <v>theater</v>
      </c>
      <c r="R3021" t="str">
        <f>MID(N3021,FIND("/",N3021)+1,4115)</f>
        <v>spaces</v>
      </c>
      <c r="S3021" s="11">
        <f>(((J3021/60)/60)/24)+DATE(1970,1,1)</f>
        <v>41758.833564814813</v>
      </c>
      <c r="T3021" s="11">
        <f>(((I3021/60)/60)/24)+DATE(1970,1,1)</f>
        <v>41786.125</v>
      </c>
    </row>
    <row r="3022" spans="1:20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>E3022/D3022</f>
        <v>1.0057142857142858</v>
      </c>
      <c r="P3022">
        <f>E3022/L3022</f>
        <v>234.66666666666666</v>
      </c>
      <c r="Q3022" t="str">
        <f>LEFT(N3022,(FIND("/",N3022)-1))</f>
        <v>theater</v>
      </c>
      <c r="R3022" t="str">
        <f>MID(N3022,FIND("/",N3022)+1,4115)</f>
        <v>spaces</v>
      </c>
      <c r="S3022" s="11">
        <f>(((J3022/60)/60)/24)+DATE(1970,1,1)</f>
        <v>42170.846446759257</v>
      </c>
      <c r="T3022" s="11">
        <f>(((I3022/60)/60)/24)+DATE(1970,1,1)</f>
        <v>42230.846446759257</v>
      </c>
    </row>
    <row r="3023" spans="1:20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>E3023/D3023</f>
        <v>1.1602222222222223</v>
      </c>
      <c r="P3023">
        <f>E3023/L3023</f>
        <v>50.689320388349515</v>
      </c>
      <c r="Q3023" t="str">
        <f>LEFT(N3023,(FIND("/",N3023)-1))</f>
        <v>theater</v>
      </c>
      <c r="R3023" t="str">
        <f>MID(N3023,FIND("/",N3023)+1,4115)</f>
        <v>spaces</v>
      </c>
      <c r="S3023" s="11">
        <f>(((J3023/60)/60)/24)+DATE(1970,1,1)</f>
        <v>42660.618854166663</v>
      </c>
      <c r="T3023" s="11">
        <f>(((I3023/60)/60)/24)+DATE(1970,1,1)</f>
        <v>42696.249305555553</v>
      </c>
    </row>
    <row r="3024" spans="1:20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>E3024/D3024</f>
        <v>1.0087999999999999</v>
      </c>
      <c r="P3024">
        <f>E3024/L3024</f>
        <v>162.70967741935485</v>
      </c>
      <c r="Q3024" t="str">
        <f>LEFT(N3024,(FIND("/",N3024)-1))</f>
        <v>theater</v>
      </c>
      <c r="R3024" t="str">
        <f>MID(N3024,FIND("/",N3024)+1,4115)</f>
        <v>spaces</v>
      </c>
      <c r="S3024" s="11">
        <f>(((J3024/60)/60)/24)+DATE(1970,1,1)</f>
        <v>42564.95380787037</v>
      </c>
      <c r="T3024" s="11">
        <f>(((I3024/60)/60)/24)+DATE(1970,1,1)</f>
        <v>42609.95380787037</v>
      </c>
    </row>
    <row r="3025" spans="1:20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>E3025/D3025</f>
        <v>1.03</v>
      </c>
      <c r="P3025">
        <f>E3025/L3025</f>
        <v>120.16666666666667</v>
      </c>
      <c r="Q3025" t="str">
        <f>LEFT(N3025,(FIND("/",N3025)-1))</f>
        <v>theater</v>
      </c>
      <c r="R3025" t="str">
        <f>MID(N3025,FIND("/",N3025)+1,4115)</f>
        <v>spaces</v>
      </c>
      <c r="S3025" s="11">
        <f>(((J3025/60)/60)/24)+DATE(1970,1,1)</f>
        <v>42121.675763888896</v>
      </c>
      <c r="T3025" s="11">
        <f>(((I3025/60)/60)/24)+DATE(1970,1,1)</f>
        <v>42166.675763888896</v>
      </c>
    </row>
    <row r="3026" spans="1:20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>E3026/D3026</f>
        <v>2.4641999999999999</v>
      </c>
      <c r="P3026">
        <f>E3026/L3026</f>
        <v>67.697802197802204</v>
      </c>
      <c r="Q3026" t="str">
        <f>LEFT(N3026,(FIND("/",N3026)-1))</f>
        <v>theater</v>
      </c>
      <c r="R3026" t="str">
        <f>MID(N3026,FIND("/",N3026)+1,4115)</f>
        <v>spaces</v>
      </c>
      <c r="S3026" s="11">
        <f>(((J3026/60)/60)/24)+DATE(1970,1,1)</f>
        <v>41158.993923611109</v>
      </c>
      <c r="T3026" s="11">
        <f>(((I3026/60)/60)/24)+DATE(1970,1,1)</f>
        <v>41188.993923611109</v>
      </c>
    </row>
    <row r="3027" spans="1:20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>E3027/D3027</f>
        <v>3.0219999999999998</v>
      </c>
      <c r="P3027">
        <f>E3027/L3027</f>
        <v>52.103448275862071</v>
      </c>
      <c r="Q3027" t="str">
        <f>LEFT(N3027,(FIND("/",N3027)-1))</f>
        <v>theater</v>
      </c>
      <c r="R3027" t="str">
        <f>MID(N3027,FIND("/",N3027)+1,4115)</f>
        <v>spaces</v>
      </c>
      <c r="S3027" s="11">
        <f>(((J3027/60)/60)/24)+DATE(1970,1,1)</f>
        <v>41761.509409722225</v>
      </c>
      <c r="T3027" s="11">
        <f>(((I3027/60)/60)/24)+DATE(1970,1,1)</f>
        <v>41789.666666666664</v>
      </c>
    </row>
    <row r="3028" spans="1:20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>E3028/D3028</f>
        <v>1.4333333333333333</v>
      </c>
      <c r="P3028">
        <f>E3028/L3028</f>
        <v>51.6</v>
      </c>
      <c r="Q3028" t="str">
        <f>LEFT(N3028,(FIND("/",N3028)-1))</f>
        <v>theater</v>
      </c>
      <c r="R3028" t="str">
        <f>MID(N3028,FIND("/",N3028)+1,4115)</f>
        <v>spaces</v>
      </c>
      <c r="S3028" s="11">
        <f>(((J3028/60)/60)/24)+DATE(1970,1,1)</f>
        <v>42783.459398148145</v>
      </c>
      <c r="T3028" s="11">
        <f>(((I3028/60)/60)/24)+DATE(1970,1,1)</f>
        <v>42797.459398148145</v>
      </c>
    </row>
    <row r="3029" spans="1:20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>E3029/D3029</f>
        <v>1.3144</v>
      </c>
      <c r="P3029">
        <f>E3029/L3029</f>
        <v>164.3</v>
      </c>
      <c r="Q3029" t="str">
        <f>LEFT(N3029,(FIND("/",N3029)-1))</f>
        <v>theater</v>
      </c>
      <c r="R3029" t="str">
        <f>MID(N3029,FIND("/",N3029)+1,4115)</f>
        <v>spaces</v>
      </c>
      <c r="S3029" s="11">
        <f>(((J3029/60)/60)/24)+DATE(1970,1,1)</f>
        <v>42053.704293981486</v>
      </c>
      <c r="T3029" s="11">
        <f>(((I3029/60)/60)/24)+DATE(1970,1,1)</f>
        <v>42083.662627314814</v>
      </c>
    </row>
    <row r="3030" spans="1:20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>E3030/D3030</f>
        <v>1.6801999999999999</v>
      </c>
      <c r="P3030">
        <f>E3030/L3030</f>
        <v>84.858585858585855</v>
      </c>
      <c r="Q3030" t="str">
        <f>LEFT(N3030,(FIND("/",N3030)-1))</f>
        <v>theater</v>
      </c>
      <c r="R3030" t="str">
        <f>MID(N3030,FIND("/",N3030)+1,4115)</f>
        <v>spaces</v>
      </c>
      <c r="S3030" s="11">
        <f>(((J3030/60)/60)/24)+DATE(1970,1,1)</f>
        <v>42567.264178240745</v>
      </c>
      <c r="T3030" s="11">
        <f>(((I3030/60)/60)/24)+DATE(1970,1,1)</f>
        <v>42597.264178240745</v>
      </c>
    </row>
    <row r="3031" spans="1:20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>E3031/D3031</f>
        <v>1.0967666666666667</v>
      </c>
      <c r="P3031">
        <f>E3031/L3031</f>
        <v>94.548850574712645</v>
      </c>
      <c r="Q3031" t="str">
        <f>LEFT(N3031,(FIND("/",N3031)-1))</f>
        <v>theater</v>
      </c>
      <c r="R3031" t="str">
        <f>MID(N3031,FIND("/",N3031)+1,4115)</f>
        <v>spaces</v>
      </c>
      <c r="S3031" s="11">
        <f>(((J3031/60)/60)/24)+DATE(1970,1,1)</f>
        <v>41932.708877314813</v>
      </c>
      <c r="T3031" s="11">
        <f>(((I3031/60)/60)/24)+DATE(1970,1,1)</f>
        <v>41961.190972222219</v>
      </c>
    </row>
    <row r="3032" spans="1:20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>E3032/D3032</f>
        <v>1.0668571428571429</v>
      </c>
      <c r="P3032">
        <f>E3032/L3032</f>
        <v>45.536585365853661</v>
      </c>
      <c r="Q3032" t="str">
        <f>LEFT(N3032,(FIND("/",N3032)-1))</f>
        <v>theater</v>
      </c>
      <c r="R3032" t="str">
        <f>MID(N3032,FIND("/",N3032)+1,4115)</f>
        <v>spaces</v>
      </c>
      <c r="S3032" s="11">
        <f>(((J3032/60)/60)/24)+DATE(1970,1,1)</f>
        <v>42233.747349537036</v>
      </c>
      <c r="T3032" s="11">
        <f>(((I3032/60)/60)/24)+DATE(1970,1,1)</f>
        <v>42263.747349537036</v>
      </c>
    </row>
    <row r="3033" spans="1:20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>E3033/D3033</f>
        <v>1</v>
      </c>
      <c r="P3033">
        <f>E3033/L3033</f>
        <v>51.724137931034484</v>
      </c>
      <c r="Q3033" t="str">
        <f>LEFT(N3033,(FIND("/",N3033)-1))</f>
        <v>theater</v>
      </c>
      <c r="R3033" t="str">
        <f>MID(N3033,FIND("/",N3033)+1,4115)</f>
        <v>spaces</v>
      </c>
      <c r="S3033" s="11">
        <f>(((J3033/60)/60)/24)+DATE(1970,1,1)</f>
        <v>42597.882488425923</v>
      </c>
      <c r="T3033" s="11">
        <f>(((I3033/60)/60)/24)+DATE(1970,1,1)</f>
        <v>42657.882488425923</v>
      </c>
    </row>
    <row r="3034" spans="1:20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>E3034/D3034</f>
        <v>1.272</v>
      </c>
      <c r="P3034">
        <f>E3034/L3034</f>
        <v>50.88</v>
      </c>
      <c r="Q3034" t="str">
        <f>LEFT(N3034,(FIND("/",N3034)-1))</f>
        <v>theater</v>
      </c>
      <c r="R3034" t="str">
        <f>MID(N3034,FIND("/",N3034)+1,4115)</f>
        <v>spaces</v>
      </c>
      <c r="S3034" s="11">
        <f>(((J3034/60)/60)/24)+DATE(1970,1,1)</f>
        <v>42228.044664351852</v>
      </c>
      <c r="T3034" s="11">
        <f>(((I3034/60)/60)/24)+DATE(1970,1,1)</f>
        <v>42258.044664351852</v>
      </c>
    </row>
    <row r="3035" spans="1:20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>E3035/D3035</f>
        <v>1.4653333333333334</v>
      </c>
      <c r="P3035">
        <f>E3035/L3035</f>
        <v>191.13043478260869</v>
      </c>
      <c r="Q3035" t="str">
        <f>LEFT(N3035,(FIND("/",N3035)-1))</f>
        <v>theater</v>
      </c>
      <c r="R3035" t="str">
        <f>MID(N3035,FIND("/",N3035)+1,4115)</f>
        <v>spaces</v>
      </c>
      <c r="S3035" s="11">
        <f>(((J3035/60)/60)/24)+DATE(1970,1,1)</f>
        <v>42570.110243055555</v>
      </c>
      <c r="T3035" s="11">
        <f>(((I3035/60)/60)/24)+DATE(1970,1,1)</f>
        <v>42600.110243055555</v>
      </c>
    </row>
    <row r="3036" spans="1:20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>E3036/D3036</f>
        <v>1.1253599999999999</v>
      </c>
      <c r="P3036">
        <f>E3036/L3036</f>
        <v>89.314285714285717</v>
      </c>
      <c r="Q3036" t="str">
        <f>LEFT(N3036,(FIND("/",N3036)-1))</f>
        <v>theater</v>
      </c>
      <c r="R3036" t="str">
        <f>MID(N3036,FIND("/",N3036)+1,4115)</f>
        <v>spaces</v>
      </c>
      <c r="S3036" s="11">
        <f>(((J3036/60)/60)/24)+DATE(1970,1,1)</f>
        <v>42644.535358796296</v>
      </c>
      <c r="T3036" s="11">
        <f>(((I3036/60)/60)/24)+DATE(1970,1,1)</f>
        <v>42675.165972222225</v>
      </c>
    </row>
    <row r="3037" spans="1:20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>E3037/D3037</f>
        <v>1.0878684000000001</v>
      </c>
      <c r="P3037">
        <f>E3037/L3037</f>
        <v>88.588631921824103</v>
      </c>
      <c r="Q3037" t="str">
        <f>LEFT(N3037,(FIND("/",N3037)-1))</f>
        <v>theater</v>
      </c>
      <c r="R3037" t="str">
        <f>MID(N3037,FIND("/",N3037)+1,4115)</f>
        <v>spaces</v>
      </c>
      <c r="S3037" s="11">
        <f>(((J3037/60)/60)/24)+DATE(1970,1,1)</f>
        <v>41368.560289351852</v>
      </c>
      <c r="T3037" s="11">
        <f>(((I3037/60)/60)/24)+DATE(1970,1,1)</f>
        <v>41398.560289351852</v>
      </c>
    </row>
    <row r="3038" spans="1:20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>E3038/D3038</f>
        <v>1.26732</v>
      </c>
      <c r="P3038">
        <f>E3038/L3038</f>
        <v>96.300911854103347</v>
      </c>
      <c r="Q3038" t="str">
        <f>LEFT(N3038,(FIND("/",N3038)-1))</f>
        <v>theater</v>
      </c>
      <c r="R3038" t="str">
        <f>MID(N3038,FIND("/",N3038)+1,4115)</f>
        <v>spaces</v>
      </c>
      <c r="S3038" s="11">
        <f>(((J3038/60)/60)/24)+DATE(1970,1,1)</f>
        <v>41466.785231481481</v>
      </c>
      <c r="T3038" s="11">
        <f>(((I3038/60)/60)/24)+DATE(1970,1,1)</f>
        <v>41502.499305555553</v>
      </c>
    </row>
    <row r="3039" spans="1:20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>E3039/D3039</f>
        <v>2.1320000000000001</v>
      </c>
      <c r="P3039">
        <f>E3039/L3039</f>
        <v>33.3125</v>
      </c>
      <c r="Q3039" t="str">
        <f>LEFT(N3039,(FIND("/",N3039)-1))</f>
        <v>theater</v>
      </c>
      <c r="R3039" t="str">
        <f>MID(N3039,FIND("/",N3039)+1,4115)</f>
        <v>spaces</v>
      </c>
      <c r="S3039" s="11">
        <f>(((J3039/60)/60)/24)+DATE(1970,1,1)</f>
        <v>40378.893206018518</v>
      </c>
      <c r="T3039" s="11">
        <f>(((I3039/60)/60)/24)+DATE(1970,1,1)</f>
        <v>40453.207638888889</v>
      </c>
    </row>
    <row r="3040" spans="1:20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>E3040/D3040</f>
        <v>1.0049999999999999</v>
      </c>
      <c r="P3040">
        <f>E3040/L3040</f>
        <v>37.222222222222221</v>
      </c>
      <c r="Q3040" t="str">
        <f>LEFT(N3040,(FIND("/",N3040)-1))</f>
        <v>theater</v>
      </c>
      <c r="R3040" t="str">
        <f>MID(N3040,FIND("/",N3040)+1,4115)</f>
        <v>spaces</v>
      </c>
      <c r="S3040" s="11">
        <f>(((J3040/60)/60)/24)+DATE(1970,1,1)</f>
        <v>42373.252280092594</v>
      </c>
      <c r="T3040" s="11">
        <f>(((I3040/60)/60)/24)+DATE(1970,1,1)</f>
        <v>42433.252280092594</v>
      </c>
    </row>
    <row r="3041" spans="1:20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>E3041/D3041</f>
        <v>1.0871389999999999</v>
      </c>
      <c r="P3041">
        <f>E3041/L3041</f>
        <v>92.130423728813554</v>
      </c>
      <c r="Q3041" t="str">
        <f>LEFT(N3041,(FIND("/",N3041)-1))</f>
        <v>theater</v>
      </c>
      <c r="R3041" t="str">
        <f>MID(N3041,FIND("/",N3041)+1,4115)</f>
        <v>spaces</v>
      </c>
      <c r="S3041" s="11">
        <f>(((J3041/60)/60)/24)+DATE(1970,1,1)</f>
        <v>41610.794421296298</v>
      </c>
      <c r="T3041" s="11">
        <f>(((I3041/60)/60)/24)+DATE(1970,1,1)</f>
        <v>41637.332638888889</v>
      </c>
    </row>
    <row r="3042" spans="1:20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>E3042/D3042</f>
        <v>1.075</v>
      </c>
      <c r="P3042">
        <f>E3042/L3042</f>
        <v>76.785714285714292</v>
      </c>
      <c r="Q3042" t="str">
        <f>LEFT(N3042,(FIND("/",N3042)-1))</f>
        <v>theater</v>
      </c>
      <c r="R3042" t="str">
        <f>MID(N3042,FIND("/",N3042)+1,4115)</f>
        <v>spaces</v>
      </c>
      <c r="S3042" s="11">
        <f>(((J3042/60)/60)/24)+DATE(1970,1,1)</f>
        <v>42177.791909722218</v>
      </c>
      <c r="T3042" s="11">
        <f>(((I3042/60)/60)/24)+DATE(1970,1,1)</f>
        <v>42181.958333333328</v>
      </c>
    </row>
    <row r="3043" spans="1:20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>E3043/D3043</f>
        <v>1.1048192771084338</v>
      </c>
      <c r="P3043">
        <f>E3043/L3043</f>
        <v>96.526315789473685</v>
      </c>
      <c r="Q3043" t="str">
        <f>LEFT(N3043,(FIND("/",N3043)-1))</f>
        <v>theater</v>
      </c>
      <c r="R3043" t="str">
        <f>MID(N3043,FIND("/",N3043)+1,4115)</f>
        <v>spaces</v>
      </c>
      <c r="S3043" s="11">
        <f>(((J3043/60)/60)/24)+DATE(1970,1,1)</f>
        <v>42359.868611111116</v>
      </c>
      <c r="T3043" s="11">
        <f>(((I3043/60)/60)/24)+DATE(1970,1,1)</f>
        <v>42389.868611111116</v>
      </c>
    </row>
    <row r="3044" spans="1:20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>E3044/D3044</f>
        <v>1.28</v>
      </c>
      <c r="P3044">
        <f>E3044/L3044</f>
        <v>51.891891891891895</v>
      </c>
      <c r="Q3044" t="str">
        <f>LEFT(N3044,(FIND("/",N3044)-1))</f>
        <v>theater</v>
      </c>
      <c r="R3044" t="str">
        <f>MID(N3044,FIND("/",N3044)+1,4115)</f>
        <v>spaces</v>
      </c>
      <c r="S3044" s="11">
        <f>(((J3044/60)/60)/24)+DATE(1970,1,1)</f>
        <v>42253.688043981485</v>
      </c>
      <c r="T3044" s="11">
        <f>(((I3044/60)/60)/24)+DATE(1970,1,1)</f>
        <v>42283.688043981485</v>
      </c>
    </row>
    <row r="3045" spans="1:20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>E3045/D3045</f>
        <v>1.1000666666666667</v>
      </c>
      <c r="P3045">
        <f>E3045/L3045</f>
        <v>128.9140625</v>
      </c>
      <c r="Q3045" t="str">
        <f>LEFT(N3045,(FIND("/",N3045)-1))</f>
        <v>theater</v>
      </c>
      <c r="R3045" t="str">
        <f>MID(N3045,FIND("/",N3045)+1,4115)</f>
        <v>spaces</v>
      </c>
      <c r="S3045" s="11">
        <f>(((J3045/60)/60)/24)+DATE(1970,1,1)</f>
        <v>42083.070590277777</v>
      </c>
      <c r="T3045" s="11">
        <f>(((I3045/60)/60)/24)+DATE(1970,1,1)</f>
        <v>42110.118055555555</v>
      </c>
    </row>
    <row r="3046" spans="1:20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>E3046/D3046</f>
        <v>1.0934166666666667</v>
      </c>
      <c r="P3046">
        <f>E3046/L3046</f>
        <v>84.108974358974365</v>
      </c>
      <c r="Q3046" t="str">
        <f>LEFT(N3046,(FIND("/",N3046)-1))</f>
        <v>theater</v>
      </c>
      <c r="R3046" t="str">
        <f>MID(N3046,FIND("/",N3046)+1,4115)</f>
        <v>spaces</v>
      </c>
      <c r="S3046" s="11">
        <f>(((J3046/60)/60)/24)+DATE(1970,1,1)</f>
        <v>42387.7268287037</v>
      </c>
      <c r="T3046" s="11">
        <f>(((I3046/60)/60)/24)+DATE(1970,1,1)</f>
        <v>42402.7268287037</v>
      </c>
    </row>
    <row r="3047" spans="1:20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>E3047/D3047</f>
        <v>1.3270650000000002</v>
      </c>
      <c r="P3047">
        <f>E3047/L3047</f>
        <v>82.941562500000003</v>
      </c>
      <c r="Q3047" t="str">
        <f>LEFT(N3047,(FIND("/",N3047)-1))</f>
        <v>theater</v>
      </c>
      <c r="R3047" t="str">
        <f>MID(N3047,FIND("/",N3047)+1,4115)</f>
        <v>spaces</v>
      </c>
      <c r="S3047" s="11">
        <f>(((J3047/60)/60)/24)+DATE(1970,1,1)</f>
        <v>41843.155729166669</v>
      </c>
      <c r="T3047" s="11">
        <f>(((I3047/60)/60)/24)+DATE(1970,1,1)</f>
        <v>41873.155729166669</v>
      </c>
    </row>
    <row r="3048" spans="1:20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>E3048/D3048</f>
        <v>1.9084810126582279</v>
      </c>
      <c r="P3048">
        <f>E3048/L3048</f>
        <v>259.94827586206895</v>
      </c>
      <c r="Q3048" t="str">
        <f>LEFT(N3048,(FIND("/",N3048)-1))</f>
        <v>theater</v>
      </c>
      <c r="R3048" t="str">
        <f>MID(N3048,FIND("/",N3048)+1,4115)</f>
        <v>spaces</v>
      </c>
      <c r="S3048" s="11">
        <f>(((J3048/60)/60)/24)+DATE(1970,1,1)</f>
        <v>41862.803078703706</v>
      </c>
      <c r="T3048" s="11">
        <f>(((I3048/60)/60)/24)+DATE(1970,1,1)</f>
        <v>41892.202777777777</v>
      </c>
    </row>
    <row r="3049" spans="1:20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>E3049/D3049</f>
        <v>1.49</v>
      </c>
      <c r="P3049">
        <f>E3049/L3049</f>
        <v>37.25</v>
      </c>
      <c r="Q3049" t="str">
        <f>LEFT(N3049,(FIND("/",N3049)-1))</f>
        <v>theater</v>
      </c>
      <c r="R3049" t="str">
        <f>MID(N3049,FIND("/",N3049)+1,4115)</f>
        <v>spaces</v>
      </c>
      <c r="S3049" s="11">
        <f>(((J3049/60)/60)/24)+DATE(1970,1,1)</f>
        <v>42443.989050925928</v>
      </c>
      <c r="T3049" s="11">
        <f>(((I3049/60)/60)/24)+DATE(1970,1,1)</f>
        <v>42487.552777777775</v>
      </c>
    </row>
    <row r="3050" spans="1:20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>E3050/D3050</f>
        <v>1.6639999999999999</v>
      </c>
      <c r="P3050">
        <f>E3050/L3050</f>
        <v>177.02127659574469</v>
      </c>
      <c r="Q3050" t="str">
        <f>LEFT(N3050,(FIND("/",N3050)-1))</f>
        <v>theater</v>
      </c>
      <c r="R3050" t="str">
        <f>MID(N3050,FIND("/",N3050)+1,4115)</f>
        <v>spaces</v>
      </c>
      <c r="S3050" s="11">
        <f>(((J3050/60)/60)/24)+DATE(1970,1,1)</f>
        <v>41975.901180555549</v>
      </c>
      <c r="T3050" s="11">
        <f>(((I3050/60)/60)/24)+DATE(1970,1,1)</f>
        <v>42004.890277777777</v>
      </c>
    </row>
    <row r="3051" spans="1:20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>E3051/D3051</f>
        <v>1.0666666666666667</v>
      </c>
      <c r="P3051">
        <f>E3051/L3051</f>
        <v>74.074074074074076</v>
      </c>
      <c r="Q3051" t="str">
        <f>LEFT(N3051,(FIND("/",N3051)-1))</f>
        <v>theater</v>
      </c>
      <c r="R3051" t="str">
        <f>MID(N3051,FIND("/",N3051)+1,4115)</f>
        <v>spaces</v>
      </c>
      <c r="S3051" s="11">
        <f>(((J3051/60)/60)/24)+DATE(1970,1,1)</f>
        <v>42139.014525462961</v>
      </c>
      <c r="T3051" s="11">
        <f>(((I3051/60)/60)/24)+DATE(1970,1,1)</f>
        <v>42169.014525462961</v>
      </c>
    </row>
    <row r="3052" spans="1:20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>E3052/D3052</f>
        <v>1.06</v>
      </c>
      <c r="P3052">
        <f>E3052/L3052</f>
        <v>70.666666666666671</v>
      </c>
      <c r="Q3052" t="str">
        <f>LEFT(N3052,(FIND("/",N3052)-1))</f>
        <v>theater</v>
      </c>
      <c r="R3052" t="str">
        <f>MID(N3052,FIND("/",N3052)+1,4115)</f>
        <v>spaces</v>
      </c>
      <c r="S3052" s="11">
        <f>(((J3052/60)/60)/24)+DATE(1970,1,1)</f>
        <v>42465.16851851852</v>
      </c>
      <c r="T3052" s="11">
        <f>(((I3052/60)/60)/24)+DATE(1970,1,1)</f>
        <v>42495.16851851852</v>
      </c>
    </row>
    <row r="3053" spans="1:20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>E3053/D3053</f>
        <v>0.23628571428571429</v>
      </c>
      <c r="P3053">
        <f>E3053/L3053</f>
        <v>23.62857142857143</v>
      </c>
      <c r="Q3053" t="str">
        <f>LEFT(N3053,(FIND("/",N3053)-1))</f>
        <v>theater</v>
      </c>
      <c r="R3053" t="str">
        <f>MID(N3053,FIND("/",N3053)+1,4115)</f>
        <v>spaces</v>
      </c>
      <c r="S3053" s="11">
        <f>(((J3053/60)/60)/24)+DATE(1970,1,1)</f>
        <v>42744.416030092587</v>
      </c>
      <c r="T3053" s="11">
        <f>(((I3053/60)/60)/24)+DATE(1970,1,1)</f>
        <v>42774.416030092587</v>
      </c>
    </row>
    <row r="3054" spans="1:20" ht="43.2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>E3054/D3054</f>
        <v>1.5E-3</v>
      </c>
      <c r="P3054">
        <f>E3054/L3054</f>
        <v>37.5</v>
      </c>
      <c r="Q3054" t="str">
        <f>LEFT(N3054,(FIND("/",N3054)-1))</f>
        <v>theater</v>
      </c>
      <c r="R3054" t="str">
        <f>MID(N3054,FIND("/",N3054)+1,4115)</f>
        <v>spaces</v>
      </c>
      <c r="S3054" s="11">
        <f>(((J3054/60)/60)/24)+DATE(1970,1,1)</f>
        <v>42122.670069444444</v>
      </c>
      <c r="T3054" s="11">
        <f>(((I3054/60)/60)/24)+DATE(1970,1,1)</f>
        <v>42152.665972222225</v>
      </c>
    </row>
    <row r="3055" spans="1:20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>E3055/D3055</f>
        <v>4.0000000000000001E-3</v>
      </c>
      <c r="P3055">
        <f>E3055/L3055</f>
        <v>13.333333333333334</v>
      </c>
      <c r="Q3055" t="str">
        <f>LEFT(N3055,(FIND("/",N3055)-1))</f>
        <v>theater</v>
      </c>
      <c r="R3055" t="str">
        <f>MID(N3055,FIND("/",N3055)+1,4115)</f>
        <v>spaces</v>
      </c>
      <c r="S3055" s="11">
        <f>(((J3055/60)/60)/24)+DATE(1970,1,1)</f>
        <v>41862.761724537035</v>
      </c>
      <c r="T3055" s="11">
        <f>(((I3055/60)/60)/24)+DATE(1970,1,1)</f>
        <v>41914.165972222225</v>
      </c>
    </row>
    <row r="3056" spans="1:20" ht="43.2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>E3056/D3056</f>
        <v>0</v>
      </c>
      <c r="P3056" t="e">
        <f>E3056/L3056</f>
        <v>#DIV/0!</v>
      </c>
      <c r="Q3056" t="str">
        <f>LEFT(N3056,(FIND("/",N3056)-1))</f>
        <v>theater</v>
      </c>
      <c r="R3056" t="str">
        <f>MID(N3056,FIND("/",N3056)+1,4115)</f>
        <v>spaces</v>
      </c>
      <c r="S3056" s="11">
        <f>(((J3056/60)/60)/24)+DATE(1970,1,1)</f>
        <v>42027.832800925928</v>
      </c>
      <c r="T3056" s="11">
        <f>(((I3056/60)/60)/24)+DATE(1970,1,1)</f>
        <v>42065.044444444444</v>
      </c>
    </row>
    <row r="3057" spans="1:20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>E3057/D3057</f>
        <v>5.0000000000000002E-5</v>
      </c>
      <c r="P3057">
        <f>E3057/L3057</f>
        <v>1</v>
      </c>
      <c r="Q3057" t="str">
        <f>LEFT(N3057,(FIND("/",N3057)-1))</f>
        <v>theater</v>
      </c>
      <c r="R3057" t="str">
        <f>MID(N3057,FIND("/",N3057)+1,4115)</f>
        <v>spaces</v>
      </c>
      <c r="S3057" s="11">
        <f>(((J3057/60)/60)/24)+DATE(1970,1,1)</f>
        <v>41953.95821759259</v>
      </c>
      <c r="T3057" s="11">
        <f>(((I3057/60)/60)/24)+DATE(1970,1,1)</f>
        <v>42013.95821759259</v>
      </c>
    </row>
    <row r="3058" spans="1:20" ht="43.2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>E3058/D3058</f>
        <v>0</v>
      </c>
      <c r="P3058" t="e">
        <f>E3058/L3058</f>
        <v>#DIV/0!</v>
      </c>
      <c r="Q3058" t="str">
        <f>LEFT(N3058,(FIND("/",N3058)-1))</f>
        <v>theater</v>
      </c>
      <c r="R3058" t="str">
        <f>MID(N3058,FIND("/",N3058)+1,4115)</f>
        <v>spaces</v>
      </c>
      <c r="S3058" s="11">
        <f>(((J3058/60)/60)/24)+DATE(1970,1,1)</f>
        <v>41851.636388888888</v>
      </c>
      <c r="T3058" s="11">
        <f>(((I3058/60)/60)/24)+DATE(1970,1,1)</f>
        <v>41911.636388888888</v>
      </c>
    </row>
    <row r="3059" spans="1:20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>E3059/D3059</f>
        <v>0</v>
      </c>
      <c r="P3059" t="e">
        <f>E3059/L3059</f>
        <v>#DIV/0!</v>
      </c>
      <c r="Q3059" t="str">
        <f>LEFT(N3059,(FIND("/",N3059)-1))</f>
        <v>theater</v>
      </c>
      <c r="R3059" t="str">
        <f>MID(N3059,FIND("/",N3059)+1,4115)</f>
        <v>spaces</v>
      </c>
      <c r="S3059" s="11">
        <f>(((J3059/60)/60)/24)+DATE(1970,1,1)</f>
        <v>42433.650590277779</v>
      </c>
      <c r="T3059" s="11">
        <f>(((I3059/60)/60)/24)+DATE(1970,1,1)</f>
        <v>42463.608923611115</v>
      </c>
    </row>
    <row r="3060" spans="1:20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>E3060/D3060</f>
        <v>1.6666666666666666E-4</v>
      </c>
      <c r="P3060">
        <f>E3060/L3060</f>
        <v>1</v>
      </c>
      <c r="Q3060" t="str">
        <f>LEFT(N3060,(FIND("/",N3060)-1))</f>
        <v>theater</v>
      </c>
      <c r="R3060" t="str">
        <f>MID(N3060,FIND("/",N3060)+1,4115)</f>
        <v>spaces</v>
      </c>
      <c r="S3060" s="11">
        <f>(((J3060/60)/60)/24)+DATE(1970,1,1)</f>
        <v>42460.374305555553</v>
      </c>
      <c r="T3060" s="11">
        <f>(((I3060/60)/60)/24)+DATE(1970,1,1)</f>
        <v>42510.374305555553</v>
      </c>
    </row>
    <row r="3061" spans="1:20" ht="43.2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>E3061/D3061</f>
        <v>3.0066666666666665E-2</v>
      </c>
      <c r="P3061">
        <f>E3061/L3061</f>
        <v>41</v>
      </c>
      <c r="Q3061" t="str">
        <f>LEFT(N3061,(FIND("/",N3061)-1))</f>
        <v>theater</v>
      </c>
      <c r="R3061" t="str">
        <f>MID(N3061,FIND("/",N3061)+1,4115)</f>
        <v>spaces</v>
      </c>
      <c r="S3061" s="11">
        <f>(((J3061/60)/60)/24)+DATE(1970,1,1)</f>
        <v>41829.935717592591</v>
      </c>
      <c r="T3061" s="11">
        <f>(((I3061/60)/60)/24)+DATE(1970,1,1)</f>
        <v>41859.935717592591</v>
      </c>
    </row>
    <row r="3062" spans="1:20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>E3062/D3062</f>
        <v>1.5227272727272728E-3</v>
      </c>
      <c r="P3062">
        <f>E3062/L3062</f>
        <v>55.833333333333336</v>
      </c>
      <c r="Q3062" t="str">
        <f>LEFT(N3062,(FIND("/",N3062)-1))</f>
        <v>theater</v>
      </c>
      <c r="R3062" t="str">
        <f>MID(N3062,FIND("/",N3062)+1,4115)</f>
        <v>spaces</v>
      </c>
      <c r="S3062" s="11">
        <f>(((J3062/60)/60)/24)+DATE(1970,1,1)</f>
        <v>42245.274699074071</v>
      </c>
      <c r="T3062" s="11">
        <f>(((I3062/60)/60)/24)+DATE(1970,1,1)</f>
        <v>42275.274699074071</v>
      </c>
    </row>
    <row r="3063" spans="1:20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>E3063/D3063</f>
        <v>0</v>
      </c>
      <c r="P3063" t="e">
        <f>E3063/L3063</f>
        <v>#DIV/0!</v>
      </c>
      <c r="Q3063" t="str">
        <f>LEFT(N3063,(FIND("/",N3063)-1))</f>
        <v>theater</v>
      </c>
      <c r="R3063" t="str">
        <f>MID(N3063,FIND("/",N3063)+1,4115)</f>
        <v>spaces</v>
      </c>
      <c r="S3063" s="11">
        <f>(((J3063/60)/60)/24)+DATE(1970,1,1)</f>
        <v>41834.784120370372</v>
      </c>
      <c r="T3063" s="11">
        <f>(((I3063/60)/60)/24)+DATE(1970,1,1)</f>
        <v>41864.784120370372</v>
      </c>
    </row>
    <row r="3064" spans="1:20" ht="43.2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>E3064/D3064</f>
        <v>0.66839999999999999</v>
      </c>
      <c r="P3064">
        <f>E3064/L3064</f>
        <v>99.761194029850742</v>
      </c>
      <c r="Q3064" t="str">
        <f>LEFT(N3064,(FIND("/",N3064)-1))</f>
        <v>theater</v>
      </c>
      <c r="R3064" t="str">
        <f>MID(N3064,FIND("/",N3064)+1,4115)</f>
        <v>spaces</v>
      </c>
      <c r="S3064" s="11">
        <f>(((J3064/60)/60)/24)+DATE(1970,1,1)</f>
        <v>42248.535787037035</v>
      </c>
      <c r="T3064" s="11">
        <f>(((I3064/60)/60)/24)+DATE(1970,1,1)</f>
        <v>42277.75</v>
      </c>
    </row>
    <row r="3065" spans="1:20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>E3065/D3065</f>
        <v>0.19566666666666666</v>
      </c>
      <c r="P3065">
        <f>E3065/L3065</f>
        <v>25.521739130434781</v>
      </c>
      <c r="Q3065" t="str">
        <f>LEFT(N3065,(FIND("/",N3065)-1))</f>
        <v>theater</v>
      </c>
      <c r="R3065" t="str">
        <f>MID(N3065,FIND("/",N3065)+1,4115)</f>
        <v>spaces</v>
      </c>
      <c r="S3065" s="11">
        <f>(((J3065/60)/60)/24)+DATE(1970,1,1)</f>
        <v>42630.922893518517</v>
      </c>
      <c r="T3065" s="11">
        <f>(((I3065/60)/60)/24)+DATE(1970,1,1)</f>
        <v>42665.922893518517</v>
      </c>
    </row>
    <row r="3066" spans="1:20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>E3066/D3066</f>
        <v>0.11294666666666667</v>
      </c>
      <c r="P3066">
        <f>E3066/L3066</f>
        <v>117.65277777777777</v>
      </c>
      <c r="Q3066" t="str">
        <f>LEFT(N3066,(FIND("/",N3066)-1))</f>
        <v>theater</v>
      </c>
      <c r="R3066" t="str">
        <f>MID(N3066,FIND("/",N3066)+1,4115)</f>
        <v>spaces</v>
      </c>
      <c r="S3066" s="11">
        <f>(((J3066/60)/60)/24)+DATE(1970,1,1)</f>
        <v>42299.130162037036</v>
      </c>
      <c r="T3066" s="11">
        <f>(((I3066/60)/60)/24)+DATE(1970,1,1)</f>
        <v>42330.290972222225</v>
      </c>
    </row>
    <row r="3067" spans="1:20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>E3067/D3067</f>
        <v>4.0000000000000002E-4</v>
      </c>
      <c r="P3067">
        <f>E3067/L3067</f>
        <v>5</v>
      </c>
      <c r="Q3067" t="str">
        <f>LEFT(N3067,(FIND("/",N3067)-1))</f>
        <v>theater</v>
      </c>
      <c r="R3067" t="str">
        <f>MID(N3067,FIND("/",N3067)+1,4115)</f>
        <v>spaces</v>
      </c>
      <c r="S3067" s="11">
        <f>(((J3067/60)/60)/24)+DATE(1970,1,1)</f>
        <v>41825.055231481485</v>
      </c>
      <c r="T3067" s="11">
        <f>(((I3067/60)/60)/24)+DATE(1970,1,1)</f>
        <v>41850.055231481485</v>
      </c>
    </row>
    <row r="3068" spans="1:20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>E3068/D3068</f>
        <v>0.11985714285714286</v>
      </c>
      <c r="P3068">
        <f>E3068/L3068</f>
        <v>2796.6666666666665</v>
      </c>
      <c r="Q3068" t="str">
        <f>LEFT(N3068,(FIND("/",N3068)-1))</f>
        <v>theater</v>
      </c>
      <c r="R3068" t="str">
        <f>MID(N3068,FIND("/",N3068)+1,4115)</f>
        <v>spaces</v>
      </c>
      <c r="S3068" s="11">
        <f>(((J3068/60)/60)/24)+DATE(1970,1,1)</f>
        <v>42531.228437500002</v>
      </c>
      <c r="T3068" s="11">
        <f>(((I3068/60)/60)/24)+DATE(1970,1,1)</f>
        <v>42561.228437500002</v>
      </c>
    </row>
    <row r="3069" spans="1:20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>E3069/D3069</f>
        <v>2.5000000000000001E-2</v>
      </c>
      <c r="P3069">
        <f>E3069/L3069</f>
        <v>200</v>
      </c>
      <c r="Q3069" t="str">
        <f>LEFT(N3069,(FIND("/",N3069)-1))</f>
        <v>theater</v>
      </c>
      <c r="R3069" t="str">
        <f>MID(N3069,FIND("/",N3069)+1,4115)</f>
        <v>spaces</v>
      </c>
      <c r="S3069" s="11">
        <f>(((J3069/60)/60)/24)+DATE(1970,1,1)</f>
        <v>42226.938414351855</v>
      </c>
      <c r="T3069" s="11">
        <f>(((I3069/60)/60)/24)+DATE(1970,1,1)</f>
        <v>42256.938414351855</v>
      </c>
    </row>
    <row r="3070" spans="1:20" ht="43.2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>E3070/D3070</f>
        <v>6.9999999999999999E-4</v>
      </c>
      <c r="P3070">
        <f>E3070/L3070</f>
        <v>87.5</v>
      </c>
      <c r="Q3070" t="str">
        <f>LEFT(N3070,(FIND("/",N3070)-1))</f>
        <v>theater</v>
      </c>
      <c r="R3070" t="str">
        <f>MID(N3070,FIND("/",N3070)+1,4115)</f>
        <v>spaces</v>
      </c>
      <c r="S3070" s="11">
        <f>(((J3070/60)/60)/24)+DATE(1970,1,1)</f>
        <v>42263.691574074073</v>
      </c>
      <c r="T3070" s="11">
        <f>(((I3070/60)/60)/24)+DATE(1970,1,1)</f>
        <v>42293.691574074073</v>
      </c>
    </row>
    <row r="3071" spans="1:20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>E3071/D3071</f>
        <v>0.14099999999999999</v>
      </c>
      <c r="P3071">
        <f>E3071/L3071</f>
        <v>20.142857142857142</v>
      </c>
      <c r="Q3071" t="str">
        <f>LEFT(N3071,(FIND("/",N3071)-1))</f>
        <v>theater</v>
      </c>
      <c r="R3071" t="str">
        <f>MID(N3071,FIND("/",N3071)+1,4115)</f>
        <v>spaces</v>
      </c>
      <c r="S3071" s="11">
        <f>(((J3071/60)/60)/24)+DATE(1970,1,1)</f>
        <v>41957.833726851852</v>
      </c>
      <c r="T3071" s="11">
        <f>(((I3071/60)/60)/24)+DATE(1970,1,1)</f>
        <v>41987.833726851852</v>
      </c>
    </row>
    <row r="3072" spans="1:20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>E3072/D3072</f>
        <v>3.3399999999999999E-2</v>
      </c>
      <c r="P3072">
        <f>E3072/L3072</f>
        <v>20.875</v>
      </c>
      <c r="Q3072" t="str">
        <f>LEFT(N3072,(FIND("/",N3072)-1))</f>
        <v>theater</v>
      </c>
      <c r="R3072" t="str">
        <f>MID(N3072,FIND("/",N3072)+1,4115)</f>
        <v>spaces</v>
      </c>
      <c r="S3072" s="11">
        <f>(((J3072/60)/60)/24)+DATE(1970,1,1)</f>
        <v>42690.733437499999</v>
      </c>
      <c r="T3072" s="11">
        <f>(((I3072/60)/60)/24)+DATE(1970,1,1)</f>
        <v>42711.733437499999</v>
      </c>
    </row>
    <row r="3073" spans="1:20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>E3073/D3073</f>
        <v>0.59775</v>
      </c>
      <c r="P3073">
        <f>E3073/L3073</f>
        <v>61.307692307692307</v>
      </c>
      <c r="Q3073" t="str">
        <f>LEFT(N3073,(FIND("/",N3073)-1))</f>
        <v>theater</v>
      </c>
      <c r="R3073" t="str">
        <f>MID(N3073,FIND("/",N3073)+1,4115)</f>
        <v>spaces</v>
      </c>
      <c r="S3073" s="11">
        <f>(((J3073/60)/60)/24)+DATE(1970,1,1)</f>
        <v>42097.732418981483</v>
      </c>
      <c r="T3073" s="11">
        <f>(((I3073/60)/60)/24)+DATE(1970,1,1)</f>
        <v>42115.249305555553</v>
      </c>
    </row>
    <row r="3074" spans="1:20" ht="43.2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>E3074/D3074</f>
        <v>1.6666666666666666E-4</v>
      </c>
      <c r="P3074">
        <f>E3074/L3074</f>
        <v>1</v>
      </c>
      <c r="Q3074" t="str">
        <f>LEFT(N3074,(FIND("/",N3074)-1))</f>
        <v>theater</v>
      </c>
      <c r="R3074" t="str">
        <f>MID(N3074,FIND("/",N3074)+1,4115)</f>
        <v>spaces</v>
      </c>
      <c r="S3074" s="11">
        <f>(((J3074/60)/60)/24)+DATE(1970,1,1)</f>
        <v>42658.690532407403</v>
      </c>
      <c r="T3074" s="11">
        <f>(((I3074/60)/60)/24)+DATE(1970,1,1)</f>
        <v>42673.073611111111</v>
      </c>
    </row>
    <row r="3075" spans="1:20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>E3075/D3075</f>
        <v>2.3035714285714285E-4</v>
      </c>
      <c r="P3075">
        <f>E3075/L3075</f>
        <v>92.142857142857139</v>
      </c>
      <c r="Q3075" t="str">
        <f>LEFT(N3075,(FIND("/",N3075)-1))</f>
        <v>theater</v>
      </c>
      <c r="R3075" t="str">
        <f>MID(N3075,FIND("/",N3075)+1,4115)</f>
        <v>spaces</v>
      </c>
      <c r="S3075" s="11">
        <f>(((J3075/60)/60)/24)+DATE(1970,1,1)</f>
        <v>42111.684027777781</v>
      </c>
      <c r="T3075" s="11">
        <f>(((I3075/60)/60)/24)+DATE(1970,1,1)</f>
        <v>42169.804861111115</v>
      </c>
    </row>
    <row r="3076" spans="1:20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>E3076/D3076</f>
        <v>8.8000000000000003E-4</v>
      </c>
      <c r="P3076">
        <f>E3076/L3076</f>
        <v>7.333333333333333</v>
      </c>
      <c r="Q3076" t="str">
        <f>LEFT(N3076,(FIND("/",N3076)-1))</f>
        <v>theater</v>
      </c>
      <c r="R3076" t="str">
        <f>MID(N3076,FIND("/",N3076)+1,4115)</f>
        <v>spaces</v>
      </c>
      <c r="S3076" s="11">
        <f>(((J3076/60)/60)/24)+DATE(1970,1,1)</f>
        <v>42409.571284722217</v>
      </c>
      <c r="T3076" s="11">
        <f>(((I3076/60)/60)/24)+DATE(1970,1,1)</f>
        <v>42439.571284722217</v>
      </c>
    </row>
    <row r="3077" spans="1:20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>E3077/D3077</f>
        <v>8.6400000000000005E-2</v>
      </c>
      <c r="P3077">
        <f>E3077/L3077</f>
        <v>64.8</v>
      </c>
      <c r="Q3077" t="str">
        <f>LEFT(N3077,(FIND("/",N3077)-1))</f>
        <v>theater</v>
      </c>
      <c r="R3077" t="str">
        <f>MID(N3077,FIND("/",N3077)+1,4115)</f>
        <v>spaces</v>
      </c>
      <c r="S3077" s="11">
        <f>(((J3077/60)/60)/24)+DATE(1970,1,1)</f>
        <v>42551.102314814809</v>
      </c>
      <c r="T3077" s="11">
        <f>(((I3077/60)/60)/24)+DATE(1970,1,1)</f>
        <v>42601.102314814809</v>
      </c>
    </row>
    <row r="3078" spans="1:20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>E3078/D3078</f>
        <v>0.15060000000000001</v>
      </c>
      <c r="P3078">
        <f>E3078/L3078</f>
        <v>30.12</v>
      </c>
      <c r="Q3078" t="str">
        <f>LEFT(N3078,(FIND("/",N3078)-1))</f>
        <v>theater</v>
      </c>
      <c r="R3078" t="str">
        <f>MID(N3078,FIND("/",N3078)+1,4115)</f>
        <v>spaces</v>
      </c>
      <c r="S3078" s="11">
        <f>(((J3078/60)/60)/24)+DATE(1970,1,1)</f>
        <v>42226.651886574073</v>
      </c>
      <c r="T3078" s="11">
        <f>(((I3078/60)/60)/24)+DATE(1970,1,1)</f>
        <v>42286.651886574073</v>
      </c>
    </row>
    <row r="3079" spans="1:20" ht="43.2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>E3079/D3079</f>
        <v>4.7727272727272731E-3</v>
      </c>
      <c r="P3079">
        <f>E3079/L3079</f>
        <v>52.5</v>
      </c>
      <c r="Q3079" t="str">
        <f>LEFT(N3079,(FIND("/",N3079)-1))</f>
        <v>theater</v>
      </c>
      <c r="R3079" t="str">
        <f>MID(N3079,FIND("/",N3079)+1,4115)</f>
        <v>spaces</v>
      </c>
      <c r="S3079" s="11">
        <f>(((J3079/60)/60)/24)+DATE(1970,1,1)</f>
        <v>42766.956921296296</v>
      </c>
      <c r="T3079" s="11">
        <f>(((I3079/60)/60)/24)+DATE(1970,1,1)</f>
        <v>42796.956921296296</v>
      </c>
    </row>
    <row r="3080" spans="1:20" ht="43.2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>E3080/D3080</f>
        <v>1.1833333333333333E-3</v>
      </c>
      <c r="P3080">
        <f>E3080/L3080</f>
        <v>23.666666666666668</v>
      </c>
      <c r="Q3080" t="str">
        <f>LEFT(N3080,(FIND("/",N3080)-1))</f>
        <v>theater</v>
      </c>
      <c r="R3080" t="str">
        <f>MID(N3080,FIND("/",N3080)+1,4115)</f>
        <v>spaces</v>
      </c>
      <c r="S3080" s="11">
        <f>(((J3080/60)/60)/24)+DATE(1970,1,1)</f>
        <v>42031.138831018514</v>
      </c>
      <c r="T3080" s="11">
        <f>(((I3080/60)/60)/24)+DATE(1970,1,1)</f>
        <v>42061.138831018514</v>
      </c>
    </row>
    <row r="3081" spans="1:20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>E3081/D3081</f>
        <v>8.4173998587352451E-3</v>
      </c>
      <c r="P3081">
        <f>E3081/L3081</f>
        <v>415.77777777777777</v>
      </c>
      <c r="Q3081" t="str">
        <f>LEFT(N3081,(FIND("/",N3081)-1))</f>
        <v>theater</v>
      </c>
      <c r="R3081" t="str">
        <f>MID(N3081,FIND("/",N3081)+1,4115)</f>
        <v>spaces</v>
      </c>
      <c r="S3081" s="11">
        <f>(((J3081/60)/60)/24)+DATE(1970,1,1)</f>
        <v>42055.713368055556</v>
      </c>
      <c r="T3081" s="11">
        <f>(((I3081/60)/60)/24)+DATE(1970,1,1)</f>
        <v>42085.671701388885</v>
      </c>
    </row>
    <row r="3082" spans="1:20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>E3082/D3082</f>
        <v>1.8799999999999999E-4</v>
      </c>
      <c r="P3082">
        <f>E3082/L3082</f>
        <v>53.714285714285715</v>
      </c>
      <c r="Q3082" t="str">
        <f>LEFT(N3082,(FIND("/",N3082)-1))</f>
        <v>theater</v>
      </c>
      <c r="R3082" t="str">
        <f>MID(N3082,FIND("/",N3082)+1,4115)</f>
        <v>spaces</v>
      </c>
      <c r="S3082" s="11">
        <f>(((J3082/60)/60)/24)+DATE(1970,1,1)</f>
        <v>41940.028287037036</v>
      </c>
      <c r="T3082" s="11">
        <f>(((I3082/60)/60)/24)+DATE(1970,1,1)</f>
        <v>42000.0699537037</v>
      </c>
    </row>
    <row r="3083" spans="1:20" ht="43.2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>E3083/D3083</f>
        <v>2.1029999999999998E-3</v>
      </c>
      <c r="P3083">
        <f>E3083/L3083</f>
        <v>420.6</v>
      </c>
      <c r="Q3083" t="str">
        <f>LEFT(N3083,(FIND("/",N3083)-1))</f>
        <v>theater</v>
      </c>
      <c r="R3083" t="str">
        <f>MID(N3083,FIND("/",N3083)+1,4115)</f>
        <v>spaces</v>
      </c>
      <c r="S3083" s="11">
        <f>(((J3083/60)/60)/24)+DATE(1970,1,1)</f>
        <v>42237.181608796294</v>
      </c>
      <c r="T3083" s="11">
        <f>(((I3083/60)/60)/24)+DATE(1970,1,1)</f>
        <v>42267.181608796294</v>
      </c>
    </row>
    <row r="3084" spans="1:20" ht="43.2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>E3084/D3084</f>
        <v>0</v>
      </c>
      <c r="P3084" t="e">
        <f>E3084/L3084</f>
        <v>#DIV/0!</v>
      </c>
      <c r="Q3084" t="str">
        <f>LEFT(N3084,(FIND("/",N3084)-1))</f>
        <v>theater</v>
      </c>
      <c r="R3084" t="str">
        <f>MID(N3084,FIND("/",N3084)+1,4115)</f>
        <v>spaces</v>
      </c>
      <c r="S3084" s="11">
        <f>(((J3084/60)/60)/24)+DATE(1970,1,1)</f>
        <v>42293.922986111109</v>
      </c>
      <c r="T3084" s="11">
        <f>(((I3084/60)/60)/24)+DATE(1970,1,1)</f>
        <v>42323.96465277778</v>
      </c>
    </row>
    <row r="3085" spans="1:20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>E3085/D3085</f>
        <v>2.8E-3</v>
      </c>
      <c r="P3085">
        <f>E3085/L3085</f>
        <v>18.666666666666668</v>
      </c>
      <c r="Q3085" t="str">
        <f>LEFT(N3085,(FIND("/",N3085)-1))</f>
        <v>theater</v>
      </c>
      <c r="R3085" t="str">
        <f>MID(N3085,FIND("/",N3085)+1,4115)</f>
        <v>spaces</v>
      </c>
      <c r="S3085" s="11">
        <f>(((J3085/60)/60)/24)+DATE(1970,1,1)</f>
        <v>41853.563402777778</v>
      </c>
      <c r="T3085" s="11">
        <f>(((I3085/60)/60)/24)+DATE(1970,1,1)</f>
        <v>41883.208333333336</v>
      </c>
    </row>
    <row r="3086" spans="1:20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>E3086/D3086</f>
        <v>0.11579206701157921</v>
      </c>
      <c r="P3086">
        <f>E3086/L3086</f>
        <v>78.333333333333329</v>
      </c>
      <c r="Q3086" t="str">
        <f>LEFT(N3086,(FIND("/",N3086)-1))</f>
        <v>theater</v>
      </c>
      <c r="R3086" t="str">
        <f>MID(N3086,FIND("/",N3086)+1,4115)</f>
        <v>spaces</v>
      </c>
      <c r="S3086" s="11">
        <f>(((J3086/60)/60)/24)+DATE(1970,1,1)</f>
        <v>42100.723738425921</v>
      </c>
      <c r="T3086" s="11">
        <f>(((I3086/60)/60)/24)+DATE(1970,1,1)</f>
        <v>42129.783333333333</v>
      </c>
    </row>
    <row r="3087" spans="1:20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>E3087/D3087</f>
        <v>2.4400000000000002E-2</v>
      </c>
      <c r="P3087">
        <f>E3087/L3087</f>
        <v>67.777777777777771</v>
      </c>
      <c r="Q3087" t="str">
        <f>LEFT(N3087,(FIND("/",N3087)-1))</f>
        <v>theater</v>
      </c>
      <c r="R3087" t="str">
        <f>MID(N3087,FIND("/",N3087)+1,4115)</f>
        <v>spaces</v>
      </c>
      <c r="S3087" s="11">
        <f>(((J3087/60)/60)/24)+DATE(1970,1,1)</f>
        <v>42246.883784722217</v>
      </c>
      <c r="T3087" s="11">
        <f>(((I3087/60)/60)/24)+DATE(1970,1,1)</f>
        <v>42276.883784722217</v>
      </c>
    </row>
    <row r="3088" spans="1:20" ht="43.2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>E3088/D3088</f>
        <v>2.5000000000000001E-3</v>
      </c>
      <c r="P3088">
        <f>E3088/L3088</f>
        <v>16.666666666666668</v>
      </c>
      <c r="Q3088" t="str">
        <f>LEFT(N3088,(FIND("/",N3088)-1))</f>
        <v>theater</v>
      </c>
      <c r="R3088" t="str">
        <f>MID(N3088,FIND("/",N3088)+1,4115)</f>
        <v>spaces</v>
      </c>
      <c r="S3088" s="11">
        <f>(((J3088/60)/60)/24)+DATE(1970,1,1)</f>
        <v>42173.67082175926</v>
      </c>
      <c r="T3088" s="11">
        <f>(((I3088/60)/60)/24)+DATE(1970,1,1)</f>
        <v>42233.67082175926</v>
      </c>
    </row>
    <row r="3089" spans="1:20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>E3089/D3089</f>
        <v>6.2500000000000003E-3</v>
      </c>
      <c r="P3089">
        <f>E3089/L3089</f>
        <v>62.5</v>
      </c>
      <c r="Q3089" t="str">
        <f>LEFT(N3089,(FIND("/",N3089)-1))</f>
        <v>theater</v>
      </c>
      <c r="R3089" t="str">
        <f>MID(N3089,FIND("/",N3089)+1,4115)</f>
        <v>spaces</v>
      </c>
      <c r="S3089" s="11">
        <f>(((J3089/60)/60)/24)+DATE(1970,1,1)</f>
        <v>42665.150347222225</v>
      </c>
      <c r="T3089" s="11">
        <f>(((I3089/60)/60)/24)+DATE(1970,1,1)</f>
        <v>42725.192013888889</v>
      </c>
    </row>
    <row r="3090" spans="1:20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>E3090/D3090</f>
        <v>1.9384615384615384E-3</v>
      </c>
      <c r="P3090">
        <f>E3090/L3090</f>
        <v>42</v>
      </c>
      <c r="Q3090" t="str">
        <f>LEFT(N3090,(FIND("/",N3090)-1))</f>
        <v>theater</v>
      </c>
      <c r="R3090" t="str">
        <f>MID(N3090,FIND("/",N3090)+1,4115)</f>
        <v>spaces</v>
      </c>
      <c r="S3090" s="11">
        <f>(((J3090/60)/60)/24)+DATE(1970,1,1)</f>
        <v>41981.57230324074</v>
      </c>
      <c r="T3090" s="11">
        <f>(((I3090/60)/60)/24)+DATE(1970,1,1)</f>
        <v>42012.570138888885</v>
      </c>
    </row>
    <row r="3091" spans="1:20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>E3091/D3091</f>
        <v>0.23416000000000001</v>
      </c>
      <c r="P3091">
        <f>E3091/L3091</f>
        <v>130.0888888888889</v>
      </c>
      <c r="Q3091" t="str">
        <f>LEFT(N3091,(FIND("/",N3091)-1))</f>
        <v>theater</v>
      </c>
      <c r="R3091" t="str">
        <f>MID(N3091,FIND("/",N3091)+1,4115)</f>
        <v>spaces</v>
      </c>
      <c r="S3091" s="11">
        <f>(((J3091/60)/60)/24)+DATE(1970,1,1)</f>
        <v>42528.542627314819</v>
      </c>
      <c r="T3091" s="11">
        <f>(((I3091/60)/60)/24)+DATE(1970,1,1)</f>
        <v>42560.082638888889</v>
      </c>
    </row>
    <row r="3092" spans="1:20" ht="43.2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>E3092/D3092</f>
        <v>5.080888888888889E-2</v>
      </c>
      <c r="P3092">
        <f>E3092/L3092</f>
        <v>1270.2222222222222</v>
      </c>
      <c r="Q3092" t="str">
        <f>LEFT(N3092,(FIND("/",N3092)-1))</f>
        <v>theater</v>
      </c>
      <c r="R3092" t="str">
        <f>MID(N3092,FIND("/",N3092)+1,4115)</f>
        <v>spaces</v>
      </c>
      <c r="S3092" s="11">
        <f>(((J3092/60)/60)/24)+DATE(1970,1,1)</f>
        <v>42065.818807870368</v>
      </c>
      <c r="T3092" s="11">
        <f>(((I3092/60)/60)/24)+DATE(1970,1,1)</f>
        <v>42125.777141203704</v>
      </c>
    </row>
    <row r="3093" spans="1:20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>E3093/D3093</f>
        <v>0.15920000000000001</v>
      </c>
      <c r="P3093">
        <f>E3093/L3093</f>
        <v>88.444444444444443</v>
      </c>
      <c r="Q3093" t="str">
        <f>LEFT(N3093,(FIND("/",N3093)-1))</f>
        <v>theater</v>
      </c>
      <c r="R3093" t="str">
        <f>MID(N3093,FIND("/",N3093)+1,4115)</f>
        <v>spaces</v>
      </c>
      <c r="S3093" s="11">
        <f>(((J3093/60)/60)/24)+DATE(1970,1,1)</f>
        <v>42566.948414351849</v>
      </c>
      <c r="T3093" s="11">
        <f>(((I3093/60)/60)/24)+DATE(1970,1,1)</f>
        <v>42596.948414351849</v>
      </c>
    </row>
    <row r="3094" spans="1:20" ht="43.2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>E3094/D3094</f>
        <v>1.1831900000000001E-2</v>
      </c>
      <c r="P3094">
        <f>E3094/L3094</f>
        <v>56.342380952380957</v>
      </c>
      <c r="Q3094" t="str">
        <f>LEFT(N3094,(FIND("/",N3094)-1))</f>
        <v>theater</v>
      </c>
      <c r="R3094" t="str">
        <f>MID(N3094,FIND("/",N3094)+1,4115)</f>
        <v>spaces</v>
      </c>
      <c r="S3094" s="11">
        <f>(((J3094/60)/60)/24)+DATE(1970,1,1)</f>
        <v>42255.619351851856</v>
      </c>
      <c r="T3094" s="11">
        <f>(((I3094/60)/60)/24)+DATE(1970,1,1)</f>
        <v>42292.916666666672</v>
      </c>
    </row>
    <row r="3095" spans="1:20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>E3095/D3095</f>
        <v>0.22750000000000001</v>
      </c>
      <c r="P3095">
        <f>E3095/L3095</f>
        <v>53.529411764705884</v>
      </c>
      <c r="Q3095" t="str">
        <f>LEFT(N3095,(FIND("/",N3095)-1))</f>
        <v>theater</v>
      </c>
      <c r="R3095" t="str">
        <f>MID(N3095,FIND("/",N3095)+1,4115)</f>
        <v>spaces</v>
      </c>
      <c r="S3095" s="11">
        <f>(((J3095/60)/60)/24)+DATE(1970,1,1)</f>
        <v>41760.909039351849</v>
      </c>
      <c r="T3095" s="11">
        <f>(((I3095/60)/60)/24)+DATE(1970,1,1)</f>
        <v>41791.165972222225</v>
      </c>
    </row>
    <row r="3096" spans="1:20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>E3096/D3096</f>
        <v>2.5000000000000001E-4</v>
      </c>
      <c r="P3096">
        <f>E3096/L3096</f>
        <v>25</v>
      </c>
      <c r="Q3096" t="str">
        <f>LEFT(N3096,(FIND("/",N3096)-1))</f>
        <v>theater</v>
      </c>
      <c r="R3096" t="str">
        <f>MID(N3096,FIND("/",N3096)+1,4115)</f>
        <v>spaces</v>
      </c>
      <c r="S3096" s="11">
        <f>(((J3096/60)/60)/24)+DATE(1970,1,1)</f>
        <v>42207.795787037037</v>
      </c>
      <c r="T3096" s="11">
        <f>(((I3096/60)/60)/24)+DATE(1970,1,1)</f>
        <v>42267.795787037037</v>
      </c>
    </row>
    <row r="3097" spans="1:20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>E3097/D3097</f>
        <v>3.351206434316354E-3</v>
      </c>
      <c r="P3097">
        <f>E3097/L3097</f>
        <v>50</v>
      </c>
      <c r="Q3097" t="str">
        <f>LEFT(N3097,(FIND("/",N3097)-1))</f>
        <v>theater</v>
      </c>
      <c r="R3097" t="str">
        <f>MID(N3097,FIND("/",N3097)+1,4115)</f>
        <v>spaces</v>
      </c>
      <c r="S3097" s="11">
        <f>(((J3097/60)/60)/24)+DATE(1970,1,1)</f>
        <v>42523.025231481486</v>
      </c>
      <c r="T3097" s="11">
        <f>(((I3097/60)/60)/24)+DATE(1970,1,1)</f>
        <v>42583.025231481486</v>
      </c>
    </row>
    <row r="3098" spans="1:20" ht="43.2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>E3098/D3098</f>
        <v>3.9750000000000001E-2</v>
      </c>
      <c r="P3098">
        <f>E3098/L3098</f>
        <v>56.785714285714285</v>
      </c>
      <c r="Q3098" t="str">
        <f>LEFT(N3098,(FIND("/",N3098)-1))</f>
        <v>theater</v>
      </c>
      <c r="R3098" t="str">
        <f>MID(N3098,FIND("/",N3098)+1,4115)</f>
        <v>spaces</v>
      </c>
      <c r="S3098" s="11">
        <f>(((J3098/60)/60)/24)+DATE(1970,1,1)</f>
        <v>42114.825532407413</v>
      </c>
      <c r="T3098" s="11">
        <f>(((I3098/60)/60)/24)+DATE(1970,1,1)</f>
        <v>42144.825532407413</v>
      </c>
    </row>
    <row r="3099" spans="1:20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>E3099/D3099</f>
        <v>0.17150000000000001</v>
      </c>
      <c r="P3099">
        <f>E3099/L3099</f>
        <v>40.833333333333336</v>
      </c>
      <c r="Q3099" t="str">
        <f>LEFT(N3099,(FIND("/",N3099)-1))</f>
        <v>theater</v>
      </c>
      <c r="R3099" t="str">
        <f>MID(N3099,FIND("/",N3099)+1,4115)</f>
        <v>spaces</v>
      </c>
      <c r="S3099" s="11">
        <f>(((J3099/60)/60)/24)+DATE(1970,1,1)</f>
        <v>42629.503483796296</v>
      </c>
      <c r="T3099" s="11">
        <f>(((I3099/60)/60)/24)+DATE(1970,1,1)</f>
        <v>42650.583333333328</v>
      </c>
    </row>
    <row r="3100" spans="1:20" ht="43.2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>E3100/D3100</f>
        <v>3.608004104669061E-2</v>
      </c>
      <c r="P3100">
        <f>E3100/L3100</f>
        <v>65.111111111111114</v>
      </c>
      <c r="Q3100" t="str">
        <f>LEFT(N3100,(FIND("/",N3100)-1))</f>
        <v>theater</v>
      </c>
      <c r="R3100" t="str">
        <f>MID(N3100,FIND("/",N3100)+1,4115)</f>
        <v>spaces</v>
      </c>
      <c r="S3100" s="11">
        <f>(((J3100/60)/60)/24)+DATE(1970,1,1)</f>
        <v>42359.792233796295</v>
      </c>
      <c r="T3100" s="11">
        <f>(((I3100/60)/60)/24)+DATE(1970,1,1)</f>
        <v>42408.01180555555</v>
      </c>
    </row>
    <row r="3101" spans="1:20" ht="43.2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>E3101/D3101</f>
        <v>0.13900000000000001</v>
      </c>
      <c r="P3101">
        <f>E3101/L3101</f>
        <v>55.6</v>
      </c>
      <c r="Q3101" t="str">
        <f>LEFT(N3101,(FIND("/",N3101)-1))</f>
        <v>theater</v>
      </c>
      <c r="R3101" t="str">
        <f>MID(N3101,FIND("/",N3101)+1,4115)</f>
        <v>spaces</v>
      </c>
      <c r="S3101" s="11">
        <f>(((J3101/60)/60)/24)+DATE(1970,1,1)</f>
        <v>42382.189710648148</v>
      </c>
      <c r="T3101" s="11">
        <f>(((I3101/60)/60)/24)+DATE(1970,1,1)</f>
        <v>42412.189710648148</v>
      </c>
    </row>
    <row r="3102" spans="1:20" ht="43.2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>E3102/D3102</f>
        <v>0.15225</v>
      </c>
      <c r="P3102">
        <f>E3102/L3102</f>
        <v>140.53846153846155</v>
      </c>
      <c r="Q3102" t="str">
        <f>LEFT(N3102,(FIND("/",N3102)-1))</f>
        <v>theater</v>
      </c>
      <c r="R3102" t="str">
        <f>MID(N3102,FIND("/",N3102)+1,4115)</f>
        <v>spaces</v>
      </c>
      <c r="S3102" s="11">
        <f>(((J3102/60)/60)/24)+DATE(1970,1,1)</f>
        <v>41902.622395833336</v>
      </c>
      <c r="T3102" s="11">
        <f>(((I3102/60)/60)/24)+DATE(1970,1,1)</f>
        <v>41932.622395833336</v>
      </c>
    </row>
    <row r="3103" spans="1:20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>E3103/D3103</f>
        <v>0.12</v>
      </c>
      <c r="P3103">
        <f>E3103/L3103</f>
        <v>25</v>
      </c>
      <c r="Q3103" t="str">
        <f>LEFT(N3103,(FIND("/",N3103)-1))</f>
        <v>theater</v>
      </c>
      <c r="R3103" t="str">
        <f>MID(N3103,FIND("/",N3103)+1,4115)</f>
        <v>spaces</v>
      </c>
      <c r="S3103" s="11">
        <f>(((J3103/60)/60)/24)+DATE(1970,1,1)</f>
        <v>42171.383530092593</v>
      </c>
      <c r="T3103" s="11">
        <f>(((I3103/60)/60)/24)+DATE(1970,1,1)</f>
        <v>42201.330555555556</v>
      </c>
    </row>
    <row r="3104" spans="1:20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>E3104/D3104</f>
        <v>0.391125</v>
      </c>
      <c r="P3104">
        <f>E3104/L3104</f>
        <v>69.533333333333331</v>
      </c>
      <c r="Q3104" t="str">
        <f>LEFT(N3104,(FIND("/",N3104)-1))</f>
        <v>theater</v>
      </c>
      <c r="R3104" t="str">
        <f>MID(N3104,FIND("/",N3104)+1,4115)</f>
        <v>spaces</v>
      </c>
      <c r="S3104" s="11">
        <f>(((J3104/60)/60)/24)+DATE(1970,1,1)</f>
        <v>42555.340486111112</v>
      </c>
      <c r="T3104" s="11">
        <f>(((I3104/60)/60)/24)+DATE(1970,1,1)</f>
        <v>42605.340486111112</v>
      </c>
    </row>
    <row r="3105" spans="1:20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>E3105/D3105</f>
        <v>2.6829268292682929E-3</v>
      </c>
      <c r="P3105">
        <f>E3105/L3105</f>
        <v>5.5</v>
      </c>
      <c r="Q3105" t="str">
        <f>LEFT(N3105,(FIND("/",N3105)-1))</f>
        <v>theater</v>
      </c>
      <c r="R3105" t="str">
        <f>MID(N3105,FIND("/",N3105)+1,4115)</f>
        <v>spaces</v>
      </c>
      <c r="S3105" s="11">
        <f>(((J3105/60)/60)/24)+DATE(1970,1,1)</f>
        <v>42107.156319444446</v>
      </c>
      <c r="T3105" s="11">
        <f>(((I3105/60)/60)/24)+DATE(1970,1,1)</f>
        <v>42167.156319444446</v>
      </c>
    </row>
    <row r="3106" spans="1:20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>E3106/D3106</f>
        <v>0.29625000000000001</v>
      </c>
      <c r="P3106">
        <f>E3106/L3106</f>
        <v>237</v>
      </c>
      <c r="Q3106" t="str">
        <f>LEFT(N3106,(FIND("/",N3106)-1))</f>
        <v>theater</v>
      </c>
      <c r="R3106" t="str">
        <f>MID(N3106,FIND("/",N3106)+1,4115)</f>
        <v>spaces</v>
      </c>
      <c r="S3106" s="11">
        <f>(((J3106/60)/60)/24)+DATE(1970,1,1)</f>
        <v>42006.908692129626</v>
      </c>
      <c r="T3106" s="11">
        <f>(((I3106/60)/60)/24)+DATE(1970,1,1)</f>
        <v>42038.083333333328</v>
      </c>
    </row>
    <row r="3107" spans="1:20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>E3107/D3107</f>
        <v>0.4236099230111206</v>
      </c>
      <c r="P3107">
        <f>E3107/L3107</f>
        <v>79.870967741935488</v>
      </c>
      <c r="Q3107" t="str">
        <f>LEFT(N3107,(FIND("/",N3107)-1))</f>
        <v>theater</v>
      </c>
      <c r="R3107" t="str">
        <f>MID(N3107,FIND("/",N3107)+1,4115)</f>
        <v>spaces</v>
      </c>
      <c r="S3107" s="11">
        <f>(((J3107/60)/60)/24)+DATE(1970,1,1)</f>
        <v>41876.718935185185</v>
      </c>
      <c r="T3107" s="11">
        <f>(((I3107/60)/60)/24)+DATE(1970,1,1)</f>
        <v>41931.208333333336</v>
      </c>
    </row>
    <row r="3108" spans="1:20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>E3108/D3108</f>
        <v>4.1000000000000002E-2</v>
      </c>
      <c r="P3108">
        <f>E3108/L3108</f>
        <v>10.25</v>
      </c>
      <c r="Q3108" t="str">
        <f>LEFT(N3108,(FIND("/",N3108)-1))</f>
        <v>theater</v>
      </c>
      <c r="R3108" t="str">
        <f>MID(N3108,FIND("/",N3108)+1,4115)</f>
        <v>spaces</v>
      </c>
      <c r="S3108" s="11">
        <f>(((J3108/60)/60)/24)+DATE(1970,1,1)</f>
        <v>42241.429120370376</v>
      </c>
      <c r="T3108" s="11">
        <f>(((I3108/60)/60)/24)+DATE(1970,1,1)</f>
        <v>42263.916666666672</v>
      </c>
    </row>
    <row r="3109" spans="1:20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>E3109/D3109</f>
        <v>0.197625</v>
      </c>
      <c r="P3109">
        <f>E3109/L3109</f>
        <v>272.58620689655174</v>
      </c>
      <c r="Q3109" t="str">
        <f>LEFT(N3109,(FIND("/",N3109)-1))</f>
        <v>theater</v>
      </c>
      <c r="R3109" t="str">
        <f>MID(N3109,FIND("/",N3109)+1,4115)</f>
        <v>spaces</v>
      </c>
      <c r="S3109" s="11">
        <f>(((J3109/60)/60)/24)+DATE(1970,1,1)</f>
        <v>42128.814247685179</v>
      </c>
      <c r="T3109" s="11">
        <f>(((I3109/60)/60)/24)+DATE(1970,1,1)</f>
        <v>42135.814247685179</v>
      </c>
    </row>
    <row r="3110" spans="1:20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>E3110/D3110</f>
        <v>5.1999999999999995E-4</v>
      </c>
      <c r="P3110">
        <f>E3110/L3110</f>
        <v>13</v>
      </c>
      <c r="Q3110" t="str">
        <f>LEFT(N3110,(FIND("/",N3110)-1))</f>
        <v>theater</v>
      </c>
      <c r="R3110" t="str">
        <f>MID(N3110,FIND("/",N3110)+1,4115)</f>
        <v>spaces</v>
      </c>
      <c r="S3110" s="11">
        <f>(((J3110/60)/60)/24)+DATE(1970,1,1)</f>
        <v>42062.680486111116</v>
      </c>
      <c r="T3110" s="11">
        <f>(((I3110/60)/60)/24)+DATE(1970,1,1)</f>
        <v>42122.638819444444</v>
      </c>
    </row>
    <row r="3111" spans="1:20" ht="43.2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>E3111/D3111</f>
        <v>0.25030188679245285</v>
      </c>
      <c r="P3111">
        <f>E3111/L3111</f>
        <v>58.184210526315788</v>
      </c>
      <c r="Q3111" t="str">
        <f>LEFT(N3111,(FIND("/",N3111)-1))</f>
        <v>theater</v>
      </c>
      <c r="R3111" t="str">
        <f>MID(N3111,FIND("/",N3111)+1,4115)</f>
        <v>spaces</v>
      </c>
      <c r="S3111" s="11">
        <f>(((J3111/60)/60)/24)+DATE(1970,1,1)</f>
        <v>41844.125115740739</v>
      </c>
      <c r="T3111" s="11">
        <f>(((I3111/60)/60)/24)+DATE(1970,1,1)</f>
        <v>41879.125115740739</v>
      </c>
    </row>
    <row r="3112" spans="1:20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>E3112/D3112</f>
        <v>4.0000000000000002E-4</v>
      </c>
      <c r="P3112">
        <f>E3112/L3112</f>
        <v>10</v>
      </c>
      <c r="Q3112" t="str">
        <f>LEFT(N3112,(FIND("/",N3112)-1))</f>
        <v>theater</v>
      </c>
      <c r="R3112" t="str">
        <f>MID(N3112,FIND("/",N3112)+1,4115)</f>
        <v>spaces</v>
      </c>
      <c r="S3112" s="11">
        <f>(((J3112/60)/60)/24)+DATE(1970,1,1)</f>
        <v>42745.031469907408</v>
      </c>
      <c r="T3112" s="11">
        <f>(((I3112/60)/60)/24)+DATE(1970,1,1)</f>
        <v>42785.031469907408</v>
      </c>
    </row>
    <row r="3113" spans="1:20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>E3113/D3113</f>
        <v>0.26640000000000003</v>
      </c>
      <c r="P3113">
        <f>E3113/L3113</f>
        <v>70.10526315789474</v>
      </c>
      <c r="Q3113" t="str">
        <f>LEFT(N3113,(FIND("/",N3113)-1))</f>
        <v>theater</v>
      </c>
      <c r="R3113" t="str">
        <f>MID(N3113,FIND("/",N3113)+1,4115)</f>
        <v>spaces</v>
      </c>
      <c r="S3113" s="11">
        <f>(((J3113/60)/60)/24)+DATE(1970,1,1)</f>
        <v>41885.595138888886</v>
      </c>
      <c r="T3113" s="11">
        <f>(((I3113/60)/60)/24)+DATE(1970,1,1)</f>
        <v>41916.595138888886</v>
      </c>
    </row>
    <row r="3114" spans="1:20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>E3114/D3114</f>
        <v>4.7363636363636365E-2</v>
      </c>
      <c r="P3114">
        <f>E3114/L3114</f>
        <v>57.888888888888886</v>
      </c>
      <c r="Q3114" t="str">
        <f>LEFT(N3114,(FIND("/",N3114)-1))</f>
        <v>theater</v>
      </c>
      <c r="R3114" t="str">
        <f>MID(N3114,FIND("/",N3114)+1,4115)</f>
        <v>spaces</v>
      </c>
      <c r="S3114" s="11">
        <f>(((J3114/60)/60)/24)+DATE(1970,1,1)</f>
        <v>42615.121921296297</v>
      </c>
      <c r="T3114" s="11">
        <f>(((I3114/60)/60)/24)+DATE(1970,1,1)</f>
        <v>42675.121921296297</v>
      </c>
    </row>
    <row r="3115" spans="1:20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>E3115/D3115</f>
        <v>4.2435339894712751E-2</v>
      </c>
      <c r="P3115">
        <f>E3115/L3115</f>
        <v>125.27027027027027</v>
      </c>
      <c r="Q3115" t="str">
        <f>LEFT(N3115,(FIND("/",N3115)-1))</f>
        <v>theater</v>
      </c>
      <c r="R3115" t="str">
        <f>MID(N3115,FIND("/",N3115)+1,4115)</f>
        <v>spaces</v>
      </c>
      <c r="S3115" s="11">
        <f>(((J3115/60)/60)/24)+DATE(1970,1,1)</f>
        <v>42081.731273148151</v>
      </c>
      <c r="T3115" s="11">
        <f>(((I3115/60)/60)/24)+DATE(1970,1,1)</f>
        <v>42111.731273148151</v>
      </c>
    </row>
    <row r="3116" spans="1:20" ht="43.2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>E3116/D3116</f>
        <v>0</v>
      </c>
      <c r="P3116" t="e">
        <f>E3116/L3116</f>
        <v>#DIV/0!</v>
      </c>
      <c r="Q3116" t="str">
        <f>LEFT(N3116,(FIND("/",N3116)-1))</f>
        <v>theater</v>
      </c>
      <c r="R3116" t="str">
        <f>MID(N3116,FIND("/",N3116)+1,4115)</f>
        <v>spaces</v>
      </c>
      <c r="S3116" s="11">
        <f>(((J3116/60)/60)/24)+DATE(1970,1,1)</f>
        <v>41843.632523148146</v>
      </c>
      <c r="T3116" s="11">
        <f>(((I3116/60)/60)/24)+DATE(1970,1,1)</f>
        <v>41903.632523148146</v>
      </c>
    </row>
    <row r="3117" spans="1:20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>E3117/D3117</f>
        <v>0.03</v>
      </c>
      <c r="P3117">
        <f>E3117/L3117</f>
        <v>300</v>
      </c>
      <c r="Q3117" t="str">
        <f>LEFT(N3117,(FIND("/",N3117)-1))</f>
        <v>theater</v>
      </c>
      <c r="R3117" t="str">
        <f>MID(N3117,FIND("/",N3117)+1,4115)</f>
        <v>spaces</v>
      </c>
      <c r="S3117" s="11">
        <f>(((J3117/60)/60)/24)+DATE(1970,1,1)</f>
        <v>42496.447071759263</v>
      </c>
      <c r="T3117" s="11">
        <f>(((I3117/60)/60)/24)+DATE(1970,1,1)</f>
        <v>42526.447071759263</v>
      </c>
    </row>
    <row r="3118" spans="1:20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>E3118/D3118</f>
        <v>0.57333333333333336</v>
      </c>
      <c r="P3118">
        <f>E3118/L3118</f>
        <v>43</v>
      </c>
      <c r="Q3118" t="str">
        <f>LEFT(N3118,(FIND("/",N3118)-1))</f>
        <v>theater</v>
      </c>
      <c r="R3118" t="str">
        <f>MID(N3118,FIND("/",N3118)+1,4115)</f>
        <v>spaces</v>
      </c>
      <c r="S3118" s="11">
        <f>(((J3118/60)/60)/24)+DATE(1970,1,1)</f>
        <v>42081.515335648146</v>
      </c>
      <c r="T3118" s="11">
        <f>(((I3118/60)/60)/24)+DATE(1970,1,1)</f>
        <v>42095.515335648146</v>
      </c>
    </row>
    <row r="3119" spans="1:20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>E3119/D3119</f>
        <v>1E-3</v>
      </c>
      <c r="P3119">
        <f>E3119/L3119</f>
        <v>1</v>
      </c>
      <c r="Q3119" t="str">
        <f>LEFT(N3119,(FIND("/",N3119)-1))</f>
        <v>theater</v>
      </c>
      <c r="R3119" t="str">
        <f>MID(N3119,FIND("/",N3119)+1,4115)</f>
        <v>spaces</v>
      </c>
      <c r="S3119" s="11">
        <f>(((J3119/60)/60)/24)+DATE(1970,1,1)</f>
        <v>42509.374537037031</v>
      </c>
      <c r="T3119" s="11">
        <f>(((I3119/60)/60)/24)+DATE(1970,1,1)</f>
        <v>42517.55</v>
      </c>
    </row>
    <row r="3120" spans="1:20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>E3120/D3120</f>
        <v>3.0999999999999999E-3</v>
      </c>
      <c r="P3120">
        <f>E3120/L3120</f>
        <v>775</v>
      </c>
      <c r="Q3120" t="str">
        <f>LEFT(N3120,(FIND("/",N3120)-1))</f>
        <v>theater</v>
      </c>
      <c r="R3120" t="str">
        <f>MID(N3120,FIND("/",N3120)+1,4115)</f>
        <v>spaces</v>
      </c>
      <c r="S3120" s="11">
        <f>(((J3120/60)/60)/24)+DATE(1970,1,1)</f>
        <v>42534.649571759262</v>
      </c>
      <c r="T3120" s="11">
        <f>(((I3120/60)/60)/24)+DATE(1970,1,1)</f>
        <v>42553.649571759262</v>
      </c>
    </row>
    <row r="3121" spans="1:20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>E3121/D3121</f>
        <v>5.0000000000000001E-4</v>
      </c>
      <c r="P3121">
        <f>E3121/L3121</f>
        <v>5</v>
      </c>
      <c r="Q3121" t="str">
        <f>LEFT(N3121,(FIND("/",N3121)-1))</f>
        <v>theater</v>
      </c>
      <c r="R3121" t="str">
        <f>MID(N3121,FIND("/",N3121)+1,4115)</f>
        <v>spaces</v>
      </c>
      <c r="S3121" s="11">
        <f>(((J3121/60)/60)/24)+DATE(1970,1,1)</f>
        <v>42060.04550925926</v>
      </c>
      <c r="T3121" s="11">
        <f>(((I3121/60)/60)/24)+DATE(1970,1,1)</f>
        <v>42090.003842592589</v>
      </c>
    </row>
    <row r="3122" spans="1:20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>E3122/D3122</f>
        <v>9.8461538461538464E-5</v>
      </c>
      <c r="P3122">
        <f>E3122/L3122</f>
        <v>12.8</v>
      </c>
      <c r="Q3122" t="str">
        <f>LEFT(N3122,(FIND("/",N3122)-1))</f>
        <v>theater</v>
      </c>
      <c r="R3122" t="str">
        <f>MID(N3122,FIND("/",N3122)+1,4115)</f>
        <v>spaces</v>
      </c>
      <c r="S3122" s="11">
        <f>(((J3122/60)/60)/24)+DATE(1970,1,1)</f>
        <v>42435.942083333335</v>
      </c>
      <c r="T3122" s="11">
        <f>(((I3122/60)/60)/24)+DATE(1970,1,1)</f>
        <v>42495.900416666671</v>
      </c>
    </row>
    <row r="3123" spans="1:20" ht="28.8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>E3123/D3123</f>
        <v>6.6666666666666671E-3</v>
      </c>
      <c r="P3123">
        <f>E3123/L3123</f>
        <v>10</v>
      </c>
      <c r="Q3123" t="str">
        <f>LEFT(N3123,(FIND("/",N3123)-1))</f>
        <v>theater</v>
      </c>
      <c r="R3123" t="str">
        <f>MID(N3123,FIND("/",N3123)+1,4115)</f>
        <v>spaces</v>
      </c>
      <c r="S3123" s="11">
        <f>(((J3123/60)/60)/24)+DATE(1970,1,1)</f>
        <v>41848.679803240739</v>
      </c>
      <c r="T3123" s="11">
        <f>(((I3123/60)/60)/24)+DATE(1970,1,1)</f>
        <v>41908.679803240739</v>
      </c>
    </row>
    <row r="3124" spans="1:20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>E3124/D3124</f>
        <v>0.58291457286432158</v>
      </c>
      <c r="P3124">
        <f>E3124/L3124</f>
        <v>58</v>
      </c>
      <c r="Q3124" t="str">
        <f>LEFT(N3124,(FIND("/",N3124)-1))</f>
        <v>theater</v>
      </c>
      <c r="R3124" t="str">
        <f>MID(N3124,FIND("/",N3124)+1,4115)</f>
        <v>spaces</v>
      </c>
      <c r="S3124" s="11">
        <f>(((J3124/60)/60)/24)+DATE(1970,1,1)</f>
        <v>42678.932083333333</v>
      </c>
      <c r="T3124" s="11">
        <f>(((I3124/60)/60)/24)+DATE(1970,1,1)</f>
        <v>42683.973750000005</v>
      </c>
    </row>
    <row r="3125" spans="1:20" ht="43.2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>E3125/D3125</f>
        <v>0.68153600000000003</v>
      </c>
      <c r="P3125">
        <f>E3125/L3125</f>
        <v>244.80459770114942</v>
      </c>
      <c r="Q3125" t="str">
        <f>LEFT(N3125,(FIND("/",N3125)-1))</f>
        <v>theater</v>
      </c>
      <c r="R3125" t="str">
        <f>MID(N3125,FIND("/",N3125)+1,4115)</f>
        <v>spaces</v>
      </c>
      <c r="S3125" s="11">
        <f>(((J3125/60)/60)/24)+DATE(1970,1,1)</f>
        <v>42530.993032407408</v>
      </c>
      <c r="T3125" s="11">
        <f>(((I3125/60)/60)/24)+DATE(1970,1,1)</f>
        <v>42560.993032407408</v>
      </c>
    </row>
    <row r="3126" spans="1:20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>E3126/D3126</f>
        <v>3.2499999999999997E-5</v>
      </c>
      <c r="P3126">
        <f>E3126/L3126</f>
        <v>6.5</v>
      </c>
      <c r="Q3126" t="str">
        <f>LEFT(N3126,(FIND("/",N3126)-1))</f>
        <v>theater</v>
      </c>
      <c r="R3126" t="str">
        <f>MID(N3126,FIND("/",N3126)+1,4115)</f>
        <v>spaces</v>
      </c>
      <c r="S3126" s="11">
        <f>(((J3126/60)/60)/24)+DATE(1970,1,1)</f>
        <v>41977.780104166668</v>
      </c>
      <c r="T3126" s="11">
        <f>(((I3126/60)/60)/24)+DATE(1970,1,1)</f>
        <v>42037.780104166668</v>
      </c>
    </row>
    <row r="3127" spans="1:20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>E3127/D3127</f>
        <v>0</v>
      </c>
      <c r="P3127" t="e">
        <f>E3127/L3127</f>
        <v>#DIV/0!</v>
      </c>
      <c r="Q3127" t="str">
        <f>LEFT(N3127,(FIND("/",N3127)-1))</f>
        <v>theater</v>
      </c>
      <c r="R3127" t="str">
        <f>MID(N3127,FIND("/",N3127)+1,4115)</f>
        <v>spaces</v>
      </c>
      <c r="S3127" s="11">
        <f>(((J3127/60)/60)/24)+DATE(1970,1,1)</f>
        <v>42346.20685185185</v>
      </c>
      <c r="T3127" s="11">
        <f>(((I3127/60)/60)/24)+DATE(1970,1,1)</f>
        <v>42376.20685185185</v>
      </c>
    </row>
    <row r="3128" spans="1:20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>E3128/D3128</f>
        <v>4.1599999999999998E-2</v>
      </c>
      <c r="P3128">
        <f>E3128/L3128</f>
        <v>61.176470588235297</v>
      </c>
      <c r="Q3128" t="str">
        <f>LEFT(N3128,(FIND("/",N3128)-1))</f>
        <v>theater</v>
      </c>
      <c r="R3128" t="str">
        <f>MID(N3128,FIND("/",N3128)+1,4115)</f>
        <v>spaces</v>
      </c>
      <c r="S3128" s="11">
        <f>(((J3128/60)/60)/24)+DATE(1970,1,1)</f>
        <v>42427.01807870371</v>
      </c>
      <c r="T3128" s="11">
        <f>(((I3128/60)/60)/24)+DATE(1970,1,1)</f>
        <v>42456.976412037038</v>
      </c>
    </row>
    <row r="3129" spans="1:20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>E3129/D3129</f>
        <v>0</v>
      </c>
      <c r="P3129" t="e">
        <f>E3129/L3129</f>
        <v>#DIV/0!</v>
      </c>
      <c r="Q3129" t="str">
        <f>LEFT(N3129,(FIND("/",N3129)-1))</f>
        <v>theater</v>
      </c>
      <c r="R3129" t="str">
        <f>MID(N3129,FIND("/",N3129)+1,4115)</f>
        <v>spaces</v>
      </c>
      <c r="S3129" s="11">
        <f>(((J3129/60)/60)/24)+DATE(1970,1,1)</f>
        <v>42034.856817129628</v>
      </c>
      <c r="T3129" s="11">
        <f>(((I3129/60)/60)/24)+DATE(1970,1,1)</f>
        <v>42064.856817129628</v>
      </c>
    </row>
    <row r="3130" spans="1:20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>E3130/D3130</f>
        <v>1.0860666666666667</v>
      </c>
      <c r="P3130">
        <f>E3130/L3130</f>
        <v>139.23931623931625</v>
      </c>
      <c r="Q3130" t="str">
        <f>LEFT(N3130,(FIND("/",N3130)-1))</f>
        <v>theater</v>
      </c>
      <c r="R3130" t="str">
        <f>MID(N3130,FIND("/",N3130)+1,4115)</f>
        <v>plays</v>
      </c>
      <c r="S3130" s="11">
        <f>(((J3130/60)/60)/24)+DATE(1970,1,1)</f>
        <v>42780.825706018513</v>
      </c>
      <c r="T3130" s="11">
        <f>(((I3130/60)/60)/24)+DATE(1970,1,1)</f>
        <v>42810.784039351856</v>
      </c>
    </row>
    <row r="3131" spans="1:20" ht="43.2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>E3131/D3131</f>
        <v>8.0000000000000002E-3</v>
      </c>
      <c r="P3131">
        <f>E3131/L3131</f>
        <v>10</v>
      </c>
      <c r="Q3131" t="str">
        <f>LEFT(N3131,(FIND("/",N3131)-1))</f>
        <v>theater</v>
      </c>
      <c r="R3131" t="str">
        <f>MID(N3131,FIND("/",N3131)+1,4115)</f>
        <v>plays</v>
      </c>
      <c r="S3131" s="11">
        <f>(((J3131/60)/60)/24)+DATE(1970,1,1)</f>
        <v>42803.842812499999</v>
      </c>
      <c r="T3131" s="11">
        <f>(((I3131/60)/60)/24)+DATE(1970,1,1)</f>
        <v>42843.801145833335</v>
      </c>
    </row>
    <row r="3132" spans="1:20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>E3132/D3132</f>
        <v>3.7499999999999999E-2</v>
      </c>
      <c r="P3132">
        <f>E3132/L3132</f>
        <v>93.75</v>
      </c>
      <c r="Q3132" t="str">
        <f>LEFT(N3132,(FIND("/",N3132)-1))</f>
        <v>theater</v>
      </c>
      <c r="R3132" t="str">
        <f>MID(N3132,FIND("/",N3132)+1,4115)</f>
        <v>plays</v>
      </c>
      <c r="S3132" s="11">
        <f>(((J3132/60)/60)/24)+DATE(1970,1,1)</f>
        <v>42808.640231481477</v>
      </c>
      <c r="T3132" s="11">
        <f>(((I3132/60)/60)/24)+DATE(1970,1,1)</f>
        <v>42839.207638888889</v>
      </c>
    </row>
    <row r="3133" spans="1:20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>E3133/D3133</f>
        <v>0.15731707317073171</v>
      </c>
      <c r="P3133">
        <f>E3133/L3133</f>
        <v>53.75</v>
      </c>
      <c r="Q3133" t="str">
        <f>LEFT(N3133,(FIND("/",N3133)-1))</f>
        <v>theater</v>
      </c>
      <c r="R3133" t="str">
        <f>MID(N3133,FIND("/",N3133)+1,4115)</f>
        <v>plays</v>
      </c>
      <c r="S3133" s="11">
        <f>(((J3133/60)/60)/24)+DATE(1970,1,1)</f>
        <v>42803.579224537039</v>
      </c>
      <c r="T3133" s="11">
        <f>(((I3133/60)/60)/24)+DATE(1970,1,1)</f>
        <v>42833.537557870368</v>
      </c>
    </row>
    <row r="3134" spans="1:20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>E3134/D3134</f>
        <v>3.3333333333333332E-4</v>
      </c>
      <c r="P3134">
        <f>E3134/L3134</f>
        <v>10</v>
      </c>
      <c r="Q3134" t="str">
        <f>LEFT(N3134,(FIND("/",N3134)-1))</f>
        <v>theater</v>
      </c>
      <c r="R3134" t="str">
        <f>MID(N3134,FIND("/",N3134)+1,4115)</f>
        <v>plays</v>
      </c>
      <c r="S3134" s="11">
        <f>(((J3134/60)/60)/24)+DATE(1970,1,1)</f>
        <v>42786.350231481483</v>
      </c>
      <c r="T3134" s="11">
        <f>(((I3134/60)/60)/24)+DATE(1970,1,1)</f>
        <v>42846.308564814812</v>
      </c>
    </row>
    <row r="3135" spans="1:20" ht="43.2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>E3135/D3135</f>
        <v>1.08</v>
      </c>
      <c r="P3135">
        <f>E3135/L3135</f>
        <v>33.75</v>
      </c>
      <c r="Q3135" t="str">
        <f>LEFT(N3135,(FIND("/",N3135)-1))</f>
        <v>theater</v>
      </c>
      <c r="R3135" t="str">
        <f>MID(N3135,FIND("/",N3135)+1,4115)</f>
        <v>plays</v>
      </c>
      <c r="S3135" s="11">
        <f>(((J3135/60)/60)/24)+DATE(1970,1,1)</f>
        <v>42788.565208333333</v>
      </c>
      <c r="T3135" s="11">
        <f>(((I3135/60)/60)/24)+DATE(1970,1,1)</f>
        <v>42818.523541666669</v>
      </c>
    </row>
    <row r="3136" spans="1:20" ht="43.2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>E3136/D3136</f>
        <v>0.22500000000000001</v>
      </c>
      <c r="P3136">
        <f>E3136/L3136</f>
        <v>18.75</v>
      </c>
      <c r="Q3136" t="str">
        <f>LEFT(N3136,(FIND("/",N3136)-1))</f>
        <v>theater</v>
      </c>
      <c r="R3136" t="str">
        <f>MID(N3136,FIND("/",N3136)+1,4115)</f>
        <v>plays</v>
      </c>
      <c r="S3136" s="11">
        <f>(((J3136/60)/60)/24)+DATE(1970,1,1)</f>
        <v>42800.720127314817</v>
      </c>
      <c r="T3136" s="11">
        <f>(((I3136/60)/60)/24)+DATE(1970,1,1)</f>
        <v>42821.678460648152</v>
      </c>
    </row>
    <row r="3137" spans="1:20" ht="43.2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>E3137/D3137</f>
        <v>0.20849420849420849</v>
      </c>
      <c r="P3137">
        <f>E3137/L3137</f>
        <v>23.142857142857142</v>
      </c>
      <c r="Q3137" t="str">
        <f>LEFT(N3137,(FIND("/",N3137)-1))</f>
        <v>theater</v>
      </c>
      <c r="R3137" t="str">
        <f>MID(N3137,FIND("/",N3137)+1,4115)</f>
        <v>plays</v>
      </c>
      <c r="S3137" s="11">
        <f>(((J3137/60)/60)/24)+DATE(1970,1,1)</f>
        <v>42807.151863425926</v>
      </c>
      <c r="T3137" s="11">
        <f>(((I3137/60)/60)/24)+DATE(1970,1,1)</f>
        <v>42829.151863425926</v>
      </c>
    </row>
    <row r="3138" spans="1:20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>E3138/D3138</f>
        <v>1.278</v>
      </c>
      <c r="P3138">
        <f>E3138/L3138</f>
        <v>29.045454545454547</v>
      </c>
      <c r="Q3138" t="str">
        <f>LEFT(N3138,(FIND("/",N3138)-1))</f>
        <v>theater</v>
      </c>
      <c r="R3138" t="str">
        <f>MID(N3138,FIND("/",N3138)+1,4115)</f>
        <v>plays</v>
      </c>
      <c r="S3138" s="11">
        <f>(((J3138/60)/60)/24)+DATE(1970,1,1)</f>
        <v>42789.462430555555</v>
      </c>
      <c r="T3138" s="11">
        <f>(((I3138/60)/60)/24)+DATE(1970,1,1)</f>
        <v>42825.957638888889</v>
      </c>
    </row>
    <row r="3139" spans="1:20" ht="28.8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>E3139/D3139</f>
        <v>3.3333333333333333E-2</v>
      </c>
      <c r="P3139">
        <f>E3139/L3139</f>
        <v>50</v>
      </c>
      <c r="Q3139" t="str">
        <f>LEFT(N3139,(FIND("/",N3139)-1))</f>
        <v>theater</v>
      </c>
      <c r="R3139" t="str">
        <f>MID(N3139,FIND("/",N3139)+1,4115)</f>
        <v>plays</v>
      </c>
      <c r="S3139" s="11">
        <f>(((J3139/60)/60)/24)+DATE(1970,1,1)</f>
        <v>42807.885057870371</v>
      </c>
      <c r="T3139" s="11">
        <f>(((I3139/60)/60)/24)+DATE(1970,1,1)</f>
        <v>42858.8</v>
      </c>
    </row>
    <row r="3140" spans="1:20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>E3140/D3140</f>
        <v>0</v>
      </c>
      <c r="P3140" t="e">
        <f>E3140/L3140</f>
        <v>#DIV/0!</v>
      </c>
      <c r="Q3140" t="str">
        <f>LEFT(N3140,(FIND("/",N3140)-1))</f>
        <v>theater</v>
      </c>
      <c r="R3140" t="str">
        <f>MID(N3140,FIND("/",N3140)+1,4115)</f>
        <v>plays</v>
      </c>
      <c r="S3140" s="11">
        <f>(((J3140/60)/60)/24)+DATE(1970,1,1)</f>
        <v>42809.645914351851</v>
      </c>
      <c r="T3140" s="11">
        <f>(((I3140/60)/60)/24)+DATE(1970,1,1)</f>
        <v>42828.645914351851</v>
      </c>
    </row>
    <row r="3141" spans="1:20" ht="43.2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>E3141/D3141</f>
        <v>5.3999999999999999E-2</v>
      </c>
      <c r="P3141">
        <f>E3141/L3141</f>
        <v>450</v>
      </c>
      <c r="Q3141" t="str">
        <f>LEFT(N3141,(FIND("/",N3141)-1))</f>
        <v>theater</v>
      </c>
      <c r="R3141" t="str">
        <f>MID(N3141,FIND("/",N3141)+1,4115)</f>
        <v>plays</v>
      </c>
      <c r="S3141" s="11">
        <f>(((J3141/60)/60)/24)+DATE(1970,1,1)</f>
        <v>42785.270370370374</v>
      </c>
      <c r="T3141" s="11">
        <f>(((I3141/60)/60)/24)+DATE(1970,1,1)</f>
        <v>42819.189583333333</v>
      </c>
    </row>
    <row r="3142" spans="1:20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>E3142/D3142</f>
        <v>9.5999999999999992E-3</v>
      </c>
      <c r="P3142">
        <f>E3142/L3142</f>
        <v>24</v>
      </c>
      <c r="Q3142" t="str">
        <f>LEFT(N3142,(FIND("/",N3142)-1))</f>
        <v>theater</v>
      </c>
      <c r="R3142" t="str">
        <f>MID(N3142,FIND("/",N3142)+1,4115)</f>
        <v>plays</v>
      </c>
      <c r="S3142" s="11">
        <f>(((J3142/60)/60)/24)+DATE(1970,1,1)</f>
        <v>42802.718784722223</v>
      </c>
      <c r="T3142" s="11">
        <f>(((I3142/60)/60)/24)+DATE(1970,1,1)</f>
        <v>42832.677118055552</v>
      </c>
    </row>
    <row r="3143" spans="1:20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>E3143/D3143</f>
        <v>0.51600000000000001</v>
      </c>
      <c r="P3143">
        <f>E3143/L3143</f>
        <v>32.25</v>
      </c>
      <c r="Q3143" t="str">
        <f>LEFT(N3143,(FIND("/",N3143)-1))</f>
        <v>theater</v>
      </c>
      <c r="R3143" t="str">
        <f>MID(N3143,FIND("/",N3143)+1,4115)</f>
        <v>plays</v>
      </c>
      <c r="S3143" s="11">
        <f>(((J3143/60)/60)/24)+DATE(1970,1,1)</f>
        <v>42800.753333333334</v>
      </c>
      <c r="T3143" s="11">
        <f>(((I3143/60)/60)/24)+DATE(1970,1,1)</f>
        <v>42841.833333333328</v>
      </c>
    </row>
    <row r="3144" spans="1:20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>E3144/D3144</f>
        <v>1.6363636363636365E-2</v>
      </c>
      <c r="P3144">
        <f>E3144/L3144</f>
        <v>15</v>
      </c>
      <c r="Q3144" t="str">
        <f>LEFT(N3144,(FIND("/",N3144)-1))</f>
        <v>theater</v>
      </c>
      <c r="R3144" t="str">
        <f>MID(N3144,FIND("/",N3144)+1,4115)</f>
        <v>plays</v>
      </c>
      <c r="S3144" s="11">
        <f>(((J3144/60)/60)/24)+DATE(1970,1,1)</f>
        <v>42783.513182870374</v>
      </c>
      <c r="T3144" s="11">
        <f>(((I3144/60)/60)/24)+DATE(1970,1,1)</f>
        <v>42813.471516203703</v>
      </c>
    </row>
    <row r="3145" spans="1:20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>E3145/D3145</f>
        <v>0</v>
      </c>
      <c r="P3145" t="e">
        <f>E3145/L3145</f>
        <v>#DIV/0!</v>
      </c>
      <c r="Q3145" t="str">
        <f>LEFT(N3145,(FIND("/",N3145)-1))</f>
        <v>theater</v>
      </c>
      <c r="R3145" t="str">
        <f>MID(N3145,FIND("/",N3145)+1,4115)</f>
        <v>plays</v>
      </c>
      <c r="S3145" s="11">
        <f>(((J3145/60)/60)/24)+DATE(1970,1,1)</f>
        <v>42808.358287037037</v>
      </c>
      <c r="T3145" s="11">
        <f>(((I3145/60)/60)/24)+DATE(1970,1,1)</f>
        <v>42834.358287037037</v>
      </c>
    </row>
    <row r="3146" spans="1:20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>E3146/D3146</f>
        <v>0.754</v>
      </c>
      <c r="P3146">
        <f>E3146/L3146</f>
        <v>251.33333333333334</v>
      </c>
      <c r="Q3146" t="str">
        <f>LEFT(N3146,(FIND("/",N3146)-1))</f>
        <v>theater</v>
      </c>
      <c r="R3146" t="str">
        <f>MID(N3146,FIND("/",N3146)+1,4115)</f>
        <v>plays</v>
      </c>
      <c r="S3146" s="11">
        <f>(((J3146/60)/60)/24)+DATE(1970,1,1)</f>
        <v>42796.538275462968</v>
      </c>
      <c r="T3146" s="11">
        <f>(((I3146/60)/60)/24)+DATE(1970,1,1)</f>
        <v>42813.25</v>
      </c>
    </row>
    <row r="3147" spans="1:20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>E3147/D3147</f>
        <v>0</v>
      </c>
      <c r="P3147" t="e">
        <f>E3147/L3147</f>
        <v>#DIV/0!</v>
      </c>
      <c r="Q3147" t="str">
        <f>LEFT(N3147,(FIND("/",N3147)-1))</f>
        <v>theater</v>
      </c>
      <c r="R3147" t="str">
        <f>MID(N3147,FIND("/",N3147)+1,4115)</f>
        <v>plays</v>
      </c>
      <c r="S3147" s="11">
        <f>(((J3147/60)/60)/24)+DATE(1970,1,1)</f>
        <v>42762.040902777779</v>
      </c>
      <c r="T3147" s="11">
        <f>(((I3147/60)/60)/24)+DATE(1970,1,1)</f>
        <v>42821.999236111107</v>
      </c>
    </row>
    <row r="3148" spans="1:20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>E3148/D3148</f>
        <v>0.105</v>
      </c>
      <c r="P3148">
        <f>E3148/L3148</f>
        <v>437.5</v>
      </c>
      <c r="Q3148" t="str">
        <f>LEFT(N3148,(FIND("/",N3148)-1))</f>
        <v>theater</v>
      </c>
      <c r="R3148" t="str">
        <f>MID(N3148,FIND("/",N3148)+1,4115)</f>
        <v>plays</v>
      </c>
      <c r="S3148" s="11">
        <f>(((J3148/60)/60)/24)+DATE(1970,1,1)</f>
        <v>42796.682476851856</v>
      </c>
      <c r="T3148" s="11">
        <f>(((I3148/60)/60)/24)+DATE(1970,1,1)</f>
        <v>42841.640810185185</v>
      </c>
    </row>
    <row r="3149" spans="1:20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>E3149/D3149</f>
        <v>1.1752499999999999</v>
      </c>
      <c r="P3149">
        <f>E3149/L3149</f>
        <v>110.35211267605634</v>
      </c>
      <c r="Q3149" t="str">
        <f>LEFT(N3149,(FIND("/",N3149)-1))</f>
        <v>theater</v>
      </c>
      <c r="R3149" t="str">
        <f>MID(N3149,FIND("/",N3149)+1,4115)</f>
        <v>plays</v>
      </c>
      <c r="S3149" s="11">
        <f>(((J3149/60)/60)/24)+DATE(1970,1,1)</f>
        <v>41909.969386574077</v>
      </c>
      <c r="T3149" s="11">
        <f>(((I3149/60)/60)/24)+DATE(1970,1,1)</f>
        <v>41950.011053240742</v>
      </c>
    </row>
    <row r="3150" spans="1:20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>E3150/D3150</f>
        <v>1.3116666666666668</v>
      </c>
      <c r="P3150">
        <f>E3150/L3150</f>
        <v>41.421052631578945</v>
      </c>
      <c r="Q3150" t="str">
        <f>LEFT(N3150,(FIND("/",N3150)-1))</f>
        <v>theater</v>
      </c>
      <c r="R3150" t="str">
        <f>MID(N3150,FIND("/",N3150)+1,4115)</f>
        <v>plays</v>
      </c>
      <c r="S3150" s="11">
        <f>(((J3150/60)/60)/24)+DATE(1970,1,1)</f>
        <v>41891.665324074071</v>
      </c>
      <c r="T3150" s="11">
        <f>(((I3150/60)/60)/24)+DATE(1970,1,1)</f>
        <v>41913.166666666664</v>
      </c>
    </row>
    <row r="3151" spans="1:20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>E3151/D3151</f>
        <v>1.04</v>
      </c>
      <c r="P3151">
        <f>E3151/L3151</f>
        <v>52</v>
      </c>
      <c r="Q3151" t="str">
        <f>LEFT(N3151,(FIND("/",N3151)-1))</f>
        <v>theater</v>
      </c>
      <c r="R3151" t="str">
        <f>MID(N3151,FIND("/",N3151)+1,4115)</f>
        <v>plays</v>
      </c>
      <c r="S3151" s="11">
        <f>(((J3151/60)/60)/24)+DATE(1970,1,1)</f>
        <v>41226.017361111109</v>
      </c>
      <c r="T3151" s="11">
        <f>(((I3151/60)/60)/24)+DATE(1970,1,1)</f>
        <v>41250.083333333336</v>
      </c>
    </row>
    <row r="3152" spans="1:20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>E3152/D3152</f>
        <v>1.01</v>
      </c>
      <c r="P3152">
        <f>E3152/L3152</f>
        <v>33.990384615384613</v>
      </c>
      <c r="Q3152" t="str">
        <f>LEFT(N3152,(FIND("/",N3152)-1))</f>
        <v>theater</v>
      </c>
      <c r="R3152" t="str">
        <f>MID(N3152,FIND("/",N3152)+1,4115)</f>
        <v>plays</v>
      </c>
      <c r="S3152" s="11">
        <f>(((J3152/60)/60)/24)+DATE(1970,1,1)</f>
        <v>40478.263923611114</v>
      </c>
      <c r="T3152" s="11">
        <f>(((I3152/60)/60)/24)+DATE(1970,1,1)</f>
        <v>40568.166666666664</v>
      </c>
    </row>
    <row r="3153" spans="1:20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>E3153/D3153</f>
        <v>1.004</v>
      </c>
      <c r="P3153">
        <f>E3153/L3153</f>
        <v>103.35294117647059</v>
      </c>
      <c r="Q3153" t="str">
        <f>LEFT(N3153,(FIND("/",N3153)-1))</f>
        <v>theater</v>
      </c>
      <c r="R3153" t="str">
        <f>MID(N3153,FIND("/",N3153)+1,4115)</f>
        <v>plays</v>
      </c>
      <c r="S3153" s="11">
        <f>(((J3153/60)/60)/24)+DATE(1970,1,1)</f>
        <v>41862.83997685185</v>
      </c>
      <c r="T3153" s="11">
        <f>(((I3153/60)/60)/24)+DATE(1970,1,1)</f>
        <v>41892.83997685185</v>
      </c>
    </row>
    <row r="3154" spans="1:20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>E3154/D3154</f>
        <v>1.0595454545454546</v>
      </c>
      <c r="P3154">
        <f>E3154/L3154</f>
        <v>34.791044776119406</v>
      </c>
      <c r="Q3154" t="str">
        <f>LEFT(N3154,(FIND("/",N3154)-1))</f>
        <v>theater</v>
      </c>
      <c r="R3154" t="str">
        <f>MID(N3154,FIND("/",N3154)+1,4115)</f>
        <v>plays</v>
      </c>
      <c r="S3154" s="11">
        <f>(((J3154/60)/60)/24)+DATE(1970,1,1)</f>
        <v>41550.867673611108</v>
      </c>
      <c r="T3154" s="11">
        <f>(((I3154/60)/60)/24)+DATE(1970,1,1)</f>
        <v>41580.867673611108</v>
      </c>
    </row>
    <row r="3155" spans="1:20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>E3155/D3155</f>
        <v>3.3558333333333334</v>
      </c>
      <c r="P3155">
        <f>E3155/L3155</f>
        <v>41.773858921161825</v>
      </c>
      <c r="Q3155" t="str">
        <f>LEFT(N3155,(FIND("/",N3155)-1))</f>
        <v>theater</v>
      </c>
      <c r="R3155" t="str">
        <f>MID(N3155,FIND("/",N3155)+1,4115)</f>
        <v>plays</v>
      </c>
      <c r="S3155" s="11">
        <f>(((J3155/60)/60)/24)+DATE(1970,1,1)</f>
        <v>40633.154363425929</v>
      </c>
      <c r="T3155" s="11">
        <f>(((I3155/60)/60)/24)+DATE(1970,1,1)</f>
        <v>40664.207638888889</v>
      </c>
    </row>
    <row r="3156" spans="1:20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>E3156/D3156</f>
        <v>1.1292857142857142</v>
      </c>
      <c r="P3156">
        <f>E3156/L3156</f>
        <v>64.268292682926827</v>
      </c>
      <c r="Q3156" t="str">
        <f>LEFT(N3156,(FIND("/",N3156)-1))</f>
        <v>theater</v>
      </c>
      <c r="R3156" t="str">
        <f>MID(N3156,FIND("/",N3156)+1,4115)</f>
        <v>plays</v>
      </c>
      <c r="S3156" s="11">
        <f>(((J3156/60)/60)/24)+DATE(1970,1,1)</f>
        <v>40970.875671296293</v>
      </c>
      <c r="T3156" s="11">
        <f>(((I3156/60)/60)/24)+DATE(1970,1,1)</f>
        <v>41000.834004629629</v>
      </c>
    </row>
    <row r="3157" spans="1:20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>E3157/D3157</f>
        <v>1.885046</v>
      </c>
      <c r="P3157">
        <f>E3157/L3157</f>
        <v>31.209370860927152</v>
      </c>
      <c r="Q3157" t="str">
        <f>LEFT(N3157,(FIND("/",N3157)-1))</f>
        <v>theater</v>
      </c>
      <c r="R3157" t="str">
        <f>MID(N3157,FIND("/",N3157)+1,4115)</f>
        <v>plays</v>
      </c>
      <c r="S3157" s="11">
        <f>(((J3157/60)/60)/24)+DATE(1970,1,1)</f>
        <v>41233.499131944445</v>
      </c>
      <c r="T3157" s="11">
        <f>(((I3157/60)/60)/24)+DATE(1970,1,1)</f>
        <v>41263.499131944445</v>
      </c>
    </row>
    <row r="3158" spans="1:20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>E3158/D3158</f>
        <v>1.0181818181818181</v>
      </c>
      <c r="P3158">
        <f>E3158/L3158</f>
        <v>62.921348314606739</v>
      </c>
      <c r="Q3158" t="str">
        <f>LEFT(N3158,(FIND("/",N3158)-1))</f>
        <v>theater</v>
      </c>
      <c r="R3158" t="str">
        <f>MID(N3158,FIND("/",N3158)+1,4115)</f>
        <v>plays</v>
      </c>
      <c r="S3158" s="11">
        <f>(((J3158/60)/60)/24)+DATE(1970,1,1)</f>
        <v>41026.953055555554</v>
      </c>
      <c r="T3158" s="11">
        <f>(((I3158/60)/60)/24)+DATE(1970,1,1)</f>
        <v>41061.953055555554</v>
      </c>
    </row>
    <row r="3159" spans="1:20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>E3159/D3159</f>
        <v>1.01</v>
      </c>
      <c r="P3159">
        <f>E3159/L3159</f>
        <v>98.536585365853654</v>
      </c>
      <c r="Q3159" t="str">
        <f>LEFT(N3159,(FIND("/",N3159)-1))</f>
        <v>theater</v>
      </c>
      <c r="R3159" t="str">
        <f>MID(N3159,FIND("/",N3159)+1,4115)</f>
        <v>plays</v>
      </c>
      <c r="S3159" s="11">
        <f>(((J3159/60)/60)/24)+DATE(1970,1,1)</f>
        <v>41829.788252314815</v>
      </c>
      <c r="T3159" s="11">
        <f>(((I3159/60)/60)/24)+DATE(1970,1,1)</f>
        <v>41839.208333333336</v>
      </c>
    </row>
    <row r="3160" spans="1:20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>E3160/D3160</f>
        <v>1.1399999999999999</v>
      </c>
      <c r="P3160">
        <f>E3160/L3160</f>
        <v>82.608695652173907</v>
      </c>
      <c r="Q3160" t="str">
        <f>LEFT(N3160,(FIND("/",N3160)-1))</f>
        <v>theater</v>
      </c>
      <c r="R3160" t="str">
        <f>MID(N3160,FIND("/",N3160)+1,4115)</f>
        <v>plays</v>
      </c>
      <c r="S3160" s="11">
        <f>(((J3160/60)/60)/24)+DATE(1970,1,1)</f>
        <v>41447.839722222219</v>
      </c>
      <c r="T3160" s="11">
        <f>(((I3160/60)/60)/24)+DATE(1970,1,1)</f>
        <v>41477.839722222219</v>
      </c>
    </row>
    <row r="3161" spans="1:20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>E3161/D3161</f>
        <v>1.3348133333333334</v>
      </c>
      <c r="P3161">
        <f>E3161/L3161</f>
        <v>38.504230769230773</v>
      </c>
      <c r="Q3161" t="str">
        <f>LEFT(N3161,(FIND("/",N3161)-1))</f>
        <v>theater</v>
      </c>
      <c r="R3161" t="str">
        <f>MID(N3161,FIND("/",N3161)+1,4115)</f>
        <v>plays</v>
      </c>
      <c r="S3161" s="11">
        <f>(((J3161/60)/60)/24)+DATE(1970,1,1)</f>
        <v>40884.066678240742</v>
      </c>
      <c r="T3161" s="11">
        <f>(((I3161/60)/60)/24)+DATE(1970,1,1)</f>
        <v>40926.958333333336</v>
      </c>
    </row>
    <row r="3162" spans="1:20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>E3162/D3162</f>
        <v>1.0153333333333334</v>
      </c>
      <c r="P3162">
        <f>E3162/L3162</f>
        <v>80.15789473684211</v>
      </c>
      <c r="Q3162" t="str">
        <f>LEFT(N3162,(FIND("/",N3162)-1))</f>
        <v>theater</v>
      </c>
      <c r="R3162" t="str">
        <f>MID(N3162,FIND("/",N3162)+1,4115)</f>
        <v>plays</v>
      </c>
      <c r="S3162" s="11">
        <f>(((J3162/60)/60)/24)+DATE(1970,1,1)</f>
        <v>41841.26489583333</v>
      </c>
      <c r="T3162" s="11">
        <f>(((I3162/60)/60)/24)+DATE(1970,1,1)</f>
        <v>41864.207638888889</v>
      </c>
    </row>
    <row r="3163" spans="1:20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>E3163/D3163</f>
        <v>1.0509999999999999</v>
      </c>
      <c r="P3163">
        <f>E3163/L3163</f>
        <v>28.405405405405407</v>
      </c>
      <c r="Q3163" t="str">
        <f>LEFT(N3163,(FIND("/",N3163)-1))</f>
        <v>theater</v>
      </c>
      <c r="R3163" t="str">
        <f>MID(N3163,FIND("/",N3163)+1,4115)</f>
        <v>plays</v>
      </c>
      <c r="S3163" s="11">
        <f>(((J3163/60)/60)/24)+DATE(1970,1,1)</f>
        <v>41897.536134259259</v>
      </c>
      <c r="T3163" s="11">
        <f>(((I3163/60)/60)/24)+DATE(1970,1,1)</f>
        <v>41927.536134259259</v>
      </c>
    </row>
    <row r="3164" spans="1:20" ht="43.2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>E3164/D3164</f>
        <v>1.2715000000000001</v>
      </c>
      <c r="P3164">
        <f>E3164/L3164</f>
        <v>80.730158730158735</v>
      </c>
      <c r="Q3164" t="str">
        <f>LEFT(N3164,(FIND("/",N3164)-1))</f>
        <v>theater</v>
      </c>
      <c r="R3164" t="str">
        <f>MID(N3164,FIND("/",N3164)+1,4115)</f>
        <v>plays</v>
      </c>
      <c r="S3164" s="11">
        <f>(((J3164/60)/60)/24)+DATE(1970,1,1)</f>
        <v>41799.685902777775</v>
      </c>
      <c r="T3164" s="11">
        <f>(((I3164/60)/60)/24)+DATE(1970,1,1)</f>
        <v>41827.083333333336</v>
      </c>
    </row>
    <row r="3165" spans="1:20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>E3165/D3165</f>
        <v>1.1115384615384616</v>
      </c>
      <c r="P3165">
        <f>E3165/L3165</f>
        <v>200.69444444444446</v>
      </c>
      <c r="Q3165" t="str">
        <f>LEFT(N3165,(FIND("/",N3165)-1))</f>
        <v>theater</v>
      </c>
      <c r="R3165" t="str">
        <f>MID(N3165,FIND("/",N3165)+1,4115)</f>
        <v>plays</v>
      </c>
      <c r="S3165" s="11">
        <f>(((J3165/60)/60)/24)+DATE(1970,1,1)</f>
        <v>41775.753761574073</v>
      </c>
      <c r="T3165" s="11">
        <f>(((I3165/60)/60)/24)+DATE(1970,1,1)</f>
        <v>41805.753761574073</v>
      </c>
    </row>
    <row r="3166" spans="1:20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>E3166/D3166</f>
        <v>1.0676000000000001</v>
      </c>
      <c r="P3166">
        <f>E3166/L3166</f>
        <v>37.591549295774648</v>
      </c>
      <c r="Q3166" t="str">
        <f>LEFT(N3166,(FIND("/",N3166)-1))</f>
        <v>theater</v>
      </c>
      <c r="R3166" t="str">
        <f>MID(N3166,FIND("/",N3166)+1,4115)</f>
        <v>plays</v>
      </c>
      <c r="S3166" s="11">
        <f>(((J3166/60)/60)/24)+DATE(1970,1,1)</f>
        <v>41766.80572916667</v>
      </c>
      <c r="T3166" s="11">
        <f>(((I3166/60)/60)/24)+DATE(1970,1,1)</f>
        <v>41799.80572916667</v>
      </c>
    </row>
    <row r="3167" spans="1:20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>E3167/D3167</f>
        <v>1.6266666666666667</v>
      </c>
      <c r="P3167">
        <f>E3167/L3167</f>
        <v>58.095238095238095</v>
      </c>
      <c r="Q3167" t="str">
        <f>LEFT(N3167,(FIND("/",N3167)-1))</f>
        <v>theater</v>
      </c>
      <c r="R3167" t="str">
        <f>MID(N3167,FIND("/",N3167)+1,4115)</f>
        <v>plays</v>
      </c>
      <c r="S3167" s="11">
        <f>(((J3167/60)/60)/24)+DATE(1970,1,1)</f>
        <v>40644.159259259257</v>
      </c>
      <c r="T3167" s="11">
        <f>(((I3167/60)/60)/24)+DATE(1970,1,1)</f>
        <v>40666.165972222225</v>
      </c>
    </row>
    <row r="3168" spans="1:20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>E3168/D3168</f>
        <v>1.6022808571428573</v>
      </c>
      <c r="P3168">
        <f>E3168/L3168</f>
        <v>60.300892473118282</v>
      </c>
      <c r="Q3168" t="str">
        <f>LEFT(N3168,(FIND("/",N3168)-1))</f>
        <v>theater</v>
      </c>
      <c r="R3168" t="str">
        <f>MID(N3168,FIND("/",N3168)+1,4115)</f>
        <v>plays</v>
      </c>
      <c r="S3168" s="11">
        <f>(((J3168/60)/60)/24)+DATE(1970,1,1)</f>
        <v>41940.69158564815</v>
      </c>
      <c r="T3168" s="11">
        <f>(((I3168/60)/60)/24)+DATE(1970,1,1)</f>
        <v>41969.332638888889</v>
      </c>
    </row>
    <row r="3169" spans="1:20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>E3169/D3169</f>
        <v>1.1616666666666666</v>
      </c>
      <c r="P3169">
        <f>E3169/L3169</f>
        <v>63.363636363636367</v>
      </c>
      <c r="Q3169" t="str">
        <f>LEFT(N3169,(FIND("/",N3169)-1))</f>
        <v>theater</v>
      </c>
      <c r="R3169" t="str">
        <f>MID(N3169,FIND("/",N3169)+1,4115)</f>
        <v>plays</v>
      </c>
      <c r="S3169" s="11">
        <f>(((J3169/60)/60)/24)+DATE(1970,1,1)</f>
        <v>41839.175706018519</v>
      </c>
      <c r="T3169" s="11">
        <f>(((I3169/60)/60)/24)+DATE(1970,1,1)</f>
        <v>41853.175706018519</v>
      </c>
    </row>
    <row r="3170" spans="1:20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>E3170/D3170</f>
        <v>1.242</v>
      </c>
      <c r="P3170">
        <f>E3170/L3170</f>
        <v>50.901639344262293</v>
      </c>
      <c r="Q3170" t="str">
        <f>LEFT(N3170,(FIND("/",N3170)-1))</f>
        <v>theater</v>
      </c>
      <c r="R3170" t="str">
        <f>MID(N3170,FIND("/",N3170)+1,4115)</f>
        <v>plays</v>
      </c>
      <c r="S3170" s="11">
        <f>(((J3170/60)/60)/24)+DATE(1970,1,1)</f>
        <v>41772.105937500004</v>
      </c>
      <c r="T3170" s="11">
        <f>(((I3170/60)/60)/24)+DATE(1970,1,1)</f>
        <v>41803.916666666664</v>
      </c>
    </row>
    <row r="3171" spans="1:20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>E3171/D3171</f>
        <v>1.030125</v>
      </c>
      <c r="P3171">
        <f>E3171/L3171</f>
        <v>100.5</v>
      </c>
      <c r="Q3171" t="str">
        <f>LEFT(N3171,(FIND("/",N3171)-1))</f>
        <v>theater</v>
      </c>
      <c r="R3171" t="str">
        <f>MID(N3171,FIND("/",N3171)+1,4115)</f>
        <v>plays</v>
      </c>
      <c r="S3171" s="11">
        <f>(((J3171/60)/60)/24)+DATE(1970,1,1)</f>
        <v>41591.737974537034</v>
      </c>
      <c r="T3171" s="11">
        <f>(((I3171/60)/60)/24)+DATE(1970,1,1)</f>
        <v>41621.207638888889</v>
      </c>
    </row>
    <row r="3172" spans="1:20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>E3172/D3172</f>
        <v>1.1225000000000001</v>
      </c>
      <c r="P3172">
        <f>E3172/L3172</f>
        <v>31.619718309859156</v>
      </c>
      <c r="Q3172" t="str">
        <f>LEFT(N3172,(FIND("/",N3172)-1))</f>
        <v>theater</v>
      </c>
      <c r="R3172" t="str">
        <f>MID(N3172,FIND("/",N3172)+1,4115)</f>
        <v>plays</v>
      </c>
      <c r="S3172" s="11">
        <f>(((J3172/60)/60)/24)+DATE(1970,1,1)</f>
        <v>41789.080370370371</v>
      </c>
      <c r="T3172" s="11">
        <f>(((I3172/60)/60)/24)+DATE(1970,1,1)</f>
        <v>41822.166666666664</v>
      </c>
    </row>
    <row r="3173" spans="1:20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>E3173/D3173</f>
        <v>1.0881428571428571</v>
      </c>
      <c r="P3173">
        <f>E3173/L3173</f>
        <v>65.102564102564102</v>
      </c>
      <c r="Q3173" t="str">
        <f>LEFT(N3173,(FIND("/",N3173)-1))</f>
        <v>theater</v>
      </c>
      <c r="R3173" t="str">
        <f>MID(N3173,FIND("/",N3173)+1,4115)</f>
        <v>plays</v>
      </c>
      <c r="S3173" s="11">
        <f>(((J3173/60)/60)/24)+DATE(1970,1,1)</f>
        <v>42466.608310185184</v>
      </c>
      <c r="T3173" s="11">
        <f>(((I3173/60)/60)/24)+DATE(1970,1,1)</f>
        <v>42496.608310185184</v>
      </c>
    </row>
    <row r="3174" spans="1:20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>E3174/D3174</f>
        <v>1.1499999999999999</v>
      </c>
      <c r="P3174">
        <f>E3174/L3174</f>
        <v>79.310344827586206</v>
      </c>
      <c r="Q3174" t="str">
        <f>LEFT(N3174,(FIND("/",N3174)-1))</f>
        <v>theater</v>
      </c>
      <c r="R3174" t="str">
        <f>MID(N3174,FIND("/",N3174)+1,4115)</f>
        <v>plays</v>
      </c>
      <c r="S3174" s="11">
        <f>(((J3174/60)/60)/24)+DATE(1970,1,1)</f>
        <v>40923.729953703703</v>
      </c>
      <c r="T3174" s="11">
        <f>(((I3174/60)/60)/24)+DATE(1970,1,1)</f>
        <v>40953.729953703703</v>
      </c>
    </row>
    <row r="3175" spans="1:20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>E3175/D3175</f>
        <v>1.03</v>
      </c>
      <c r="P3175">
        <f>E3175/L3175</f>
        <v>139.18918918918919</v>
      </c>
      <c r="Q3175" t="str">
        <f>LEFT(N3175,(FIND("/",N3175)-1))</f>
        <v>theater</v>
      </c>
      <c r="R3175" t="str">
        <f>MID(N3175,FIND("/",N3175)+1,4115)</f>
        <v>plays</v>
      </c>
      <c r="S3175" s="11">
        <f>(((J3175/60)/60)/24)+DATE(1970,1,1)</f>
        <v>41878.878379629627</v>
      </c>
      <c r="T3175" s="11">
        <f>(((I3175/60)/60)/24)+DATE(1970,1,1)</f>
        <v>41908.878379629627</v>
      </c>
    </row>
    <row r="3176" spans="1:20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>E3176/D3176</f>
        <v>1.0113333333333334</v>
      </c>
      <c r="P3176">
        <f>E3176/L3176</f>
        <v>131.91304347826087</v>
      </c>
      <c r="Q3176" t="str">
        <f>LEFT(N3176,(FIND("/",N3176)-1))</f>
        <v>theater</v>
      </c>
      <c r="R3176" t="str">
        <f>MID(N3176,FIND("/",N3176)+1,4115)</f>
        <v>plays</v>
      </c>
      <c r="S3176" s="11">
        <f>(((J3176/60)/60)/24)+DATE(1970,1,1)</f>
        <v>41862.864675925928</v>
      </c>
      <c r="T3176" s="11">
        <f>(((I3176/60)/60)/24)+DATE(1970,1,1)</f>
        <v>41876.864675925928</v>
      </c>
    </row>
    <row r="3177" spans="1:20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>E3177/D3177</f>
        <v>1.0955999999999999</v>
      </c>
      <c r="P3177">
        <f>E3177/L3177</f>
        <v>91.3</v>
      </c>
      <c r="Q3177" t="str">
        <f>LEFT(N3177,(FIND("/",N3177)-1))</f>
        <v>theater</v>
      </c>
      <c r="R3177" t="str">
        <f>MID(N3177,FIND("/",N3177)+1,4115)</f>
        <v>plays</v>
      </c>
      <c r="S3177" s="11">
        <f>(((J3177/60)/60)/24)+DATE(1970,1,1)</f>
        <v>40531.886886574073</v>
      </c>
      <c r="T3177" s="11">
        <f>(((I3177/60)/60)/24)+DATE(1970,1,1)</f>
        <v>40591.886886574073</v>
      </c>
    </row>
    <row r="3178" spans="1:20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>E3178/D3178</f>
        <v>1.148421052631579</v>
      </c>
      <c r="P3178">
        <f>E3178/L3178</f>
        <v>39.672727272727272</v>
      </c>
      <c r="Q3178" t="str">
        <f>LEFT(N3178,(FIND("/",N3178)-1))</f>
        <v>theater</v>
      </c>
      <c r="R3178" t="str">
        <f>MID(N3178,FIND("/",N3178)+1,4115)</f>
        <v>plays</v>
      </c>
      <c r="S3178" s="11">
        <f>(((J3178/60)/60)/24)+DATE(1970,1,1)</f>
        <v>41477.930914351848</v>
      </c>
      <c r="T3178" s="11">
        <f>(((I3178/60)/60)/24)+DATE(1970,1,1)</f>
        <v>41504.625</v>
      </c>
    </row>
    <row r="3179" spans="1:20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>E3179/D3179</f>
        <v>1.1739999999999999</v>
      </c>
      <c r="P3179">
        <f>E3179/L3179</f>
        <v>57.549019607843135</v>
      </c>
      <c r="Q3179" t="str">
        <f>LEFT(N3179,(FIND("/",N3179)-1))</f>
        <v>theater</v>
      </c>
      <c r="R3179" t="str">
        <f>MID(N3179,FIND("/",N3179)+1,4115)</f>
        <v>plays</v>
      </c>
      <c r="S3179" s="11">
        <f>(((J3179/60)/60)/24)+DATE(1970,1,1)</f>
        <v>41781.666770833333</v>
      </c>
      <c r="T3179" s="11">
        <f>(((I3179/60)/60)/24)+DATE(1970,1,1)</f>
        <v>41811.666770833333</v>
      </c>
    </row>
    <row r="3180" spans="1:20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>E3180/D3180</f>
        <v>1.7173333333333334</v>
      </c>
      <c r="P3180">
        <f>E3180/L3180</f>
        <v>33.025641025641029</v>
      </c>
      <c r="Q3180" t="str">
        <f>LEFT(N3180,(FIND("/",N3180)-1))</f>
        <v>theater</v>
      </c>
      <c r="R3180" t="str">
        <f>MID(N3180,FIND("/",N3180)+1,4115)</f>
        <v>plays</v>
      </c>
      <c r="S3180" s="11">
        <f>(((J3180/60)/60)/24)+DATE(1970,1,1)</f>
        <v>41806.605034722219</v>
      </c>
      <c r="T3180" s="11">
        <f>(((I3180/60)/60)/24)+DATE(1970,1,1)</f>
        <v>41836.605034722219</v>
      </c>
    </row>
    <row r="3181" spans="1:20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>E3181/D3181</f>
        <v>1.1416238095238094</v>
      </c>
      <c r="P3181">
        <f>E3181/L3181</f>
        <v>77.335806451612896</v>
      </c>
      <c r="Q3181" t="str">
        <f>LEFT(N3181,(FIND("/",N3181)-1))</f>
        <v>theater</v>
      </c>
      <c r="R3181" t="str">
        <f>MID(N3181,FIND("/",N3181)+1,4115)</f>
        <v>plays</v>
      </c>
      <c r="S3181" s="11">
        <f>(((J3181/60)/60)/24)+DATE(1970,1,1)</f>
        <v>41375.702210648145</v>
      </c>
      <c r="T3181" s="11">
        <f>(((I3181/60)/60)/24)+DATE(1970,1,1)</f>
        <v>41400.702210648145</v>
      </c>
    </row>
    <row r="3182" spans="1:20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>E3182/D3182</f>
        <v>1.1975</v>
      </c>
      <c r="P3182">
        <f>E3182/L3182</f>
        <v>31.933333333333334</v>
      </c>
      <c r="Q3182" t="str">
        <f>LEFT(N3182,(FIND("/",N3182)-1))</f>
        <v>theater</v>
      </c>
      <c r="R3182" t="str">
        <f>MID(N3182,FIND("/",N3182)+1,4115)</f>
        <v>plays</v>
      </c>
      <c r="S3182" s="11">
        <f>(((J3182/60)/60)/24)+DATE(1970,1,1)</f>
        <v>41780.412604166668</v>
      </c>
      <c r="T3182" s="11">
        <f>(((I3182/60)/60)/24)+DATE(1970,1,1)</f>
        <v>41810.412604166668</v>
      </c>
    </row>
    <row r="3183" spans="1:20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>E3183/D3183</f>
        <v>1.0900000000000001</v>
      </c>
      <c r="P3183">
        <f>E3183/L3183</f>
        <v>36.333333333333336</v>
      </c>
      <c r="Q3183" t="str">
        <f>LEFT(N3183,(FIND("/",N3183)-1))</f>
        <v>theater</v>
      </c>
      <c r="R3183" t="str">
        <f>MID(N3183,FIND("/",N3183)+1,4115)</f>
        <v>plays</v>
      </c>
      <c r="S3183" s="11">
        <f>(((J3183/60)/60)/24)+DATE(1970,1,1)</f>
        <v>41779.310034722221</v>
      </c>
      <c r="T3183" s="11">
        <f>(((I3183/60)/60)/24)+DATE(1970,1,1)</f>
        <v>41805.666666666664</v>
      </c>
    </row>
    <row r="3184" spans="1:20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>E3184/D3184</f>
        <v>1.0088571428571429</v>
      </c>
      <c r="P3184">
        <f>E3184/L3184</f>
        <v>46.768211920529801</v>
      </c>
      <c r="Q3184" t="str">
        <f>LEFT(N3184,(FIND("/",N3184)-1))</f>
        <v>theater</v>
      </c>
      <c r="R3184" t="str">
        <f>MID(N3184,FIND("/",N3184)+1,4115)</f>
        <v>plays</v>
      </c>
      <c r="S3184" s="11">
        <f>(((J3184/60)/60)/24)+DATE(1970,1,1)</f>
        <v>40883.949317129627</v>
      </c>
      <c r="T3184" s="11">
        <f>(((I3184/60)/60)/24)+DATE(1970,1,1)</f>
        <v>40939.708333333336</v>
      </c>
    </row>
    <row r="3185" spans="1:20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>E3185/D3185</f>
        <v>1.0900000000000001</v>
      </c>
      <c r="P3185">
        <f>E3185/L3185</f>
        <v>40.073529411764703</v>
      </c>
      <c r="Q3185" t="str">
        <f>LEFT(N3185,(FIND("/",N3185)-1))</f>
        <v>theater</v>
      </c>
      <c r="R3185" t="str">
        <f>MID(N3185,FIND("/",N3185)+1,4115)</f>
        <v>plays</v>
      </c>
      <c r="S3185" s="11">
        <f>(((J3185/60)/60)/24)+DATE(1970,1,1)</f>
        <v>41491.79478009259</v>
      </c>
      <c r="T3185" s="11">
        <f>(((I3185/60)/60)/24)+DATE(1970,1,1)</f>
        <v>41509.79478009259</v>
      </c>
    </row>
    <row r="3186" spans="1:20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>E3186/D3186</f>
        <v>1.0720930232558139</v>
      </c>
      <c r="P3186">
        <f>E3186/L3186</f>
        <v>100.21739130434783</v>
      </c>
      <c r="Q3186" t="str">
        <f>LEFT(N3186,(FIND("/",N3186)-1))</f>
        <v>theater</v>
      </c>
      <c r="R3186" t="str">
        <f>MID(N3186,FIND("/",N3186)+1,4115)</f>
        <v>plays</v>
      </c>
      <c r="S3186" s="11">
        <f>(((J3186/60)/60)/24)+DATE(1970,1,1)</f>
        <v>41791.993414351848</v>
      </c>
      <c r="T3186" s="11">
        <f>(((I3186/60)/60)/24)+DATE(1970,1,1)</f>
        <v>41821.993414351848</v>
      </c>
    </row>
    <row r="3187" spans="1:20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>E3187/D3187</f>
        <v>1</v>
      </c>
      <c r="P3187">
        <f>E3187/L3187</f>
        <v>41.666666666666664</v>
      </c>
      <c r="Q3187" t="str">
        <f>LEFT(N3187,(FIND("/",N3187)-1))</f>
        <v>theater</v>
      </c>
      <c r="R3187" t="str">
        <f>MID(N3187,FIND("/",N3187)+1,4115)</f>
        <v>plays</v>
      </c>
      <c r="S3187" s="11">
        <f>(((J3187/60)/60)/24)+DATE(1970,1,1)</f>
        <v>41829.977326388893</v>
      </c>
      <c r="T3187" s="11">
        <f>(((I3187/60)/60)/24)+DATE(1970,1,1)</f>
        <v>41836.977326388893</v>
      </c>
    </row>
    <row r="3188" spans="1:20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>E3188/D3188</f>
        <v>1.0218750000000001</v>
      </c>
      <c r="P3188">
        <f>E3188/L3188</f>
        <v>46.714285714285715</v>
      </c>
      <c r="Q3188" t="str">
        <f>LEFT(N3188,(FIND("/",N3188)-1))</f>
        <v>theater</v>
      </c>
      <c r="R3188" t="str">
        <f>MID(N3188,FIND("/",N3188)+1,4115)</f>
        <v>plays</v>
      </c>
      <c r="S3188" s="11">
        <f>(((J3188/60)/60)/24)+DATE(1970,1,1)</f>
        <v>41868.924050925925</v>
      </c>
      <c r="T3188" s="11">
        <f>(((I3188/60)/60)/24)+DATE(1970,1,1)</f>
        <v>41898.875</v>
      </c>
    </row>
    <row r="3189" spans="1:20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>E3189/D3189</f>
        <v>1.1629333333333334</v>
      </c>
      <c r="P3189">
        <f>E3189/L3189</f>
        <v>71.491803278688522</v>
      </c>
      <c r="Q3189" t="str">
        <f>LEFT(N3189,(FIND("/",N3189)-1))</f>
        <v>theater</v>
      </c>
      <c r="R3189" t="str">
        <f>MID(N3189,FIND("/",N3189)+1,4115)</f>
        <v>plays</v>
      </c>
      <c r="S3189" s="11">
        <f>(((J3189/60)/60)/24)+DATE(1970,1,1)</f>
        <v>41835.666354166664</v>
      </c>
      <c r="T3189" s="11">
        <f>(((I3189/60)/60)/24)+DATE(1970,1,1)</f>
        <v>41855.666354166664</v>
      </c>
    </row>
    <row r="3190" spans="1:20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>E3190/D3190</f>
        <v>0.65</v>
      </c>
      <c r="P3190">
        <f>E3190/L3190</f>
        <v>14.444444444444445</v>
      </c>
      <c r="Q3190" t="str">
        <f>LEFT(N3190,(FIND("/",N3190)-1))</f>
        <v>theater</v>
      </c>
      <c r="R3190" t="str">
        <f>MID(N3190,FIND("/",N3190)+1,4115)</f>
        <v>musical</v>
      </c>
      <c r="S3190" s="11">
        <f>(((J3190/60)/60)/24)+DATE(1970,1,1)</f>
        <v>42144.415532407409</v>
      </c>
      <c r="T3190" s="11">
        <f>(((I3190/60)/60)/24)+DATE(1970,1,1)</f>
        <v>42165.415532407409</v>
      </c>
    </row>
    <row r="3191" spans="1:20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>E3191/D3191</f>
        <v>0.12327272727272727</v>
      </c>
      <c r="P3191">
        <f>E3191/L3191</f>
        <v>356.84210526315792</v>
      </c>
      <c r="Q3191" t="str">
        <f>LEFT(N3191,(FIND("/",N3191)-1))</f>
        <v>theater</v>
      </c>
      <c r="R3191" t="str">
        <f>MID(N3191,FIND("/",N3191)+1,4115)</f>
        <v>musical</v>
      </c>
      <c r="S3191" s="11">
        <f>(((J3191/60)/60)/24)+DATE(1970,1,1)</f>
        <v>42118.346435185187</v>
      </c>
      <c r="T3191" s="11">
        <f>(((I3191/60)/60)/24)+DATE(1970,1,1)</f>
        <v>42148.346435185187</v>
      </c>
    </row>
    <row r="3192" spans="1:20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>E3192/D3192</f>
        <v>0</v>
      </c>
      <c r="P3192" t="e">
        <f>E3192/L3192</f>
        <v>#DIV/0!</v>
      </c>
      <c r="Q3192" t="str">
        <f>LEFT(N3192,(FIND("/",N3192)-1))</f>
        <v>theater</v>
      </c>
      <c r="R3192" t="str">
        <f>MID(N3192,FIND("/",N3192)+1,4115)</f>
        <v>musical</v>
      </c>
      <c r="S3192" s="11">
        <f>(((J3192/60)/60)/24)+DATE(1970,1,1)</f>
        <v>42683.151331018518</v>
      </c>
      <c r="T3192" s="11">
        <f>(((I3192/60)/60)/24)+DATE(1970,1,1)</f>
        <v>42713.192997685182</v>
      </c>
    </row>
    <row r="3193" spans="1:20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>E3193/D3193</f>
        <v>4.0266666666666666E-2</v>
      </c>
      <c r="P3193">
        <f>E3193/L3193</f>
        <v>37.75</v>
      </c>
      <c r="Q3193" t="str">
        <f>LEFT(N3193,(FIND("/",N3193)-1))</f>
        <v>theater</v>
      </c>
      <c r="R3193" t="str">
        <f>MID(N3193,FIND("/",N3193)+1,4115)</f>
        <v>musical</v>
      </c>
      <c r="S3193" s="11">
        <f>(((J3193/60)/60)/24)+DATE(1970,1,1)</f>
        <v>42538.755428240736</v>
      </c>
      <c r="T3193" s="11">
        <f>(((I3193/60)/60)/24)+DATE(1970,1,1)</f>
        <v>42598.755428240736</v>
      </c>
    </row>
    <row r="3194" spans="1:20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>E3194/D3194</f>
        <v>1.0200000000000001E-2</v>
      </c>
      <c r="P3194">
        <f>E3194/L3194</f>
        <v>12.75</v>
      </c>
      <c r="Q3194" t="str">
        <f>LEFT(N3194,(FIND("/",N3194)-1))</f>
        <v>theater</v>
      </c>
      <c r="R3194" t="str">
        <f>MID(N3194,FIND("/",N3194)+1,4115)</f>
        <v>musical</v>
      </c>
      <c r="S3194" s="11">
        <f>(((J3194/60)/60)/24)+DATE(1970,1,1)</f>
        <v>42018.94049768518</v>
      </c>
      <c r="T3194" s="11">
        <f>(((I3194/60)/60)/24)+DATE(1970,1,1)</f>
        <v>42063.916666666672</v>
      </c>
    </row>
    <row r="3195" spans="1:20" ht="43.2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>E3195/D3195</f>
        <v>0.1174</v>
      </c>
      <c r="P3195">
        <f>E3195/L3195</f>
        <v>24.458333333333332</v>
      </c>
      <c r="Q3195" t="str">
        <f>LEFT(N3195,(FIND("/",N3195)-1))</f>
        <v>theater</v>
      </c>
      <c r="R3195" t="str">
        <f>MID(N3195,FIND("/",N3195)+1,4115)</f>
        <v>musical</v>
      </c>
      <c r="S3195" s="11">
        <f>(((J3195/60)/60)/24)+DATE(1970,1,1)</f>
        <v>42010.968240740738</v>
      </c>
      <c r="T3195" s="11">
        <f>(((I3195/60)/60)/24)+DATE(1970,1,1)</f>
        <v>42055.968240740738</v>
      </c>
    </row>
    <row r="3196" spans="1:20" ht="43.2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>E3196/D3196</f>
        <v>0</v>
      </c>
      <c r="P3196" t="e">
        <f>E3196/L3196</f>
        <v>#DIV/0!</v>
      </c>
      <c r="Q3196" t="str">
        <f>LEFT(N3196,(FIND("/",N3196)-1))</f>
        <v>theater</v>
      </c>
      <c r="R3196" t="str">
        <f>MID(N3196,FIND("/",N3196)+1,4115)</f>
        <v>musical</v>
      </c>
      <c r="S3196" s="11">
        <f>(((J3196/60)/60)/24)+DATE(1970,1,1)</f>
        <v>42182.062476851846</v>
      </c>
      <c r="T3196" s="11">
        <f>(((I3196/60)/60)/24)+DATE(1970,1,1)</f>
        <v>42212.062476851846</v>
      </c>
    </row>
    <row r="3197" spans="1:20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>E3197/D3197</f>
        <v>0.59142857142857141</v>
      </c>
      <c r="P3197">
        <f>E3197/L3197</f>
        <v>53.07692307692308</v>
      </c>
      <c r="Q3197" t="str">
        <f>LEFT(N3197,(FIND("/",N3197)-1))</f>
        <v>theater</v>
      </c>
      <c r="R3197" t="str">
        <f>MID(N3197,FIND("/",N3197)+1,4115)</f>
        <v>musical</v>
      </c>
      <c r="S3197" s="11">
        <f>(((J3197/60)/60)/24)+DATE(1970,1,1)</f>
        <v>42017.594236111108</v>
      </c>
      <c r="T3197" s="11">
        <f>(((I3197/60)/60)/24)+DATE(1970,1,1)</f>
        <v>42047.594236111108</v>
      </c>
    </row>
    <row r="3198" spans="1:20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>E3198/D3198</f>
        <v>5.9999999999999995E-4</v>
      </c>
      <c r="P3198">
        <f>E3198/L3198</f>
        <v>300</v>
      </c>
      <c r="Q3198" t="str">
        <f>LEFT(N3198,(FIND("/",N3198)-1))</f>
        <v>theater</v>
      </c>
      <c r="R3198" t="str">
        <f>MID(N3198,FIND("/",N3198)+1,4115)</f>
        <v>musical</v>
      </c>
      <c r="S3198" s="11">
        <f>(((J3198/60)/60)/24)+DATE(1970,1,1)</f>
        <v>42157.598090277781</v>
      </c>
      <c r="T3198" s="11">
        <f>(((I3198/60)/60)/24)+DATE(1970,1,1)</f>
        <v>42217.583333333328</v>
      </c>
    </row>
    <row r="3199" spans="1:20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>E3199/D3199</f>
        <v>0.1145</v>
      </c>
      <c r="P3199">
        <f>E3199/L3199</f>
        <v>286.25</v>
      </c>
      <c r="Q3199" t="str">
        <f>LEFT(N3199,(FIND("/",N3199)-1))</f>
        <v>theater</v>
      </c>
      <c r="R3199" t="str">
        <f>MID(N3199,FIND("/",N3199)+1,4115)</f>
        <v>musical</v>
      </c>
      <c r="S3199" s="11">
        <f>(((J3199/60)/60)/24)+DATE(1970,1,1)</f>
        <v>42009.493263888886</v>
      </c>
      <c r="T3199" s="11">
        <f>(((I3199/60)/60)/24)+DATE(1970,1,1)</f>
        <v>42039.493263888886</v>
      </c>
    </row>
    <row r="3200" spans="1:20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>E3200/D3200</f>
        <v>3.6666666666666666E-3</v>
      </c>
      <c r="P3200">
        <f>E3200/L3200</f>
        <v>36.666666666666664</v>
      </c>
      <c r="Q3200" t="str">
        <f>LEFT(N3200,(FIND("/",N3200)-1))</f>
        <v>theater</v>
      </c>
      <c r="R3200" t="str">
        <f>MID(N3200,FIND("/",N3200)+1,4115)</f>
        <v>musical</v>
      </c>
      <c r="S3200" s="11">
        <f>(((J3200/60)/60)/24)+DATE(1970,1,1)</f>
        <v>42013.424502314811</v>
      </c>
      <c r="T3200" s="11">
        <f>(((I3200/60)/60)/24)+DATE(1970,1,1)</f>
        <v>42051.424502314811</v>
      </c>
    </row>
    <row r="3201" spans="1:20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>E3201/D3201</f>
        <v>0.52159999999999995</v>
      </c>
      <c r="P3201">
        <f>E3201/L3201</f>
        <v>49.20754716981132</v>
      </c>
      <c r="Q3201" t="str">
        <f>LEFT(N3201,(FIND("/",N3201)-1))</f>
        <v>theater</v>
      </c>
      <c r="R3201" t="str">
        <f>MID(N3201,FIND("/",N3201)+1,4115)</f>
        <v>musical</v>
      </c>
      <c r="S3201" s="11">
        <f>(((J3201/60)/60)/24)+DATE(1970,1,1)</f>
        <v>41858.761782407404</v>
      </c>
      <c r="T3201" s="11">
        <f>(((I3201/60)/60)/24)+DATE(1970,1,1)</f>
        <v>41888.875</v>
      </c>
    </row>
    <row r="3202" spans="1:20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>E3202/D3202</f>
        <v>2.0000000000000002E-5</v>
      </c>
      <c r="P3202">
        <f>E3202/L3202</f>
        <v>1</v>
      </c>
      <c r="Q3202" t="str">
        <f>LEFT(N3202,(FIND("/",N3202)-1))</f>
        <v>theater</v>
      </c>
      <c r="R3202" t="str">
        <f>MID(N3202,FIND("/",N3202)+1,4115)</f>
        <v>musical</v>
      </c>
      <c r="S3202" s="11">
        <f>(((J3202/60)/60)/24)+DATE(1970,1,1)</f>
        <v>42460.320613425924</v>
      </c>
      <c r="T3202" s="11">
        <f>(((I3202/60)/60)/24)+DATE(1970,1,1)</f>
        <v>42490.231944444444</v>
      </c>
    </row>
    <row r="3203" spans="1:20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>E3203/D3203</f>
        <v>1.2500000000000001E-2</v>
      </c>
      <c r="P3203">
        <f>E3203/L3203</f>
        <v>12.5</v>
      </c>
      <c r="Q3203" t="str">
        <f>LEFT(N3203,(FIND("/",N3203)-1))</f>
        <v>theater</v>
      </c>
      <c r="R3203" t="str">
        <f>MID(N3203,FIND("/",N3203)+1,4115)</f>
        <v>musical</v>
      </c>
      <c r="S3203" s="11">
        <f>(((J3203/60)/60)/24)+DATE(1970,1,1)</f>
        <v>41861.767094907409</v>
      </c>
      <c r="T3203" s="11">
        <f>(((I3203/60)/60)/24)+DATE(1970,1,1)</f>
        <v>41882.767094907409</v>
      </c>
    </row>
    <row r="3204" spans="1:20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>E3204/D3204</f>
        <v>0.54520000000000002</v>
      </c>
      <c r="P3204">
        <f>E3204/L3204</f>
        <v>109.04</v>
      </c>
      <c r="Q3204" t="str">
        <f>LEFT(N3204,(FIND("/",N3204)-1))</f>
        <v>theater</v>
      </c>
      <c r="R3204" t="str">
        <f>MID(N3204,FIND("/",N3204)+1,4115)</f>
        <v>musical</v>
      </c>
      <c r="S3204" s="11">
        <f>(((J3204/60)/60)/24)+DATE(1970,1,1)</f>
        <v>42293.853541666671</v>
      </c>
      <c r="T3204" s="11">
        <f>(((I3204/60)/60)/24)+DATE(1970,1,1)</f>
        <v>42352.249305555553</v>
      </c>
    </row>
    <row r="3205" spans="1:20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>E3205/D3205</f>
        <v>0.25</v>
      </c>
      <c r="P3205">
        <f>E3205/L3205</f>
        <v>41.666666666666664</v>
      </c>
      <c r="Q3205" t="str">
        <f>LEFT(N3205,(FIND("/",N3205)-1))</f>
        <v>theater</v>
      </c>
      <c r="R3205" t="str">
        <f>MID(N3205,FIND("/",N3205)+1,4115)</f>
        <v>musical</v>
      </c>
      <c r="S3205" s="11">
        <f>(((J3205/60)/60)/24)+DATE(1970,1,1)</f>
        <v>42242.988680555558</v>
      </c>
      <c r="T3205" s="11">
        <f>(((I3205/60)/60)/24)+DATE(1970,1,1)</f>
        <v>42272.988680555558</v>
      </c>
    </row>
    <row r="3206" spans="1:20" ht="43.2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>E3206/D3206</f>
        <v>0</v>
      </c>
      <c r="P3206" t="e">
        <f>E3206/L3206</f>
        <v>#DIV/0!</v>
      </c>
      <c r="Q3206" t="str">
        <f>LEFT(N3206,(FIND("/",N3206)-1))</f>
        <v>theater</v>
      </c>
      <c r="R3206" t="str">
        <f>MID(N3206,FIND("/",N3206)+1,4115)</f>
        <v>musical</v>
      </c>
      <c r="S3206" s="11">
        <f>(((J3206/60)/60)/24)+DATE(1970,1,1)</f>
        <v>42172.686099537037</v>
      </c>
      <c r="T3206" s="11">
        <f>(((I3206/60)/60)/24)+DATE(1970,1,1)</f>
        <v>42202.676388888889</v>
      </c>
    </row>
    <row r="3207" spans="1:20" ht="43.2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>E3207/D3207</f>
        <v>3.4125000000000003E-2</v>
      </c>
      <c r="P3207">
        <f>E3207/L3207</f>
        <v>22.75</v>
      </c>
      <c r="Q3207" t="str">
        <f>LEFT(N3207,(FIND("/",N3207)-1))</f>
        <v>theater</v>
      </c>
      <c r="R3207" t="str">
        <f>MID(N3207,FIND("/",N3207)+1,4115)</f>
        <v>musical</v>
      </c>
      <c r="S3207" s="11">
        <f>(((J3207/60)/60)/24)+DATE(1970,1,1)</f>
        <v>42095.374675925923</v>
      </c>
      <c r="T3207" s="11">
        <f>(((I3207/60)/60)/24)+DATE(1970,1,1)</f>
        <v>42125.374675925923</v>
      </c>
    </row>
    <row r="3208" spans="1:20" ht="43.2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>E3208/D3208</f>
        <v>0</v>
      </c>
      <c r="P3208" t="e">
        <f>E3208/L3208</f>
        <v>#DIV/0!</v>
      </c>
      <c r="Q3208" t="str">
        <f>LEFT(N3208,(FIND("/",N3208)-1))</f>
        <v>theater</v>
      </c>
      <c r="R3208" t="str">
        <f>MID(N3208,FIND("/",N3208)+1,4115)</f>
        <v>musical</v>
      </c>
      <c r="S3208" s="11">
        <f>(((J3208/60)/60)/24)+DATE(1970,1,1)</f>
        <v>42236.276053240741</v>
      </c>
      <c r="T3208" s="11">
        <f>(((I3208/60)/60)/24)+DATE(1970,1,1)</f>
        <v>42266.276053240741</v>
      </c>
    </row>
    <row r="3209" spans="1:20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>E3209/D3209</f>
        <v>0.46363636363636362</v>
      </c>
      <c r="P3209">
        <f>E3209/L3209</f>
        <v>70.833333333333329</v>
      </c>
      <c r="Q3209" t="str">
        <f>LEFT(N3209,(FIND("/",N3209)-1))</f>
        <v>theater</v>
      </c>
      <c r="R3209" t="str">
        <f>MID(N3209,FIND("/",N3209)+1,4115)</f>
        <v>musical</v>
      </c>
      <c r="S3209" s="11">
        <f>(((J3209/60)/60)/24)+DATE(1970,1,1)</f>
        <v>42057.277858796297</v>
      </c>
      <c r="T3209" s="11">
        <f>(((I3209/60)/60)/24)+DATE(1970,1,1)</f>
        <v>42117.236192129625</v>
      </c>
    </row>
    <row r="3210" spans="1:20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>E3210/D3210</f>
        <v>1.0349999999999999</v>
      </c>
      <c r="P3210">
        <f>E3210/L3210</f>
        <v>63.109756097560975</v>
      </c>
      <c r="Q3210" t="str">
        <f>LEFT(N3210,(FIND("/",N3210)-1))</f>
        <v>theater</v>
      </c>
      <c r="R3210" t="str">
        <f>MID(N3210,FIND("/",N3210)+1,4115)</f>
        <v>plays</v>
      </c>
      <c r="S3210" s="11">
        <f>(((J3210/60)/60)/24)+DATE(1970,1,1)</f>
        <v>41827.605057870373</v>
      </c>
      <c r="T3210" s="11">
        <f>(((I3210/60)/60)/24)+DATE(1970,1,1)</f>
        <v>41848.605057870373</v>
      </c>
    </row>
    <row r="3211" spans="1:20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>E3211/D3211</f>
        <v>1.1932315789473684</v>
      </c>
      <c r="P3211">
        <f>E3211/L3211</f>
        <v>50.157964601769912</v>
      </c>
      <c r="Q3211" t="str">
        <f>LEFT(N3211,(FIND("/",N3211)-1))</f>
        <v>theater</v>
      </c>
      <c r="R3211" t="str">
        <f>MID(N3211,FIND("/",N3211)+1,4115)</f>
        <v>plays</v>
      </c>
      <c r="S3211" s="11">
        <f>(((J3211/60)/60)/24)+DATE(1970,1,1)</f>
        <v>41778.637245370373</v>
      </c>
      <c r="T3211" s="11">
        <f>(((I3211/60)/60)/24)+DATE(1970,1,1)</f>
        <v>41810.958333333336</v>
      </c>
    </row>
    <row r="3212" spans="1:20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>E3212/D3212</f>
        <v>1.2576666666666667</v>
      </c>
      <c r="P3212">
        <f>E3212/L3212</f>
        <v>62.883333333333333</v>
      </c>
      <c r="Q3212" t="str">
        <f>LEFT(N3212,(FIND("/",N3212)-1))</f>
        <v>theater</v>
      </c>
      <c r="R3212" t="str">
        <f>MID(N3212,FIND("/",N3212)+1,4115)</f>
        <v>plays</v>
      </c>
      <c r="S3212" s="11">
        <f>(((J3212/60)/60)/24)+DATE(1970,1,1)</f>
        <v>41013.936562499999</v>
      </c>
      <c r="T3212" s="11">
        <f>(((I3212/60)/60)/24)+DATE(1970,1,1)</f>
        <v>41061.165972222225</v>
      </c>
    </row>
    <row r="3213" spans="1:20" ht="43.2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>E3213/D3213</f>
        <v>1.1974347826086957</v>
      </c>
      <c r="P3213">
        <f>E3213/L3213</f>
        <v>85.531055900621112</v>
      </c>
      <c r="Q3213" t="str">
        <f>LEFT(N3213,(FIND("/",N3213)-1))</f>
        <v>theater</v>
      </c>
      <c r="R3213" t="str">
        <f>MID(N3213,FIND("/",N3213)+1,4115)</f>
        <v>plays</v>
      </c>
      <c r="S3213" s="11">
        <f>(((J3213/60)/60)/24)+DATE(1970,1,1)</f>
        <v>41834.586574074077</v>
      </c>
      <c r="T3213" s="11">
        <f>(((I3213/60)/60)/24)+DATE(1970,1,1)</f>
        <v>41866.083333333336</v>
      </c>
    </row>
    <row r="3214" spans="1:20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>E3214/D3214</f>
        <v>1.2625</v>
      </c>
      <c r="P3214">
        <f>E3214/L3214</f>
        <v>53.723404255319146</v>
      </c>
      <c r="Q3214" t="str">
        <f>LEFT(N3214,(FIND("/",N3214)-1))</f>
        <v>theater</v>
      </c>
      <c r="R3214" t="str">
        <f>MID(N3214,FIND("/",N3214)+1,4115)</f>
        <v>plays</v>
      </c>
      <c r="S3214" s="11">
        <f>(((J3214/60)/60)/24)+DATE(1970,1,1)</f>
        <v>41829.795729166668</v>
      </c>
      <c r="T3214" s="11">
        <f>(((I3214/60)/60)/24)+DATE(1970,1,1)</f>
        <v>41859.795729166668</v>
      </c>
    </row>
    <row r="3215" spans="1:20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>E3215/D3215</f>
        <v>1.0011666666666668</v>
      </c>
      <c r="P3215">
        <f>E3215/L3215</f>
        <v>127.80851063829788</v>
      </c>
      <c r="Q3215" t="str">
        <f>LEFT(N3215,(FIND("/",N3215)-1))</f>
        <v>theater</v>
      </c>
      <c r="R3215" t="str">
        <f>MID(N3215,FIND("/",N3215)+1,4115)</f>
        <v>plays</v>
      </c>
      <c r="S3215" s="11">
        <f>(((J3215/60)/60)/24)+DATE(1970,1,1)</f>
        <v>42171.763414351852</v>
      </c>
      <c r="T3215" s="11">
        <f>(((I3215/60)/60)/24)+DATE(1970,1,1)</f>
        <v>42211.763414351852</v>
      </c>
    </row>
    <row r="3216" spans="1:20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>E3216/D3216</f>
        <v>1.0213333333333334</v>
      </c>
      <c r="P3216">
        <f>E3216/L3216</f>
        <v>106.57391304347826</v>
      </c>
      <c r="Q3216" t="str">
        <f>LEFT(N3216,(FIND("/",N3216)-1))</f>
        <v>theater</v>
      </c>
      <c r="R3216" t="str">
        <f>MID(N3216,FIND("/",N3216)+1,4115)</f>
        <v>plays</v>
      </c>
      <c r="S3216" s="11">
        <f>(((J3216/60)/60)/24)+DATE(1970,1,1)</f>
        <v>42337.792511574073</v>
      </c>
      <c r="T3216" s="11">
        <f>(((I3216/60)/60)/24)+DATE(1970,1,1)</f>
        <v>42374.996527777781</v>
      </c>
    </row>
    <row r="3217" spans="1:20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>E3217/D3217</f>
        <v>1.0035142857142858</v>
      </c>
      <c r="P3217">
        <f>E3217/L3217</f>
        <v>262.11194029850748</v>
      </c>
      <c r="Q3217" t="str">
        <f>LEFT(N3217,(FIND("/",N3217)-1))</f>
        <v>theater</v>
      </c>
      <c r="R3217" t="str">
        <f>MID(N3217,FIND("/",N3217)+1,4115)</f>
        <v>plays</v>
      </c>
      <c r="S3217" s="11">
        <f>(((J3217/60)/60)/24)+DATE(1970,1,1)</f>
        <v>42219.665173611109</v>
      </c>
      <c r="T3217" s="11">
        <f>(((I3217/60)/60)/24)+DATE(1970,1,1)</f>
        <v>42257.165972222225</v>
      </c>
    </row>
    <row r="3218" spans="1:20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>E3218/D3218</f>
        <v>1.0004999999999999</v>
      </c>
      <c r="P3218">
        <f>E3218/L3218</f>
        <v>57.171428571428571</v>
      </c>
      <c r="Q3218" t="str">
        <f>LEFT(N3218,(FIND("/",N3218)-1))</f>
        <v>theater</v>
      </c>
      <c r="R3218" t="str">
        <f>MID(N3218,FIND("/",N3218)+1,4115)</f>
        <v>plays</v>
      </c>
      <c r="S3218" s="11">
        <f>(((J3218/60)/60)/24)+DATE(1970,1,1)</f>
        <v>42165.462627314817</v>
      </c>
      <c r="T3218" s="11">
        <f>(((I3218/60)/60)/24)+DATE(1970,1,1)</f>
        <v>42196.604166666672</v>
      </c>
    </row>
    <row r="3219" spans="1:20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>E3219/D3219</f>
        <v>1.1602222222222223</v>
      </c>
      <c r="P3219">
        <f>E3219/L3219</f>
        <v>50.20192307692308</v>
      </c>
      <c r="Q3219" t="str">
        <f>LEFT(N3219,(FIND("/",N3219)-1))</f>
        <v>theater</v>
      </c>
      <c r="R3219" t="str">
        <f>MID(N3219,FIND("/",N3219)+1,4115)</f>
        <v>plays</v>
      </c>
      <c r="S3219" s="11">
        <f>(((J3219/60)/60)/24)+DATE(1970,1,1)</f>
        <v>42648.546111111107</v>
      </c>
      <c r="T3219" s="11">
        <f>(((I3219/60)/60)/24)+DATE(1970,1,1)</f>
        <v>42678.546111111107</v>
      </c>
    </row>
    <row r="3220" spans="1:20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>E3220/D3220</f>
        <v>1.0209999999999999</v>
      </c>
      <c r="P3220">
        <f>E3220/L3220</f>
        <v>66.586956521739125</v>
      </c>
      <c r="Q3220" t="str">
        <f>LEFT(N3220,(FIND("/",N3220)-1))</f>
        <v>theater</v>
      </c>
      <c r="R3220" t="str">
        <f>MID(N3220,FIND("/",N3220)+1,4115)</f>
        <v>plays</v>
      </c>
      <c r="S3220" s="11">
        <f>(((J3220/60)/60)/24)+DATE(1970,1,1)</f>
        <v>41971.002152777779</v>
      </c>
      <c r="T3220" s="11">
        <f>(((I3220/60)/60)/24)+DATE(1970,1,1)</f>
        <v>42004</v>
      </c>
    </row>
    <row r="3221" spans="1:20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>E3221/D3221</f>
        <v>1.0011000000000001</v>
      </c>
      <c r="P3221">
        <f>E3221/L3221</f>
        <v>168.25210084033614</v>
      </c>
      <c r="Q3221" t="str">
        <f>LEFT(N3221,(FIND("/",N3221)-1))</f>
        <v>theater</v>
      </c>
      <c r="R3221" t="str">
        <f>MID(N3221,FIND("/",N3221)+1,4115)</f>
        <v>plays</v>
      </c>
      <c r="S3221" s="11">
        <f>(((J3221/60)/60)/24)+DATE(1970,1,1)</f>
        <v>42050.983182870375</v>
      </c>
      <c r="T3221" s="11">
        <f>(((I3221/60)/60)/24)+DATE(1970,1,1)</f>
        <v>42085.941516203704</v>
      </c>
    </row>
    <row r="3222" spans="1:20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>E3222/D3222</f>
        <v>1.0084</v>
      </c>
      <c r="P3222">
        <f>E3222/L3222</f>
        <v>256.37288135593218</v>
      </c>
      <c r="Q3222" t="str">
        <f>LEFT(N3222,(FIND("/",N3222)-1))</f>
        <v>theater</v>
      </c>
      <c r="R3222" t="str">
        <f>MID(N3222,FIND("/",N3222)+1,4115)</f>
        <v>plays</v>
      </c>
      <c r="S3222" s="11">
        <f>(((J3222/60)/60)/24)+DATE(1970,1,1)</f>
        <v>42772.833379629628</v>
      </c>
      <c r="T3222" s="11">
        <f>(((I3222/60)/60)/24)+DATE(1970,1,1)</f>
        <v>42806.875</v>
      </c>
    </row>
    <row r="3223" spans="1:20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>E3223/D3223</f>
        <v>1.0342499999999999</v>
      </c>
      <c r="P3223">
        <f>E3223/L3223</f>
        <v>36.610619469026545</v>
      </c>
      <c r="Q3223" t="str">
        <f>LEFT(N3223,(FIND("/",N3223)-1))</f>
        <v>theater</v>
      </c>
      <c r="R3223" t="str">
        <f>MID(N3223,FIND("/",N3223)+1,4115)</f>
        <v>plays</v>
      </c>
      <c r="S3223" s="11">
        <f>(((J3223/60)/60)/24)+DATE(1970,1,1)</f>
        <v>42155.696793981479</v>
      </c>
      <c r="T3223" s="11">
        <f>(((I3223/60)/60)/24)+DATE(1970,1,1)</f>
        <v>42190.696793981479</v>
      </c>
    </row>
    <row r="3224" spans="1:20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>E3224/D3224</f>
        <v>1.248</v>
      </c>
      <c r="P3224">
        <f>E3224/L3224</f>
        <v>37.142857142857146</v>
      </c>
      <c r="Q3224" t="str">
        <f>LEFT(N3224,(FIND("/",N3224)-1))</f>
        <v>theater</v>
      </c>
      <c r="R3224" t="str">
        <f>MID(N3224,FIND("/",N3224)+1,4115)</f>
        <v>plays</v>
      </c>
      <c r="S3224" s="11">
        <f>(((J3224/60)/60)/24)+DATE(1970,1,1)</f>
        <v>42270.582141203704</v>
      </c>
      <c r="T3224" s="11">
        <f>(((I3224/60)/60)/24)+DATE(1970,1,1)</f>
        <v>42301.895138888889</v>
      </c>
    </row>
    <row r="3225" spans="1:20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>E3225/D3225</f>
        <v>1.0951612903225807</v>
      </c>
      <c r="P3225">
        <f>E3225/L3225</f>
        <v>45.878378378378379</v>
      </c>
      <c r="Q3225" t="str">
        <f>LEFT(N3225,(FIND("/",N3225)-1))</f>
        <v>theater</v>
      </c>
      <c r="R3225" t="str">
        <f>MID(N3225,FIND("/",N3225)+1,4115)</f>
        <v>plays</v>
      </c>
      <c r="S3225" s="11">
        <f>(((J3225/60)/60)/24)+DATE(1970,1,1)</f>
        <v>42206.835370370376</v>
      </c>
      <c r="T3225" s="11">
        <f>(((I3225/60)/60)/24)+DATE(1970,1,1)</f>
        <v>42236.835370370376</v>
      </c>
    </row>
    <row r="3226" spans="1:20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>E3226/D3226</f>
        <v>1.0203333333333333</v>
      </c>
      <c r="P3226">
        <f>E3226/L3226</f>
        <v>141.71296296296296</v>
      </c>
      <c r="Q3226" t="str">
        <f>LEFT(N3226,(FIND("/",N3226)-1))</f>
        <v>theater</v>
      </c>
      <c r="R3226" t="str">
        <f>MID(N3226,FIND("/",N3226)+1,4115)</f>
        <v>plays</v>
      </c>
      <c r="S3226" s="11">
        <f>(((J3226/60)/60)/24)+DATE(1970,1,1)</f>
        <v>42697.850844907407</v>
      </c>
      <c r="T3226" s="11">
        <f>(((I3226/60)/60)/24)+DATE(1970,1,1)</f>
        <v>42745.208333333328</v>
      </c>
    </row>
    <row r="3227" spans="1:20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>E3227/D3227</f>
        <v>1.0235000000000001</v>
      </c>
      <c r="P3227">
        <f>E3227/L3227</f>
        <v>52.487179487179489</v>
      </c>
      <c r="Q3227" t="str">
        <f>LEFT(N3227,(FIND("/",N3227)-1))</f>
        <v>theater</v>
      </c>
      <c r="R3227" t="str">
        <f>MID(N3227,FIND("/",N3227)+1,4115)</f>
        <v>plays</v>
      </c>
      <c r="S3227" s="11">
        <f>(((J3227/60)/60)/24)+DATE(1970,1,1)</f>
        <v>42503.559467592597</v>
      </c>
      <c r="T3227" s="11">
        <f>(((I3227/60)/60)/24)+DATE(1970,1,1)</f>
        <v>42524.875</v>
      </c>
    </row>
    <row r="3228" spans="1:20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>E3228/D3228</f>
        <v>1.0416666666666667</v>
      </c>
      <c r="P3228">
        <f>E3228/L3228</f>
        <v>59.523809523809526</v>
      </c>
      <c r="Q3228" t="str">
        <f>LEFT(N3228,(FIND("/",N3228)-1))</f>
        <v>theater</v>
      </c>
      <c r="R3228" t="str">
        <f>MID(N3228,FIND("/",N3228)+1,4115)</f>
        <v>plays</v>
      </c>
      <c r="S3228" s="11">
        <f>(((J3228/60)/60)/24)+DATE(1970,1,1)</f>
        <v>42277.583472222221</v>
      </c>
      <c r="T3228" s="11">
        <f>(((I3228/60)/60)/24)+DATE(1970,1,1)</f>
        <v>42307.583472222221</v>
      </c>
    </row>
    <row r="3229" spans="1:20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>E3229/D3229</f>
        <v>1.25</v>
      </c>
      <c r="P3229">
        <f>E3229/L3229</f>
        <v>50</v>
      </c>
      <c r="Q3229" t="str">
        <f>LEFT(N3229,(FIND("/",N3229)-1))</f>
        <v>theater</v>
      </c>
      <c r="R3229" t="str">
        <f>MID(N3229,FIND("/",N3229)+1,4115)</f>
        <v>plays</v>
      </c>
      <c r="S3229" s="11">
        <f>(((J3229/60)/60)/24)+DATE(1970,1,1)</f>
        <v>42722.882361111115</v>
      </c>
      <c r="T3229" s="11">
        <f>(((I3229/60)/60)/24)+DATE(1970,1,1)</f>
        <v>42752.882361111115</v>
      </c>
    </row>
    <row r="3230" spans="1:20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>E3230/D3230</f>
        <v>1.0234285714285714</v>
      </c>
      <c r="P3230">
        <f>E3230/L3230</f>
        <v>193.62162162162161</v>
      </c>
      <c r="Q3230" t="str">
        <f>LEFT(N3230,(FIND("/",N3230)-1))</f>
        <v>theater</v>
      </c>
      <c r="R3230" t="str">
        <f>MID(N3230,FIND("/",N3230)+1,4115)</f>
        <v>plays</v>
      </c>
      <c r="S3230" s="11">
        <f>(((J3230/60)/60)/24)+DATE(1970,1,1)</f>
        <v>42323.70930555556</v>
      </c>
      <c r="T3230" s="11">
        <f>(((I3230/60)/60)/24)+DATE(1970,1,1)</f>
        <v>42355.207638888889</v>
      </c>
    </row>
    <row r="3231" spans="1:20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>E3231/D3231</f>
        <v>1.0786500000000001</v>
      </c>
      <c r="P3231">
        <f>E3231/L3231</f>
        <v>106.79702970297029</v>
      </c>
      <c r="Q3231" t="str">
        <f>LEFT(N3231,(FIND("/",N3231)-1))</f>
        <v>theater</v>
      </c>
      <c r="R3231" t="str">
        <f>MID(N3231,FIND("/",N3231)+1,4115)</f>
        <v>plays</v>
      </c>
      <c r="S3231" s="11">
        <f>(((J3231/60)/60)/24)+DATE(1970,1,1)</f>
        <v>41933.291643518518</v>
      </c>
      <c r="T3231" s="11">
        <f>(((I3231/60)/60)/24)+DATE(1970,1,1)</f>
        <v>41963.333310185189</v>
      </c>
    </row>
    <row r="3232" spans="1:20" ht="43.2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>E3232/D3232</f>
        <v>1.0988461538461538</v>
      </c>
      <c r="P3232">
        <f>E3232/L3232</f>
        <v>77.21621621621621</v>
      </c>
      <c r="Q3232" t="str">
        <f>LEFT(N3232,(FIND("/",N3232)-1))</f>
        <v>theater</v>
      </c>
      <c r="R3232" t="str">
        <f>MID(N3232,FIND("/",N3232)+1,4115)</f>
        <v>plays</v>
      </c>
      <c r="S3232" s="11">
        <f>(((J3232/60)/60)/24)+DATE(1970,1,1)</f>
        <v>41898.168125000004</v>
      </c>
      <c r="T3232" s="11">
        <f>(((I3232/60)/60)/24)+DATE(1970,1,1)</f>
        <v>41913.165972222225</v>
      </c>
    </row>
    <row r="3233" spans="1:20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>E3233/D3233</f>
        <v>1.61</v>
      </c>
      <c r="P3233">
        <f>E3233/L3233</f>
        <v>57.5</v>
      </c>
      <c r="Q3233" t="str">
        <f>LEFT(N3233,(FIND("/",N3233)-1))</f>
        <v>theater</v>
      </c>
      <c r="R3233" t="str">
        <f>MID(N3233,FIND("/",N3233)+1,4115)</f>
        <v>plays</v>
      </c>
      <c r="S3233" s="11">
        <f>(((J3233/60)/60)/24)+DATE(1970,1,1)</f>
        <v>42446.943831018521</v>
      </c>
      <c r="T3233" s="11">
        <f>(((I3233/60)/60)/24)+DATE(1970,1,1)</f>
        <v>42476.943831018521</v>
      </c>
    </row>
    <row r="3234" spans="1:20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>E3234/D3234</f>
        <v>1.3120000000000001</v>
      </c>
      <c r="P3234">
        <f>E3234/L3234</f>
        <v>50.46153846153846</v>
      </c>
      <c r="Q3234" t="str">
        <f>LEFT(N3234,(FIND("/",N3234)-1))</f>
        <v>theater</v>
      </c>
      <c r="R3234" t="str">
        <f>MID(N3234,FIND("/",N3234)+1,4115)</f>
        <v>plays</v>
      </c>
      <c r="S3234" s="11">
        <f>(((J3234/60)/60)/24)+DATE(1970,1,1)</f>
        <v>42463.81385416667</v>
      </c>
      <c r="T3234" s="11">
        <f>(((I3234/60)/60)/24)+DATE(1970,1,1)</f>
        <v>42494.165972222225</v>
      </c>
    </row>
    <row r="3235" spans="1:20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>E3235/D3235</f>
        <v>1.1879999999999999</v>
      </c>
      <c r="P3235">
        <f>E3235/L3235</f>
        <v>97.377049180327873</v>
      </c>
      <c r="Q3235" t="str">
        <f>LEFT(N3235,(FIND("/",N3235)-1))</f>
        <v>theater</v>
      </c>
      <c r="R3235" t="str">
        <f>MID(N3235,FIND("/",N3235)+1,4115)</f>
        <v>plays</v>
      </c>
      <c r="S3235" s="11">
        <f>(((J3235/60)/60)/24)+DATE(1970,1,1)</f>
        <v>42766.805034722223</v>
      </c>
      <c r="T3235" s="11">
        <f>(((I3235/60)/60)/24)+DATE(1970,1,1)</f>
        <v>42796.805034722223</v>
      </c>
    </row>
    <row r="3236" spans="1:20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>E3236/D3236</f>
        <v>1.0039275000000001</v>
      </c>
      <c r="P3236">
        <f>E3236/L3236</f>
        <v>34.91921739130435</v>
      </c>
      <c r="Q3236" t="str">
        <f>LEFT(N3236,(FIND("/",N3236)-1))</f>
        <v>theater</v>
      </c>
      <c r="R3236" t="str">
        <f>MID(N3236,FIND("/",N3236)+1,4115)</f>
        <v>plays</v>
      </c>
      <c r="S3236" s="11">
        <f>(((J3236/60)/60)/24)+DATE(1970,1,1)</f>
        <v>42734.789444444439</v>
      </c>
      <c r="T3236" s="11">
        <f>(((I3236/60)/60)/24)+DATE(1970,1,1)</f>
        <v>42767.979861111111</v>
      </c>
    </row>
    <row r="3237" spans="1:20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>E3237/D3237</f>
        <v>1.0320666666666667</v>
      </c>
      <c r="P3237">
        <f>E3237/L3237</f>
        <v>85.530386740331494</v>
      </c>
      <c r="Q3237" t="str">
        <f>LEFT(N3237,(FIND("/",N3237)-1))</f>
        <v>theater</v>
      </c>
      <c r="R3237" t="str">
        <f>MID(N3237,FIND("/",N3237)+1,4115)</f>
        <v>plays</v>
      </c>
      <c r="S3237" s="11">
        <f>(((J3237/60)/60)/24)+DATE(1970,1,1)</f>
        <v>42522.347812499997</v>
      </c>
      <c r="T3237" s="11">
        <f>(((I3237/60)/60)/24)+DATE(1970,1,1)</f>
        <v>42552.347812499997</v>
      </c>
    </row>
    <row r="3238" spans="1:20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>E3238/D3238</f>
        <v>1.006</v>
      </c>
      <c r="P3238">
        <f>E3238/L3238</f>
        <v>182.90909090909091</v>
      </c>
      <c r="Q3238" t="str">
        <f>LEFT(N3238,(FIND("/",N3238)-1))</f>
        <v>theater</v>
      </c>
      <c r="R3238" t="str">
        <f>MID(N3238,FIND("/",N3238)+1,4115)</f>
        <v>plays</v>
      </c>
      <c r="S3238" s="11">
        <f>(((J3238/60)/60)/24)+DATE(1970,1,1)</f>
        <v>42702.917048611111</v>
      </c>
      <c r="T3238" s="11">
        <f>(((I3238/60)/60)/24)+DATE(1970,1,1)</f>
        <v>42732.917048611111</v>
      </c>
    </row>
    <row r="3239" spans="1:20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>E3239/D3239</f>
        <v>1.0078754285714286</v>
      </c>
      <c r="P3239">
        <f>E3239/L3239</f>
        <v>131.13620817843866</v>
      </c>
      <c r="Q3239" t="str">
        <f>LEFT(N3239,(FIND("/",N3239)-1))</f>
        <v>theater</v>
      </c>
      <c r="R3239" t="str">
        <f>MID(N3239,FIND("/",N3239)+1,4115)</f>
        <v>plays</v>
      </c>
      <c r="S3239" s="11">
        <f>(((J3239/60)/60)/24)+DATE(1970,1,1)</f>
        <v>42252.474351851852</v>
      </c>
      <c r="T3239" s="11">
        <f>(((I3239/60)/60)/24)+DATE(1970,1,1)</f>
        <v>42276.165972222225</v>
      </c>
    </row>
    <row r="3240" spans="1:20" ht="43.2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>E3240/D3240</f>
        <v>1.1232142857142857</v>
      </c>
      <c r="P3240">
        <f>E3240/L3240</f>
        <v>39.810126582278478</v>
      </c>
      <c r="Q3240" t="str">
        <f>LEFT(N3240,(FIND("/",N3240)-1))</f>
        <v>theater</v>
      </c>
      <c r="R3240" t="str">
        <f>MID(N3240,FIND("/",N3240)+1,4115)</f>
        <v>plays</v>
      </c>
      <c r="S3240" s="11">
        <f>(((J3240/60)/60)/24)+DATE(1970,1,1)</f>
        <v>42156.510393518518</v>
      </c>
      <c r="T3240" s="11">
        <f>(((I3240/60)/60)/24)+DATE(1970,1,1)</f>
        <v>42186.510393518518</v>
      </c>
    </row>
    <row r="3241" spans="1:20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>E3241/D3241</f>
        <v>1.0591914022517912</v>
      </c>
      <c r="P3241">
        <f>E3241/L3241</f>
        <v>59.701730769230764</v>
      </c>
      <c r="Q3241" t="str">
        <f>LEFT(N3241,(FIND("/",N3241)-1))</f>
        <v>theater</v>
      </c>
      <c r="R3241" t="str">
        <f>MID(N3241,FIND("/",N3241)+1,4115)</f>
        <v>plays</v>
      </c>
      <c r="S3241" s="11">
        <f>(((J3241/60)/60)/24)+DATE(1970,1,1)</f>
        <v>42278.089039351849</v>
      </c>
      <c r="T3241" s="11">
        <f>(((I3241/60)/60)/24)+DATE(1970,1,1)</f>
        <v>42302.999305555553</v>
      </c>
    </row>
    <row r="3242" spans="1:20" ht="43.2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>E3242/D3242</f>
        <v>1.0056666666666667</v>
      </c>
      <c r="P3242">
        <f>E3242/L3242</f>
        <v>88.735294117647058</v>
      </c>
      <c r="Q3242" t="str">
        <f>LEFT(N3242,(FIND("/",N3242)-1))</f>
        <v>theater</v>
      </c>
      <c r="R3242" t="str">
        <f>MID(N3242,FIND("/",N3242)+1,4115)</f>
        <v>plays</v>
      </c>
      <c r="S3242" s="11">
        <f>(((J3242/60)/60)/24)+DATE(1970,1,1)</f>
        <v>42754.693842592591</v>
      </c>
      <c r="T3242" s="11">
        <f>(((I3242/60)/60)/24)+DATE(1970,1,1)</f>
        <v>42782.958333333328</v>
      </c>
    </row>
    <row r="3243" spans="1:20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>E3243/D3243</f>
        <v>1.1530588235294117</v>
      </c>
      <c r="P3243">
        <f>E3243/L3243</f>
        <v>58.688622754491021</v>
      </c>
      <c r="Q3243" t="str">
        <f>LEFT(N3243,(FIND("/",N3243)-1))</f>
        <v>theater</v>
      </c>
      <c r="R3243" t="str">
        <f>MID(N3243,FIND("/",N3243)+1,4115)</f>
        <v>plays</v>
      </c>
      <c r="S3243" s="11">
        <f>(((J3243/60)/60)/24)+DATE(1970,1,1)</f>
        <v>41893.324884259258</v>
      </c>
      <c r="T3243" s="11">
        <f>(((I3243/60)/60)/24)+DATE(1970,1,1)</f>
        <v>41926.290972222225</v>
      </c>
    </row>
    <row r="3244" spans="1:20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>E3244/D3244</f>
        <v>1.273042</v>
      </c>
      <c r="P3244">
        <f>E3244/L3244</f>
        <v>69.56513661202186</v>
      </c>
      <c r="Q3244" t="str">
        <f>LEFT(N3244,(FIND("/",N3244)-1))</f>
        <v>theater</v>
      </c>
      <c r="R3244" t="str">
        <f>MID(N3244,FIND("/",N3244)+1,4115)</f>
        <v>plays</v>
      </c>
      <c r="S3244" s="11">
        <f>(((J3244/60)/60)/24)+DATE(1970,1,1)</f>
        <v>41871.755694444444</v>
      </c>
      <c r="T3244" s="11">
        <f>(((I3244/60)/60)/24)+DATE(1970,1,1)</f>
        <v>41901.755694444444</v>
      </c>
    </row>
    <row r="3245" spans="1:20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>E3245/D3245</f>
        <v>1.028375</v>
      </c>
      <c r="P3245">
        <f>E3245/L3245</f>
        <v>115.87323943661971</v>
      </c>
      <c r="Q3245" t="str">
        <f>LEFT(N3245,(FIND("/",N3245)-1))</f>
        <v>theater</v>
      </c>
      <c r="R3245" t="str">
        <f>MID(N3245,FIND("/",N3245)+1,4115)</f>
        <v>plays</v>
      </c>
      <c r="S3245" s="11">
        <f>(((J3245/60)/60)/24)+DATE(1970,1,1)</f>
        <v>42262.096782407403</v>
      </c>
      <c r="T3245" s="11">
        <f>(((I3245/60)/60)/24)+DATE(1970,1,1)</f>
        <v>42286</v>
      </c>
    </row>
    <row r="3246" spans="1:20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>E3246/D3246</f>
        <v>1.0293749999999999</v>
      </c>
      <c r="P3246">
        <f>E3246/L3246</f>
        <v>23.869565217391305</v>
      </c>
      <c r="Q3246" t="str">
        <f>LEFT(N3246,(FIND("/",N3246)-1))</f>
        <v>theater</v>
      </c>
      <c r="R3246" t="str">
        <f>MID(N3246,FIND("/",N3246)+1,4115)</f>
        <v>plays</v>
      </c>
      <c r="S3246" s="11">
        <f>(((J3246/60)/60)/24)+DATE(1970,1,1)</f>
        <v>42675.694236111114</v>
      </c>
      <c r="T3246" s="11">
        <f>(((I3246/60)/60)/24)+DATE(1970,1,1)</f>
        <v>42705.735902777778</v>
      </c>
    </row>
    <row r="3247" spans="1:20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>E3247/D3247</f>
        <v>1.043047619047619</v>
      </c>
      <c r="P3247">
        <f>E3247/L3247</f>
        <v>81.125925925925927</v>
      </c>
      <c r="Q3247" t="str">
        <f>LEFT(N3247,(FIND("/",N3247)-1))</f>
        <v>theater</v>
      </c>
      <c r="R3247" t="str">
        <f>MID(N3247,FIND("/",N3247)+1,4115)</f>
        <v>plays</v>
      </c>
      <c r="S3247" s="11">
        <f>(((J3247/60)/60)/24)+DATE(1970,1,1)</f>
        <v>42135.60020833333</v>
      </c>
      <c r="T3247" s="11">
        <f>(((I3247/60)/60)/24)+DATE(1970,1,1)</f>
        <v>42167.083333333328</v>
      </c>
    </row>
    <row r="3248" spans="1:20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>E3248/D3248</f>
        <v>1.1122000000000001</v>
      </c>
      <c r="P3248">
        <f>E3248/L3248</f>
        <v>57.626943005181346</v>
      </c>
      <c r="Q3248" t="str">
        <f>LEFT(N3248,(FIND("/",N3248)-1))</f>
        <v>theater</v>
      </c>
      <c r="R3248" t="str">
        <f>MID(N3248,FIND("/",N3248)+1,4115)</f>
        <v>plays</v>
      </c>
      <c r="S3248" s="11">
        <f>(((J3248/60)/60)/24)+DATE(1970,1,1)</f>
        <v>42230.472222222219</v>
      </c>
      <c r="T3248" s="11">
        <f>(((I3248/60)/60)/24)+DATE(1970,1,1)</f>
        <v>42259.165972222225</v>
      </c>
    </row>
    <row r="3249" spans="1:20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>E3249/D3249</f>
        <v>1.0586</v>
      </c>
      <c r="P3249">
        <f>E3249/L3249</f>
        <v>46.429824561403507</v>
      </c>
      <c r="Q3249" t="str">
        <f>LEFT(N3249,(FIND("/",N3249)-1))</f>
        <v>theater</v>
      </c>
      <c r="R3249" t="str">
        <f>MID(N3249,FIND("/",N3249)+1,4115)</f>
        <v>plays</v>
      </c>
      <c r="S3249" s="11">
        <f>(((J3249/60)/60)/24)+DATE(1970,1,1)</f>
        <v>42167.434166666666</v>
      </c>
      <c r="T3249" s="11">
        <f>(((I3249/60)/60)/24)+DATE(1970,1,1)</f>
        <v>42197.434166666666</v>
      </c>
    </row>
    <row r="3250" spans="1:20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>E3250/D3250</f>
        <v>1.0079166666666666</v>
      </c>
      <c r="P3250">
        <f>E3250/L3250</f>
        <v>60.475000000000001</v>
      </c>
      <c r="Q3250" t="str">
        <f>LEFT(N3250,(FIND("/",N3250)-1))</f>
        <v>theater</v>
      </c>
      <c r="R3250" t="str">
        <f>MID(N3250,FIND("/",N3250)+1,4115)</f>
        <v>plays</v>
      </c>
      <c r="S3250" s="11">
        <f>(((J3250/60)/60)/24)+DATE(1970,1,1)</f>
        <v>42068.888391203705</v>
      </c>
      <c r="T3250" s="11">
        <f>(((I3250/60)/60)/24)+DATE(1970,1,1)</f>
        <v>42098.846724537041</v>
      </c>
    </row>
    <row r="3251" spans="1:20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>E3251/D3251</f>
        <v>1.0492727272727274</v>
      </c>
      <c r="P3251">
        <f>E3251/L3251</f>
        <v>65.579545454545453</v>
      </c>
      <c r="Q3251" t="str">
        <f>LEFT(N3251,(FIND("/",N3251)-1))</f>
        <v>theater</v>
      </c>
      <c r="R3251" t="str">
        <f>MID(N3251,FIND("/",N3251)+1,4115)</f>
        <v>plays</v>
      </c>
      <c r="S3251" s="11">
        <f>(((J3251/60)/60)/24)+DATE(1970,1,1)</f>
        <v>42145.746689814812</v>
      </c>
      <c r="T3251" s="11">
        <f>(((I3251/60)/60)/24)+DATE(1970,1,1)</f>
        <v>42175.746689814812</v>
      </c>
    </row>
    <row r="3252" spans="1:20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>E3252/D3252</f>
        <v>1.01552</v>
      </c>
      <c r="P3252">
        <f>E3252/L3252</f>
        <v>119.1924882629108</v>
      </c>
      <c r="Q3252" t="str">
        <f>LEFT(N3252,(FIND("/",N3252)-1))</f>
        <v>theater</v>
      </c>
      <c r="R3252" t="str">
        <f>MID(N3252,FIND("/",N3252)+1,4115)</f>
        <v>plays</v>
      </c>
      <c r="S3252" s="11">
        <f>(((J3252/60)/60)/24)+DATE(1970,1,1)</f>
        <v>41918.742175925923</v>
      </c>
      <c r="T3252" s="11">
        <f>(((I3252/60)/60)/24)+DATE(1970,1,1)</f>
        <v>41948.783842592595</v>
      </c>
    </row>
    <row r="3253" spans="1:20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>E3253/D3253</f>
        <v>1.1073333333333333</v>
      </c>
      <c r="P3253">
        <f>E3253/L3253</f>
        <v>83.05</v>
      </c>
      <c r="Q3253" t="str">
        <f>LEFT(N3253,(FIND("/",N3253)-1))</f>
        <v>theater</v>
      </c>
      <c r="R3253" t="str">
        <f>MID(N3253,FIND("/",N3253)+1,4115)</f>
        <v>plays</v>
      </c>
      <c r="S3253" s="11">
        <f>(((J3253/60)/60)/24)+DATE(1970,1,1)</f>
        <v>42146.731087962966</v>
      </c>
      <c r="T3253" s="11">
        <f>(((I3253/60)/60)/24)+DATE(1970,1,1)</f>
        <v>42176.731087962966</v>
      </c>
    </row>
    <row r="3254" spans="1:20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>E3254/D3254</f>
        <v>1.2782222222222221</v>
      </c>
      <c r="P3254">
        <f>E3254/L3254</f>
        <v>57.52</v>
      </c>
      <c r="Q3254" t="str">
        <f>LEFT(N3254,(FIND("/",N3254)-1))</f>
        <v>theater</v>
      </c>
      <c r="R3254" t="str">
        <f>MID(N3254,FIND("/",N3254)+1,4115)</f>
        <v>plays</v>
      </c>
      <c r="S3254" s="11">
        <f>(((J3254/60)/60)/24)+DATE(1970,1,1)</f>
        <v>42590.472685185188</v>
      </c>
      <c r="T3254" s="11">
        <f>(((I3254/60)/60)/24)+DATE(1970,1,1)</f>
        <v>42620.472685185188</v>
      </c>
    </row>
    <row r="3255" spans="1:20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>E3255/D3255</f>
        <v>1.0182500000000001</v>
      </c>
      <c r="P3255">
        <f>E3255/L3255</f>
        <v>177.08695652173913</v>
      </c>
      <c r="Q3255" t="str">
        <f>LEFT(N3255,(FIND("/",N3255)-1))</f>
        <v>theater</v>
      </c>
      <c r="R3255" t="str">
        <f>MID(N3255,FIND("/",N3255)+1,4115)</f>
        <v>plays</v>
      </c>
      <c r="S3255" s="11">
        <f>(((J3255/60)/60)/24)+DATE(1970,1,1)</f>
        <v>42602.576712962968</v>
      </c>
      <c r="T3255" s="11">
        <f>(((I3255/60)/60)/24)+DATE(1970,1,1)</f>
        <v>42621.15625</v>
      </c>
    </row>
    <row r="3256" spans="1:20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>E3256/D3256</f>
        <v>1.012576923076923</v>
      </c>
      <c r="P3256">
        <f>E3256/L3256</f>
        <v>70.771505376344081</v>
      </c>
      <c r="Q3256" t="str">
        <f>LEFT(N3256,(FIND("/",N3256)-1))</f>
        <v>theater</v>
      </c>
      <c r="R3256" t="str">
        <f>MID(N3256,FIND("/",N3256)+1,4115)</f>
        <v>plays</v>
      </c>
      <c r="S3256" s="11">
        <f>(((J3256/60)/60)/24)+DATE(1970,1,1)</f>
        <v>42059.085752314815</v>
      </c>
      <c r="T3256" s="11">
        <f>(((I3256/60)/60)/24)+DATE(1970,1,1)</f>
        <v>42089.044085648144</v>
      </c>
    </row>
    <row r="3257" spans="1:20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>E3257/D3257</f>
        <v>1.75</v>
      </c>
      <c r="P3257">
        <f>E3257/L3257</f>
        <v>29.166666666666668</v>
      </c>
      <c r="Q3257" t="str">
        <f>LEFT(N3257,(FIND("/",N3257)-1))</f>
        <v>theater</v>
      </c>
      <c r="R3257" t="str">
        <f>MID(N3257,FIND("/",N3257)+1,4115)</f>
        <v>plays</v>
      </c>
      <c r="S3257" s="11">
        <f>(((J3257/60)/60)/24)+DATE(1970,1,1)</f>
        <v>41889.768229166664</v>
      </c>
      <c r="T3257" s="11">
        <f>(((I3257/60)/60)/24)+DATE(1970,1,1)</f>
        <v>41919.768229166664</v>
      </c>
    </row>
    <row r="3258" spans="1:20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>E3258/D3258</f>
        <v>1.2806</v>
      </c>
      <c r="P3258">
        <f>E3258/L3258</f>
        <v>72.76136363636364</v>
      </c>
      <c r="Q3258" t="str">
        <f>LEFT(N3258,(FIND("/",N3258)-1))</f>
        <v>theater</v>
      </c>
      <c r="R3258" t="str">
        <f>MID(N3258,FIND("/",N3258)+1,4115)</f>
        <v>plays</v>
      </c>
      <c r="S3258" s="11">
        <f>(((J3258/60)/60)/24)+DATE(1970,1,1)</f>
        <v>42144.573807870373</v>
      </c>
      <c r="T3258" s="11">
        <f>(((I3258/60)/60)/24)+DATE(1970,1,1)</f>
        <v>42166.165972222225</v>
      </c>
    </row>
    <row r="3259" spans="1:20" ht="43.2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>E3259/D3259</f>
        <v>1.0629949999999999</v>
      </c>
      <c r="P3259">
        <f>E3259/L3259</f>
        <v>51.853414634146333</v>
      </c>
      <c r="Q3259" t="str">
        <f>LEFT(N3259,(FIND("/",N3259)-1))</f>
        <v>theater</v>
      </c>
      <c r="R3259" t="str">
        <f>MID(N3259,FIND("/",N3259)+1,4115)</f>
        <v>plays</v>
      </c>
      <c r="S3259" s="11">
        <f>(((J3259/60)/60)/24)+DATE(1970,1,1)</f>
        <v>42758.559629629628</v>
      </c>
      <c r="T3259" s="11">
        <f>(((I3259/60)/60)/24)+DATE(1970,1,1)</f>
        <v>42788.559629629628</v>
      </c>
    </row>
    <row r="3260" spans="1:20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>E3260/D3260</f>
        <v>1.052142857142857</v>
      </c>
      <c r="P3260">
        <f>E3260/L3260</f>
        <v>98.2</v>
      </c>
      <c r="Q3260" t="str">
        <f>LEFT(N3260,(FIND("/",N3260)-1))</f>
        <v>theater</v>
      </c>
      <c r="R3260" t="str">
        <f>MID(N3260,FIND("/",N3260)+1,4115)</f>
        <v>plays</v>
      </c>
      <c r="S3260" s="11">
        <f>(((J3260/60)/60)/24)+DATE(1970,1,1)</f>
        <v>41982.887280092589</v>
      </c>
      <c r="T3260" s="11">
        <f>(((I3260/60)/60)/24)+DATE(1970,1,1)</f>
        <v>42012.887280092589</v>
      </c>
    </row>
    <row r="3261" spans="1:20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>E3261/D3261</f>
        <v>1.0616782608695652</v>
      </c>
      <c r="P3261">
        <f>E3261/L3261</f>
        <v>251.7381443298969</v>
      </c>
      <c r="Q3261" t="str">
        <f>LEFT(N3261,(FIND("/",N3261)-1))</f>
        <v>theater</v>
      </c>
      <c r="R3261" t="str">
        <f>MID(N3261,FIND("/",N3261)+1,4115)</f>
        <v>plays</v>
      </c>
      <c r="S3261" s="11">
        <f>(((J3261/60)/60)/24)+DATE(1970,1,1)</f>
        <v>42614.760937500003</v>
      </c>
      <c r="T3261" s="11">
        <f>(((I3261/60)/60)/24)+DATE(1970,1,1)</f>
        <v>42644.165972222225</v>
      </c>
    </row>
    <row r="3262" spans="1:20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>E3262/D3262</f>
        <v>1.0924</v>
      </c>
      <c r="P3262">
        <f>E3262/L3262</f>
        <v>74.821917808219183</v>
      </c>
      <c r="Q3262" t="str">
        <f>LEFT(N3262,(FIND("/",N3262)-1))</f>
        <v>theater</v>
      </c>
      <c r="R3262" t="str">
        <f>MID(N3262,FIND("/",N3262)+1,4115)</f>
        <v>plays</v>
      </c>
      <c r="S3262" s="11">
        <f>(((J3262/60)/60)/24)+DATE(1970,1,1)</f>
        <v>42303.672662037032</v>
      </c>
      <c r="T3262" s="11">
        <f>(((I3262/60)/60)/24)+DATE(1970,1,1)</f>
        <v>42338.714328703703</v>
      </c>
    </row>
    <row r="3263" spans="1:20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>E3263/D3263</f>
        <v>1.0045454545454546</v>
      </c>
      <c r="P3263">
        <f>E3263/L3263</f>
        <v>67.65306122448979</v>
      </c>
      <c r="Q3263" t="str">
        <f>LEFT(N3263,(FIND("/",N3263)-1))</f>
        <v>theater</v>
      </c>
      <c r="R3263" t="str">
        <f>MID(N3263,FIND("/",N3263)+1,4115)</f>
        <v>plays</v>
      </c>
      <c r="S3263" s="11">
        <f>(((J3263/60)/60)/24)+DATE(1970,1,1)</f>
        <v>42171.725416666668</v>
      </c>
      <c r="T3263" s="11">
        <f>(((I3263/60)/60)/24)+DATE(1970,1,1)</f>
        <v>42201.725416666668</v>
      </c>
    </row>
    <row r="3264" spans="1:20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>E3264/D3264</f>
        <v>1.0304098360655738</v>
      </c>
      <c r="P3264">
        <f>E3264/L3264</f>
        <v>93.81343283582089</v>
      </c>
      <c r="Q3264" t="str">
        <f>LEFT(N3264,(FIND("/",N3264)-1))</f>
        <v>theater</v>
      </c>
      <c r="R3264" t="str">
        <f>MID(N3264,FIND("/",N3264)+1,4115)</f>
        <v>plays</v>
      </c>
      <c r="S3264" s="11">
        <f>(((J3264/60)/60)/24)+DATE(1970,1,1)</f>
        <v>41964.315532407403</v>
      </c>
      <c r="T3264" s="11">
        <f>(((I3264/60)/60)/24)+DATE(1970,1,1)</f>
        <v>41995.166666666672</v>
      </c>
    </row>
    <row r="3265" spans="1:20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>E3265/D3265</f>
        <v>1.121664</v>
      </c>
      <c r="P3265">
        <f>E3265/L3265</f>
        <v>41.237647058823526</v>
      </c>
      <c r="Q3265" t="str">
        <f>LEFT(N3265,(FIND("/",N3265)-1))</f>
        <v>theater</v>
      </c>
      <c r="R3265" t="str">
        <f>MID(N3265,FIND("/",N3265)+1,4115)</f>
        <v>plays</v>
      </c>
      <c r="S3265" s="11">
        <f>(((J3265/60)/60)/24)+DATE(1970,1,1)</f>
        <v>42284.516064814816</v>
      </c>
      <c r="T3265" s="11">
        <f>(((I3265/60)/60)/24)+DATE(1970,1,1)</f>
        <v>42307.875</v>
      </c>
    </row>
    <row r="3266" spans="1:20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>E3266/D3266</f>
        <v>1.03</v>
      </c>
      <c r="P3266">
        <f>E3266/L3266</f>
        <v>52.551020408163268</v>
      </c>
      <c r="Q3266" t="str">
        <f>LEFT(N3266,(FIND("/",N3266)-1))</f>
        <v>theater</v>
      </c>
      <c r="R3266" t="str">
        <f>MID(N3266,FIND("/",N3266)+1,4115)</f>
        <v>plays</v>
      </c>
      <c r="S3266" s="11">
        <f>(((J3266/60)/60)/24)+DATE(1970,1,1)</f>
        <v>42016.800208333334</v>
      </c>
      <c r="T3266" s="11">
        <f>(((I3266/60)/60)/24)+DATE(1970,1,1)</f>
        <v>42032.916666666672</v>
      </c>
    </row>
    <row r="3267" spans="1:20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>E3267/D3267</f>
        <v>1.64</v>
      </c>
      <c r="P3267">
        <f>E3267/L3267</f>
        <v>70.285714285714292</v>
      </c>
      <c r="Q3267" t="str">
        <f>LEFT(N3267,(FIND("/",N3267)-1))</f>
        <v>theater</v>
      </c>
      <c r="R3267" t="str">
        <f>MID(N3267,FIND("/",N3267)+1,4115)</f>
        <v>plays</v>
      </c>
      <c r="S3267" s="11">
        <f>(((J3267/60)/60)/24)+DATE(1970,1,1)</f>
        <v>42311.711979166663</v>
      </c>
      <c r="T3267" s="11">
        <f>(((I3267/60)/60)/24)+DATE(1970,1,1)</f>
        <v>42341.708333333328</v>
      </c>
    </row>
    <row r="3268" spans="1:20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>E3268/D3268</f>
        <v>1.3128333333333333</v>
      </c>
      <c r="P3268">
        <f>E3268/L3268</f>
        <v>48.325153374233132</v>
      </c>
      <c r="Q3268" t="str">
        <f>LEFT(N3268,(FIND("/",N3268)-1))</f>
        <v>theater</v>
      </c>
      <c r="R3268" t="str">
        <f>MID(N3268,FIND("/",N3268)+1,4115)</f>
        <v>plays</v>
      </c>
      <c r="S3268" s="11">
        <f>(((J3268/60)/60)/24)+DATE(1970,1,1)</f>
        <v>42136.536134259266</v>
      </c>
      <c r="T3268" s="11">
        <f>(((I3268/60)/60)/24)+DATE(1970,1,1)</f>
        <v>42167.875</v>
      </c>
    </row>
    <row r="3269" spans="1:20" ht="43.2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>E3269/D3269</f>
        <v>1.0209999999999999</v>
      </c>
      <c r="P3269">
        <f>E3269/L3269</f>
        <v>53.177083333333336</v>
      </c>
      <c r="Q3269" t="str">
        <f>LEFT(N3269,(FIND("/",N3269)-1))</f>
        <v>theater</v>
      </c>
      <c r="R3269" t="str">
        <f>MID(N3269,FIND("/",N3269)+1,4115)</f>
        <v>plays</v>
      </c>
      <c r="S3269" s="11">
        <f>(((J3269/60)/60)/24)+DATE(1970,1,1)</f>
        <v>42172.757638888885</v>
      </c>
      <c r="T3269" s="11">
        <f>(((I3269/60)/60)/24)+DATE(1970,1,1)</f>
        <v>42202.757638888885</v>
      </c>
    </row>
    <row r="3270" spans="1:20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>E3270/D3270</f>
        <v>1.28</v>
      </c>
      <c r="P3270">
        <f>E3270/L3270</f>
        <v>60.952380952380949</v>
      </c>
      <c r="Q3270" t="str">
        <f>LEFT(N3270,(FIND("/",N3270)-1))</f>
        <v>theater</v>
      </c>
      <c r="R3270" t="str">
        <f>MID(N3270,FIND("/",N3270)+1,4115)</f>
        <v>plays</v>
      </c>
      <c r="S3270" s="11">
        <f>(((J3270/60)/60)/24)+DATE(1970,1,1)</f>
        <v>42590.90425925926</v>
      </c>
      <c r="T3270" s="11">
        <f>(((I3270/60)/60)/24)+DATE(1970,1,1)</f>
        <v>42606.90425925926</v>
      </c>
    </row>
    <row r="3271" spans="1:20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>E3271/D3271</f>
        <v>1.0149999999999999</v>
      </c>
      <c r="P3271">
        <f>E3271/L3271</f>
        <v>116</v>
      </c>
      <c r="Q3271" t="str">
        <f>LEFT(N3271,(FIND("/",N3271)-1))</f>
        <v>theater</v>
      </c>
      <c r="R3271" t="str">
        <f>MID(N3271,FIND("/",N3271)+1,4115)</f>
        <v>plays</v>
      </c>
      <c r="S3271" s="11">
        <f>(((J3271/60)/60)/24)+DATE(1970,1,1)</f>
        <v>42137.395798611105</v>
      </c>
      <c r="T3271" s="11">
        <f>(((I3271/60)/60)/24)+DATE(1970,1,1)</f>
        <v>42171.458333333328</v>
      </c>
    </row>
    <row r="3272" spans="1:20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>E3272/D3272</f>
        <v>1.0166666666666666</v>
      </c>
      <c r="P3272">
        <f>E3272/L3272</f>
        <v>61</v>
      </c>
      <c r="Q3272" t="str">
        <f>LEFT(N3272,(FIND("/",N3272)-1))</f>
        <v>theater</v>
      </c>
      <c r="R3272" t="str">
        <f>MID(N3272,FIND("/",N3272)+1,4115)</f>
        <v>plays</v>
      </c>
      <c r="S3272" s="11">
        <f>(((J3272/60)/60)/24)+DATE(1970,1,1)</f>
        <v>42167.533159722225</v>
      </c>
      <c r="T3272" s="11">
        <f>(((I3272/60)/60)/24)+DATE(1970,1,1)</f>
        <v>42197.533159722225</v>
      </c>
    </row>
    <row r="3273" spans="1:20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>E3273/D3273</f>
        <v>1.3</v>
      </c>
      <c r="P3273">
        <f>E3273/L3273</f>
        <v>38.235294117647058</v>
      </c>
      <c r="Q3273" t="str">
        <f>LEFT(N3273,(FIND("/",N3273)-1))</f>
        <v>theater</v>
      </c>
      <c r="R3273" t="str">
        <f>MID(N3273,FIND("/",N3273)+1,4115)</f>
        <v>plays</v>
      </c>
      <c r="S3273" s="11">
        <f>(((J3273/60)/60)/24)+DATE(1970,1,1)</f>
        <v>41915.437210648146</v>
      </c>
      <c r="T3273" s="11">
        <f>(((I3273/60)/60)/24)+DATE(1970,1,1)</f>
        <v>41945.478877314818</v>
      </c>
    </row>
    <row r="3274" spans="1:20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>E3274/D3274</f>
        <v>1.5443</v>
      </c>
      <c r="P3274">
        <f>E3274/L3274</f>
        <v>106.50344827586207</v>
      </c>
      <c r="Q3274" t="str">
        <f>LEFT(N3274,(FIND("/",N3274)-1))</f>
        <v>theater</v>
      </c>
      <c r="R3274" t="str">
        <f>MID(N3274,FIND("/",N3274)+1,4115)</f>
        <v>plays</v>
      </c>
      <c r="S3274" s="11">
        <f>(((J3274/60)/60)/24)+DATE(1970,1,1)</f>
        <v>42284.500104166669</v>
      </c>
      <c r="T3274" s="11">
        <f>(((I3274/60)/60)/24)+DATE(1970,1,1)</f>
        <v>42314.541770833333</v>
      </c>
    </row>
    <row r="3275" spans="1:20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>E3275/D3275</f>
        <v>1.0740000000000001</v>
      </c>
      <c r="P3275">
        <f>E3275/L3275</f>
        <v>204.57142857142858</v>
      </c>
      <c r="Q3275" t="str">
        <f>LEFT(N3275,(FIND("/",N3275)-1))</f>
        <v>theater</v>
      </c>
      <c r="R3275" t="str">
        <f>MID(N3275,FIND("/",N3275)+1,4115)</f>
        <v>plays</v>
      </c>
      <c r="S3275" s="11">
        <f>(((J3275/60)/60)/24)+DATE(1970,1,1)</f>
        <v>42611.801412037035</v>
      </c>
      <c r="T3275" s="11">
        <f>(((I3275/60)/60)/24)+DATE(1970,1,1)</f>
        <v>42627.791666666672</v>
      </c>
    </row>
    <row r="3276" spans="1:20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>E3276/D3276</f>
        <v>1.0132258064516129</v>
      </c>
      <c r="P3276">
        <f>E3276/L3276</f>
        <v>54.912587412587413</v>
      </c>
      <c r="Q3276" t="str">
        <f>LEFT(N3276,(FIND("/",N3276)-1))</f>
        <v>theater</v>
      </c>
      <c r="R3276" t="str">
        <f>MID(N3276,FIND("/",N3276)+1,4115)</f>
        <v>plays</v>
      </c>
      <c r="S3276" s="11">
        <f>(((J3276/60)/60)/24)+DATE(1970,1,1)</f>
        <v>42400.704537037032</v>
      </c>
      <c r="T3276" s="11">
        <f>(((I3276/60)/60)/24)+DATE(1970,1,1)</f>
        <v>42444.875</v>
      </c>
    </row>
    <row r="3277" spans="1:20" ht="43.2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>E3277/D3277</f>
        <v>1.0027777777777778</v>
      </c>
      <c r="P3277">
        <f>E3277/L3277</f>
        <v>150.41666666666666</v>
      </c>
      <c r="Q3277" t="str">
        <f>LEFT(N3277,(FIND("/",N3277)-1))</f>
        <v>theater</v>
      </c>
      <c r="R3277" t="str">
        <f>MID(N3277,FIND("/",N3277)+1,4115)</f>
        <v>plays</v>
      </c>
      <c r="S3277" s="11">
        <f>(((J3277/60)/60)/24)+DATE(1970,1,1)</f>
        <v>42017.88045138889</v>
      </c>
      <c r="T3277" s="11">
        <f>(((I3277/60)/60)/24)+DATE(1970,1,1)</f>
        <v>42044.1875</v>
      </c>
    </row>
    <row r="3278" spans="1:20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>E3278/D3278</f>
        <v>1.1684444444444444</v>
      </c>
      <c r="P3278">
        <f>E3278/L3278</f>
        <v>52.58</v>
      </c>
      <c r="Q3278" t="str">
        <f>LEFT(N3278,(FIND("/",N3278)-1))</f>
        <v>theater</v>
      </c>
      <c r="R3278" t="str">
        <f>MID(N3278,FIND("/",N3278)+1,4115)</f>
        <v>plays</v>
      </c>
      <c r="S3278" s="11">
        <f>(((J3278/60)/60)/24)+DATE(1970,1,1)</f>
        <v>42426.949988425928</v>
      </c>
      <c r="T3278" s="11">
        <f>(((I3278/60)/60)/24)+DATE(1970,1,1)</f>
        <v>42461.165972222225</v>
      </c>
    </row>
    <row r="3279" spans="1:20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>E3279/D3279</f>
        <v>1.0860000000000001</v>
      </c>
      <c r="P3279">
        <f>E3279/L3279</f>
        <v>54.3</v>
      </c>
      <c r="Q3279" t="str">
        <f>LEFT(N3279,(FIND("/",N3279)-1))</f>
        <v>theater</v>
      </c>
      <c r="R3279" t="str">
        <f>MID(N3279,FIND("/",N3279)+1,4115)</f>
        <v>plays</v>
      </c>
      <c r="S3279" s="11">
        <f>(((J3279/60)/60)/24)+DATE(1970,1,1)</f>
        <v>41931.682939814818</v>
      </c>
      <c r="T3279" s="11">
        <f>(((I3279/60)/60)/24)+DATE(1970,1,1)</f>
        <v>41961.724606481483</v>
      </c>
    </row>
    <row r="3280" spans="1:20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>E3280/D3280</f>
        <v>1.034</v>
      </c>
      <c r="P3280">
        <f>E3280/L3280</f>
        <v>76.029411764705884</v>
      </c>
      <c r="Q3280" t="str">
        <f>LEFT(N3280,(FIND("/",N3280)-1))</f>
        <v>theater</v>
      </c>
      <c r="R3280" t="str">
        <f>MID(N3280,FIND("/",N3280)+1,4115)</f>
        <v>plays</v>
      </c>
      <c r="S3280" s="11">
        <f>(((J3280/60)/60)/24)+DATE(1970,1,1)</f>
        <v>42124.848414351851</v>
      </c>
      <c r="T3280" s="11">
        <f>(((I3280/60)/60)/24)+DATE(1970,1,1)</f>
        <v>42154.848414351851</v>
      </c>
    </row>
    <row r="3281" spans="1:20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>E3281/D3281</f>
        <v>1.1427586206896552</v>
      </c>
      <c r="P3281">
        <f>E3281/L3281</f>
        <v>105.2063492063492</v>
      </c>
      <c r="Q3281" t="str">
        <f>LEFT(N3281,(FIND("/",N3281)-1))</f>
        <v>theater</v>
      </c>
      <c r="R3281" t="str">
        <f>MID(N3281,FIND("/",N3281)+1,4115)</f>
        <v>plays</v>
      </c>
      <c r="S3281" s="11">
        <f>(((J3281/60)/60)/24)+DATE(1970,1,1)</f>
        <v>42431.102534722217</v>
      </c>
      <c r="T3281" s="11">
        <f>(((I3281/60)/60)/24)+DATE(1970,1,1)</f>
        <v>42461.06086805556</v>
      </c>
    </row>
    <row r="3282" spans="1:20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>E3282/D3282</f>
        <v>1.03</v>
      </c>
      <c r="P3282">
        <f>E3282/L3282</f>
        <v>68.666666666666671</v>
      </c>
      <c r="Q3282" t="str">
        <f>LEFT(N3282,(FIND("/",N3282)-1))</f>
        <v>theater</v>
      </c>
      <c r="R3282" t="str">
        <f>MID(N3282,FIND("/",N3282)+1,4115)</f>
        <v>plays</v>
      </c>
      <c r="S3282" s="11">
        <f>(((J3282/60)/60)/24)+DATE(1970,1,1)</f>
        <v>42121.756921296299</v>
      </c>
      <c r="T3282" s="11">
        <f>(((I3282/60)/60)/24)+DATE(1970,1,1)</f>
        <v>42156.208333333328</v>
      </c>
    </row>
    <row r="3283" spans="1:20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>E3283/D3283</f>
        <v>1.216</v>
      </c>
      <c r="P3283">
        <f>E3283/L3283</f>
        <v>129.36170212765958</v>
      </c>
      <c r="Q3283" t="str">
        <f>LEFT(N3283,(FIND("/",N3283)-1))</f>
        <v>theater</v>
      </c>
      <c r="R3283" t="str">
        <f>MID(N3283,FIND("/",N3283)+1,4115)</f>
        <v>plays</v>
      </c>
      <c r="S3283" s="11">
        <f>(((J3283/60)/60)/24)+DATE(1970,1,1)</f>
        <v>42219.019733796296</v>
      </c>
      <c r="T3283" s="11">
        <f>(((I3283/60)/60)/24)+DATE(1970,1,1)</f>
        <v>42249.019733796296</v>
      </c>
    </row>
    <row r="3284" spans="1:20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>E3284/D3284</f>
        <v>1.026467741935484</v>
      </c>
      <c r="P3284">
        <f>E3284/L3284</f>
        <v>134.26371308016877</v>
      </c>
      <c r="Q3284" t="str">
        <f>LEFT(N3284,(FIND("/",N3284)-1))</f>
        <v>theater</v>
      </c>
      <c r="R3284" t="str">
        <f>MID(N3284,FIND("/",N3284)+1,4115)</f>
        <v>plays</v>
      </c>
      <c r="S3284" s="11">
        <f>(((J3284/60)/60)/24)+DATE(1970,1,1)</f>
        <v>42445.19430555556</v>
      </c>
      <c r="T3284" s="11">
        <f>(((I3284/60)/60)/24)+DATE(1970,1,1)</f>
        <v>42489.19430555556</v>
      </c>
    </row>
    <row r="3285" spans="1:20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>E3285/D3285</f>
        <v>1.0475000000000001</v>
      </c>
      <c r="P3285">
        <f>E3285/L3285</f>
        <v>17.829787234042552</v>
      </c>
      <c r="Q3285" t="str">
        <f>LEFT(N3285,(FIND("/",N3285)-1))</f>
        <v>theater</v>
      </c>
      <c r="R3285" t="str">
        <f>MID(N3285,FIND("/",N3285)+1,4115)</f>
        <v>plays</v>
      </c>
      <c r="S3285" s="11">
        <f>(((J3285/60)/60)/24)+DATE(1970,1,1)</f>
        <v>42379.74418981481</v>
      </c>
      <c r="T3285" s="11">
        <f>(((I3285/60)/60)/24)+DATE(1970,1,1)</f>
        <v>42410.875</v>
      </c>
    </row>
    <row r="3286" spans="1:20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>E3286/D3286</f>
        <v>1.016</v>
      </c>
      <c r="P3286">
        <f>E3286/L3286</f>
        <v>203.2</v>
      </c>
      <c r="Q3286" t="str">
        <f>LEFT(N3286,(FIND("/",N3286)-1))</f>
        <v>theater</v>
      </c>
      <c r="R3286" t="str">
        <f>MID(N3286,FIND("/",N3286)+1,4115)</f>
        <v>plays</v>
      </c>
      <c r="S3286" s="11">
        <f>(((J3286/60)/60)/24)+DATE(1970,1,1)</f>
        <v>42380.884872685187</v>
      </c>
      <c r="T3286" s="11">
        <f>(((I3286/60)/60)/24)+DATE(1970,1,1)</f>
        <v>42398.249305555553</v>
      </c>
    </row>
    <row r="3287" spans="1:20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>E3287/D3287</f>
        <v>1.1210242048409682</v>
      </c>
      <c r="P3287">
        <f>E3287/L3287</f>
        <v>69.18518518518519</v>
      </c>
      <c r="Q3287" t="str">
        <f>LEFT(N3287,(FIND("/",N3287)-1))</f>
        <v>theater</v>
      </c>
      <c r="R3287" t="str">
        <f>MID(N3287,FIND("/",N3287)+1,4115)</f>
        <v>plays</v>
      </c>
      <c r="S3287" s="11">
        <f>(((J3287/60)/60)/24)+DATE(1970,1,1)</f>
        <v>42762.942430555559</v>
      </c>
      <c r="T3287" s="11">
        <f>(((I3287/60)/60)/24)+DATE(1970,1,1)</f>
        <v>42794.208333333328</v>
      </c>
    </row>
    <row r="3288" spans="1:20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>E3288/D3288</f>
        <v>1.0176666666666667</v>
      </c>
      <c r="P3288">
        <f>E3288/L3288</f>
        <v>125.12295081967213</v>
      </c>
      <c r="Q3288" t="str">
        <f>LEFT(N3288,(FIND("/",N3288)-1))</f>
        <v>theater</v>
      </c>
      <c r="R3288" t="str">
        <f>MID(N3288,FIND("/",N3288)+1,4115)</f>
        <v>plays</v>
      </c>
      <c r="S3288" s="11">
        <f>(((J3288/60)/60)/24)+DATE(1970,1,1)</f>
        <v>42567.840069444443</v>
      </c>
      <c r="T3288" s="11">
        <f>(((I3288/60)/60)/24)+DATE(1970,1,1)</f>
        <v>42597.840069444443</v>
      </c>
    </row>
    <row r="3289" spans="1:20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>E3289/D3289</f>
        <v>1</v>
      </c>
      <c r="P3289">
        <f>E3289/L3289</f>
        <v>73.529411764705884</v>
      </c>
      <c r="Q3289" t="str">
        <f>LEFT(N3289,(FIND("/",N3289)-1))</f>
        <v>theater</v>
      </c>
      <c r="R3289" t="str">
        <f>MID(N3289,FIND("/",N3289)+1,4115)</f>
        <v>plays</v>
      </c>
      <c r="S3289" s="11">
        <f>(((J3289/60)/60)/24)+DATE(1970,1,1)</f>
        <v>42311.750324074077</v>
      </c>
      <c r="T3289" s="11">
        <f>(((I3289/60)/60)/24)+DATE(1970,1,1)</f>
        <v>42336.750324074077</v>
      </c>
    </row>
    <row r="3290" spans="1:20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>E3290/D3290</f>
        <v>1.0026489999999999</v>
      </c>
      <c r="P3290">
        <f>E3290/L3290</f>
        <v>48.437149758454105</v>
      </c>
      <c r="Q3290" t="str">
        <f>LEFT(N3290,(FIND("/",N3290)-1))</f>
        <v>theater</v>
      </c>
      <c r="R3290" t="str">
        <f>MID(N3290,FIND("/",N3290)+1,4115)</f>
        <v>plays</v>
      </c>
      <c r="S3290" s="11">
        <f>(((J3290/60)/60)/24)+DATE(1970,1,1)</f>
        <v>42505.774479166663</v>
      </c>
      <c r="T3290" s="11">
        <f>(((I3290/60)/60)/24)+DATE(1970,1,1)</f>
        <v>42541.958333333328</v>
      </c>
    </row>
    <row r="3291" spans="1:20" ht="43.2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>E3291/D3291</f>
        <v>1.3304200000000002</v>
      </c>
      <c r="P3291">
        <f>E3291/L3291</f>
        <v>26.608400000000003</v>
      </c>
      <c r="Q3291" t="str">
        <f>LEFT(N3291,(FIND("/",N3291)-1))</f>
        <v>theater</v>
      </c>
      <c r="R3291" t="str">
        <f>MID(N3291,FIND("/",N3291)+1,4115)</f>
        <v>plays</v>
      </c>
      <c r="S3291" s="11">
        <f>(((J3291/60)/60)/24)+DATE(1970,1,1)</f>
        <v>42758.368078703701</v>
      </c>
      <c r="T3291" s="11">
        <f>(((I3291/60)/60)/24)+DATE(1970,1,1)</f>
        <v>42786.368078703701</v>
      </c>
    </row>
    <row r="3292" spans="1:20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>E3292/D3292</f>
        <v>1.212</v>
      </c>
      <c r="P3292">
        <f>E3292/L3292</f>
        <v>33.666666666666664</v>
      </c>
      <c r="Q3292" t="str">
        <f>LEFT(N3292,(FIND("/",N3292)-1))</f>
        <v>theater</v>
      </c>
      <c r="R3292" t="str">
        <f>MID(N3292,FIND("/",N3292)+1,4115)</f>
        <v>plays</v>
      </c>
      <c r="S3292" s="11">
        <f>(((J3292/60)/60)/24)+DATE(1970,1,1)</f>
        <v>42775.51494212963</v>
      </c>
      <c r="T3292" s="11">
        <f>(((I3292/60)/60)/24)+DATE(1970,1,1)</f>
        <v>42805.51494212963</v>
      </c>
    </row>
    <row r="3293" spans="1:20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>E3293/D3293</f>
        <v>1.1399999999999999</v>
      </c>
      <c r="P3293">
        <f>E3293/L3293</f>
        <v>40.714285714285715</v>
      </c>
      <c r="Q3293" t="str">
        <f>LEFT(N3293,(FIND("/",N3293)-1))</f>
        <v>theater</v>
      </c>
      <c r="R3293" t="str">
        <f>MID(N3293,FIND("/",N3293)+1,4115)</f>
        <v>plays</v>
      </c>
      <c r="S3293" s="11">
        <f>(((J3293/60)/60)/24)+DATE(1970,1,1)</f>
        <v>42232.702546296292</v>
      </c>
      <c r="T3293" s="11">
        <f>(((I3293/60)/60)/24)+DATE(1970,1,1)</f>
        <v>42264.165972222225</v>
      </c>
    </row>
    <row r="3294" spans="1:20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>E3294/D3294</f>
        <v>2.8613861386138613</v>
      </c>
      <c r="P3294">
        <f>E3294/L3294</f>
        <v>19.266666666666666</v>
      </c>
      <c r="Q3294" t="str">
        <f>LEFT(N3294,(FIND("/",N3294)-1))</f>
        <v>theater</v>
      </c>
      <c r="R3294" t="str">
        <f>MID(N3294,FIND("/",N3294)+1,4115)</f>
        <v>plays</v>
      </c>
      <c r="S3294" s="11">
        <f>(((J3294/60)/60)/24)+DATE(1970,1,1)</f>
        <v>42282.770231481481</v>
      </c>
      <c r="T3294" s="11">
        <f>(((I3294/60)/60)/24)+DATE(1970,1,1)</f>
        <v>42342.811898148153</v>
      </c>
    </row>
    <row r="3295" spans="1:20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>E3295/D3295</f>
        <v>1.7044444444444444</v>
      </c>
      <c r="P3295">
        <f>E3295/L3295</f>
        <v>84.285714285714292</v>
      </c>
      <c r="Q3295" t="str">
        <f>LEFT(N3295,(FIND("/",N3295)-1))</f>
        <v>theater</v>
      </c>
      <c r="R3295" t="str">
        <f>MID(N3295,FIND("/",N3295)+1,4115)</f>
        <v>plays</v>
      </c>
      <c r="S3295" s="11">
        <f>(((J3295/60)/60)/24)+DATE(1970,1,1)</f>
        <v>42768.425370370373</v>
      </c>
      <c r="T3295" s="11">
        <f>(((I3295/60)/60)/24)+DATE(1970,1,1)</f>
        <v>42798.425370370373</v>
      </c>
    </row>
    <row r="3296" spans="1:20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>E3296/D3296</f>
        <v>1.1833333333333333</v>
      </c>
      <c r="P3296">
        <f>E3296/L3296</f>
        <v>29.583333333333332</v>
      </c>
      <c r="Q3296" t="str">
        <f>LEFT(N3296,(FIND("/",N3296)-1))</f>
        <v>theater</v>
      </c>
      <c r="R3296" t="str">
        <f>MID(N3296,FIND("/",N3296)+1,4115)</f>
        <v>plays</v>
      </c>
      <c r="S3296" s="11">
        <f>(((J3296/60)/60)/24)+DATE(1970,1,1)</f>
        <v>42141.541134259256</v>
      </c>
      <c r="T3296" s="11">
        <f>(((I3296/60)/60)/24)+DATE(1970,1,1)</f>
        <v>42171.541134259256</v>
      </c>
    </row>
    <row r="3297" spans="1:20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>E3297/D3297</f>
        <v>1.0285857142857142</v>
      </c>
      <c r="P3297">
        <f>E3297/L3297</f>
        <v>26.667037037037037</v>
      </c>
      <c r="Q3297" t="str">
        <f>LEFT(N3297,(FIND("/",N3297)-1))</f>
        <v>theater</v>
      </c>
      <c r="R3297" t="str">
        <f>MID(N3297,FIND("/",N3297)+1,4115)</f>
        <v>plays</v>
      </c>
      <c r="S3297" s="11">
        <f>(((J3297/60)/60)/24)+DATE(1970,1,1)</f>
        <v>42609.442465277782</v>
      </c>
      <c r="T3297" s="11">
        <f>(((I3297/60)/60)/24)+DATE(1970,1,1)</f>
        <v>42639.442465277782</v>
      </c>
    </row>
    <row r="3298" spans="1:20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>E3298/D3298</f>
        <v>1.4406666666666668</v>
      </c>
      <c r="P3298">
        <f>E3298/L3298</f>
        <v>45.978723404255319</v>
      </c>
      <c r="Q3298" t="str">
        <f>LEFT(N3298,(FIND("/",N3298)-1))</f>
        <v>theater</v>
      </c>
      <c r="R3298" t="str">
        <f>MID(N3298,FIND("/",N3298)+1,4115)</f>
        <v>plays</v>
      </c>
      <c r="S3298" s="11">
        <f>(((J3298/60)/60)/24)+DATE(1970,1,1)</f>
        <v>42309.756620370375</v>
      </c>
      <c r="T3298" s="11">
        <f>(((I3298/60)/60)/24)+DATE(1970,1,1)</f>
        <v>42330.916666666672</v>
      </c>
    </row>
    <row r="3299" spans="1:20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>E3299/D3299</f>
        <v>1.0007272727272727</v>
      </c>
      <c r="P3299">
        <f>E3299/L3299</f>
        <v>125.09090909090909</v>
      </c>
      <c r="Q3299" t="str">
        <f>LEFT(N3299,(FIND("/",N3299)-1))</f>
        <v>theater</v>
      </c>
      <c r="R3299" t="str">
        <f>MID(N3299,FIND("/",N3299)+1,4115)</f>
        <v>plays</v>
      </c>
      <c r="S3299" s="11">
        <f>(((J3299/60)/60)/24)+DATE(1970,1,1)</f>
        <v>42193.771481481483</v>
      </c>
      <c r="T3299" s="11">
        <f>(((I3299/60)/60)/24)+DATE(1970,1,1)</f>
        <v>42212.957638888889</v>
      </c>
    </row>
    <row r="3300" spans="1:20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>E3300/D3300</f>
        <v>1.0173000000000001</v>
      </c>
      <c r="P3300">
        <f>E3300/L3300</f>
        <v>141.29166666666666</v>
      </c>
      <c r="Q3300" t="str">
        <f>LEFT(N3300,(FIND("/",N3300)-1))</f>
        <v>theater</v>
      </c>
      <c r="R3300" t="str">
        <f>MID(N3300,FIND("/",N3300)+1,4115)</f>
        <v>plays</v>
      </c>
      <c r="S3300" s="11">
        <f>(((J3300/60)/60)/24)+DATE(1970,1,1)</f>
        <v>42239.957962962959</v>
      </c>
      <c r="T3300" s="11">
        <f>(((I3300/60)/60)/24)+DATE(1970,1,1)</f>
        <v>42260</v>
      </c>
    </row>
    <row r="3301" spans="1:20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>E3301/D3301</f>
        <v>1.1619999999999999</v>
      </c>
      <c r="P3301">
        <f>E3301/L3301</f>
        <v>55.333333333333336</v>
      </c>
      <c r="Q3301" t="str">
        <f>LEFT(N3301,(FIND("/",N3301)-1))</f>
        <v>theater</v>
      </c>
      <c r="R3301" t="str">
        <f>MID(N3301,FIND("/",N3301)+1,4115)</f>
        <v>plays</v>
      </c>
      <c r="S3301" s="11">
        <f>(((J3301/60)/60)/24)+DATE(1970,1,1)</f>
        <v>42261.917395833334</v>
      </c>
      <c r="T3301" s="11">
        <f>(((I3301/60)/60)/24)+DATE(1970,1,1)</f>
        <v>42291.917395833334</v>
      </c>
    </row>
    <row r="3302" spans="1:20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>E3302/D3302</f>
        <v>1.3616666666666666</v>
      </c>
      <c r="P3302">
        <f>E3302/L3302</f>
        <v>46.420454545454547</v>
      </c>
      <c r="Q3302" t="str">
        <f>LEFT(N3302,(FIND("/",N3302)-1))</f>
        <v>theater</v>
      </c>
      <c r="R3302" t="str">
        <f>MID(N3302,FIND("/",N3302)+1,4115)</f>
        <v>plays</v>
      </c>
      <c r="S3302" s="11">
        <f>(((J3302/60)/60)/24)+DATE(1970,1,1)</f>
        <v>42102.743773148148</v>
      </c>
      <c r="T3302" s="11">
        <f>(((I3302/60)/60)/24)+DATE(1970,1,1)</f>
        <v>42123.743773148148</v>
      </c>
    </row>
    <row r="3303" spans="1:20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>E3303/D3303</f>
        <v>1.3346666666666667</v>
      </c>
      <c r="P3303">
        <f>E3303/L3303</f>
        <v>57.2</v>
      </c>
      <c r="Q3303" t="str">
        <f>LEFT(N3303,(FIND("/",N3303)-1))</f>
        <v>theater</v>
      </c>
      <c r="R3303" t="str">
        <f>MID(N3303,FIND("/",N3303)+1,4115)</f>
        <v>plays</v>
      </c>
      <c r="S3303" s="11">
        <f>(((J3303/60)/60)/24)+DATE(1970,1,1)</f>
        <v>42538.73583333334</v>
      </c>
      <c r="T3303" s="11">
        <f>(((I3303/60)/60)/24)+DATE(1970,1,1)</f>
        <v>42583.290972222225</v>
      </c>
    </row>
    <row r="3304" spans="1:20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>E3304/D3304</f>
        <v>1.0339285714285715</v>
      </c>
      <c r="P3304">
        <f>E3304/L3304</f>
        <v>173.7</v>
      </c>
      <c r="Q3304" t="str">
        <f>LEFT(N3304,(FIND("/",N3304)-1))</f>
        <v>theater</v>
      </c>
      <c r="R3304" t="str">
        <f>MID(N3304,FIND("/",N3304)+1,4115)</f>
        <v>plays</v>
      </c>
      <c r="S3304" s="11">
        <f>(((J3304/60)/60)/24)+DATE(1970,1,1)</f>
        <v>42681.35157407407</v>
      </c>
      <c r="T3304" s="11">
        <f>(((I3304/60)/60)/24)+DATE(1970,1,1)</f>
        <v>42711.35157407407</v>
      </c>
    </row>
    <row r="3305" spans="1:20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>E3305/D3305</f>
        <v>1.1588888888888889</v>
      </c>
      <c r="P3305">
        <f>E3305/L3305</f>
        <v>59.6</v>
      </c>
      <c r="Q3305" t="str">
        <f>LEFT(N3305,(FIND("/",N3305)-1))</f>
        <v>theater</v>
      </c>
      <c r="R3305" t="str">
        <f>MID(N3305,FIND("/",N3305)+1,4115)</f>
        <v>plays</v>
      </c>
      <c r="S3305" s="11">
        <f>(((J3305/60)/60)/24)+DATE(1970,1,1)</f>
        <v>42056.65143518518</v>
      </c>
      <c r="T3305" s="11">
        <f>(((I3305/60)/60)/24)+DATE(1970,1,1)</f>
        <v>42091.609768518523</v>
      </c>
    </row>
    <row r="3306" spans="1:20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>E3306/D3306</f>
        <v>1.0451666666666666</v>
      </c>
      <c r="P3306">
        <f>E3306/L3306</f>
        <v>89.585714285714289</v>
      </c>
      <c r="Q3306" t="str">
        <f>LEFT(N3306,(FIND("/",N3306)-1))</f>
        <v>theater</v>
      </c>
      <c r="R3306" t="str">
        <f>MID(N3306,FIND("/",N3306)+1,4115)</f>
        <v>plays</v>
      </c>
      <c r="S3306" s="11">
        <f>(((J3306/60)/60)/24)+DATE(1970,1,1)</f>
        <v>42696.624444444446</v>
      </c>
      <c r="T3306" s="11">
        <f>(((I3306/60)/60)/24)+DATE(1970,1,1)</f>
        <v>42726.624444444446</v>
      </c>
    </row>
    <row r="3307" spans="1:20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>E3307/D3307</f>
        <v>1.0202500000000001</v>
      </c>
      <c r="P3307">
        <f>E3307/L3307</f>
        <v>204.05</v>
      </c>
      <c r="Q3307" t="str">
        <f>LEFT(N3307,(FIND("/",N3307)-1))</f>
        <v>theater</v>
      </c>
      <c r="R3307" t="str">
        <f>MID(N3307,FIND("/",N3307)+1,4115)</f>
        <v>plays</v>
      </c>
      <c r="S3307" s="11">
        <f>(((J3307/60)/60)/24)+DATE(1970,1,1)</f>
        <v>42186.855879629627</v>
      </c>
      <c r="T3307" s="11">
        <f>(((I3307/60)/60)/24)+DATE(1970,1,1)</f>
        <v>42216.855879629627</v>
      </c>
    </row>
    <row r="3308" spans="1:20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>E3308/D3308</f>
        <v>1.7533333333333334</v>
      </c>
      <c r="P3308">
        <f>E3308/L3308</f>
        <v>48.703703703703702</v>
      </c>
      <c r="Q3308" t="str">
        <f>LEFT(N3308,(FIND("/",N3308)-1))</f>
        <v>theater</v>
      </c>
      <c r="R3308" t="str">
        <f>MID(N3308,FIND("/",N3308)+1,4115)</f>
        <v>plays</v>
      </c>
      <c r="S3308" s="11">
        <f>(((J3308/60)/60)/24)+DATE(1970,1,1)</f>
        <v>42493.219236111108</v>
      </c>
      <c r="T3308" s="11">
        <f>(((I3308/60)/60)/24)+DATE(1970,1,1)</f>
        <v>42531.125</v>
      </c>
    </row>
    <row r="3309" spans="1:20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>E3309/D3309</f>
        <v>1.0668</v>
      </c>
      <c r="P3309">
        <f>E3309/L3309</f>
        <v>53.339999999999996</v>
      </c>
      <c r="Q3309" t="str">
        <f>LEFT(N3309,(FIND("/",N3309)-1))</f>
        <v>theater</v>
      </c>
      <c r="R3309" t="str">
        <f>MID(N3309,FIND("/",N3309)+1,4115)</f>
        <v>plays</v>
      </c>
      <c r="S3309" s="11">
        <f>(((J3309/60)/60)/24)+DATE(1970,1,1)</f>
        <v>42475.057164351849</v>
      </c>
      <c r="T3309" s="11">
        <f>(((I3309/60)/60)/24)+DATE(1970,1,1)</f>
        <v>42505.057164351849</v>
      </c>
    </row>
    <row r="3310" spans="1:20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>E3310/D3310</f>
        <v>1.2228571428571429</v>
      </c>
      <c r="P3310">
        <f>E3310/L3310</f>
        <v>75.087719298245617</v>
      </c>
      <c r="Q3310" t="str">
        <f>LEFT(N3310,(FIND("/",N3310)-1))</f>
        <v>theater</v>
      </c>
      <c r="R3310" t="str">
        <f>MID(N3310,FIND("/",N3310)+1,4115)</f>
        <v>plays</v>
      </c>
      <c r="S3310" s="11">
        <f>(((J3310/60)/60)/24)+DATE(1970,1,1)</f>
        <v>42452.876909722225</v>
      </c>
      <c r="T3310" s="11">
        <f>(((I3310/60)/60)/24)+DATE(1970,1,1)</f>
        <v>42473.876909722225</v>
      </c>
    </row>
    <row r="3311" spans="1:20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>E3311/D3311</f>
        <v>1.5942857142857143</v>
      </c>
      <c r="P3311">
        <f>E3311/L3311</f>
        <v>18</v>
      </c>
      <c r="Q3311" t="str">
        <f>LEFT(N3311,(FIND("/",N3311)-1))</f>
        <v>theater</v>
      </c>
      <c r="R3311" t="str">
        <f>MID(N3311,FIND("/",N3311)+1,4115)</f>
        <v>plays</v>
      </c>
      <c r="S3311" s="11">
        <f>(((J3311/60)/60)/24)+DATE(1970,1,1)</f>
        <v>42628.650208333333</v>
      </c>
      <c r="T3311" s="11">
        <f>(((I3311/60)/60)/24)+DATE(1970,1,1)</f>
        <v>42659.650208333333</v>
      </c>
    </row>
    <row r="3312" spans="1:20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>E3312/D3312</f>
        <v>1.0007692307692309</v>
      </c>
      <c r="P3312">
        <f>E3312/L3312</f>
        <v>209.83870967741936</v>
      </c>
      <c r="Q3312" t="str">
        <f>LEFT(N3312,(FIND("/",N3312)-1))</f>
        <v>theater</v>
      </c>
      <c r="R3312" t="str">
        <f>MID(N3312,FIND("/",N3312)+1,4115)</f>
        <v>plays</v>
      </c>
      <c r="S3312" s="11">
        <f>(((J3312/60)/60)/24)+DATE(1970,1,1)</f>
        <v>42253.928530092591</v>
      </c>
      <c r="T3312" s="11">
        <f>(((I3312/60)/60)/24)+DATE(1970,1,1)</f>
        <v>42283.928530092591</v>
      </c>
    </row>
    <row r="3313" spans="1:20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>E3313/D3313</f>
        <v>1.0984</v>
      </c>
      <c r="P3313">
        <f>E3313/L3313</f>
        <v>61.022222222222226</v>
      </c>
      <c r="Q3313" t="str">
        <f>LEFT(N3313,(FIND("/",N3313)-1))</f>
        <v>theater</v>
      </c>
      <c r="R3313" t="str">
        <f>MID(N3313,FIND("/",N3313)+1,4115)</f>
        <v>plays</v>
      </c>
      <c r="S3313" s="11">
        <f>(((J3313/60)/60)/24)+DATE(1970,1,1)</f>
        <v>42264.29178240741</v>
      </c>
      <c r="T3313" s="11">
        <f>(((I3313/60)/60)/24)+DATE(1970,1,1)</f>
        <v>42294.29178240741</v>
      </c>
    </row>
    <row r="3314" spans="1:20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>E3314/D3314</f>
        <v>1.0004</v>
      </c>
      <c r="P3314">
        <f>E3314/L3314</f>
        <v>61</v>
      </c>
      <c r="Q3314" t="str">
        <f>LEFT(N3314,(FIND("/",N3314)-1))</f>
        <v>theater</v>
      </c>
      <c r="R3314" t="str">
        <f>MID(N3314,FIND("/",N3314)+1,4115)</f>
        <v>plays</v>
      </c>
      <c r="S3314" s="11">
        <f>(((J3314/60)/60)/24)+DATE(1970,1,1)</f>
        <v>42664.809560185182</v>
      </c>
      <c r="T3314" s="11">
        <f>(((I3314/60)/60)/24)+DATE(1970,1,1)</f>
        <v>42685.916666666672</v>
      </c>
    </row>
    <row r="3315" spans="1:20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>E3315/D3315</f>
        <v>1.1605000000000001</v>
      </c>
      <c r="P3315">
        <f>E3315/L3315</f>
        <v>80.034482758620683</v>
      </c>
      <c r="Q3315" t="str">
        <f>LEFT(N3315,(FIND("/",N3315)-1))</f>
        <v>theater</v>
      </c>
      <c r="R3315" t="str">
        <f>MID(N3315,FIND("/",N3315)+1,4115)</f>
        <v>plays</v>
      </c>
      <c r="S3315" s="11">
        <f>(((J3315/60)/60)/24)+DATE(1970,1,1)</f>
        <v>42382.244409722218</v>
      </c>
      <c r="T3315" s="11">
        <f>(((I3315/60)/60)/24)+DATE(1970,1,1)</f>
        <v>42396.041666666672</v>
      </c>
    </row>
    <row r="3316" spans="1:20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>E3316/D3316</f>
        <v>2.1074999999999999</v>
      </c>
      <c r="P3316">
        <f>E3316/L3316</f>
        <v>29.068965517241381</v>
      </c>
      <c r="Q3316" t="str">
        <f>LEFT(N3316,(FIND("/",N3316)-1))</f>
        <v>theater</v>
      </c>
      <c r="R3316" t="str">
        <f>MID(N3316,FIND("/",N3316)+1,4115)</f>
        <v>plays</v>
      </c>
      <c r="S3316" s="11">
        <f>(((J3316/60)/60)/24)+DATE(1970,1,1)</f>
        <v>42105.267488425925</v>
      </c>
      <c r="T3316" s="11">
        <f>(((I3316/60)/60)/24)+DATE(1970,1,1)</f>
        <v>42132.836805555555</v>
      </c>
    </row>
    <row r="3317" spans="1:20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>E3317/D3317</f>
        <v>1.1000000000000001</v>
      </c>
      <c r="P3317">
        <f>E3317/L3317</f>
        <v>49.438202247191015</v>
      </c>
      <c r="Q3317" t="str">
        <f>LEFT(N3317,(FIND("/",N3317)-1))</f>
        <v>theater</v>
      </c>
      <c r="R3317" t="str">
        <f>MID(N3317,FIND("/",N3317)+1,4115)</f>
        <v>plays</v>
      </c>
      <c r="S3317" s="11">
        <f>(((J3317/60)/60)/24)+DATE(1970,1,1)</f>
        <v>42466.303715277783</v>
      </c>
      <c r="T3317" s="11">
        <f>(((I3317/60)/60)/24)+DATE(1970,1,1)</f>
        <v>42496.303715277783</v>
      </c>
    </row>
    <row r="3318" spans="1:20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>E3318/D3318</f>
        <v>1.0008673425918038</v>
      </c>
      <c r="P3318">
        <f>E3318/L3318</f>
        <v>93.977440000000001</v>
      </c>
      <c r="Q3318" t="str">
        <f>LEFT(N3318,(FIND("/",N3318)-1))</f>
        <v>theater</v>
      </c>
      <c r="R3318" t="str">
        <f>MID(N3318,FIND("/",N3318)+1,4115)</f>
        <v>plays</v>
      </c>
      <c r="S3318" s="11">
        <f>(((J3318/60)/60)/24)+DATE(1970,1,1)</f>
        <v>41826.871238425927</v>
      </c>
      <c r="T3318" s="11">
        <f>(((I3318/60)/60)/24)+DATE(1970,1,1)</f>
        <v>41859.57916666667</v>
      </c>
    </row>
    <row r="3319" spans="1:20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>E3319/D3319</f>
        <v>1.0619047619047619</v>
      </c>
      <c r="P3319">
        <f>E3319/L3319</f>
        <v>61.944444444444443</v>
      </c>
      <c r="Q3319" t="str">
        <f>LEFT(N3319,(FIND("/",N3319)-1))</f>
        <v>theater</v>
      </c>
      <c r="R3319" t="str">
        <f>MID(N3319,FIND("/",N3319)+1,4115)</f>
        <v>plays</v>
      </c>
      <c r="S3319" s="11">
        <f>(((J3319/60)/60)/24)+DATE(1970,1,1)</f>
        <v>42499.039629629624</v>
      </c>
      <c r="T3319" s="11">
        <f>(((I3319/60)/60)/24)+DATE(1970,1,1)</f>
        <v>42529.039629629624</v>
      </c>
    </row>
    <row r="3320" spans="1:20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>E3320/D3320</f>
        <v>1.256</v>
      </c>
      <c r="P3320">
        <f>E3320/L3320</f>
        <v>78.5</v>
      </c>
      <c r="Q3320" t="str">
        <f>LEFT(N3320,(FIND("/",N3320)-1))</f>
        <v>theater</v>
      </c>
      <c r="R3320" t="str">
        <f>MID(N3320,FIND("/",N3320)+1,4115)</f>
        <v>plays</v>
      </c>
      <c r="S3320" s="11">
        <f>(((J3320/60)/60)/24)+DATE(1970,1,1)</f>
        <v>42431.302002314813</v>
      </c>
      <c r="T3320" s="11">
        <f>(((I3320/60)/60)/24)+DATE(1970,1,1)</f>
        <v>42471.104166666672</v>
      </c>
    </row>
    <row r="3321" spans="1:20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>E3321/D3321</f>
        <v>1.08</v>
      </c>
      <c r="P3321">
        <f>E3321/L3321</f>
        <v>33.75</v>
      </c>
      <c r="Q3321" t="str">
        <f>LEFT(N3321,(FIND("/",N3321)-1))</f>
        <v>theater</v>
      </c>
      <c r="R3321" t="str">
        <f>MID(N3321,FIND("/",N3321)+1,4115)</f>
        <v>plays</v>
      </c>
      <c r="S3321" s="11">
        <f>(((J3321/60)/60)/24)+DATE(1970,1,1)</f>
        <v>41990.585486111115</v>
      </c>
      <c r="T3321" s="11">
        <f>(((I3321/60)/60)/24)+DATE(1970,1,1)</f>
        <v>42035.585486111115</v>
      </c>
    </row>
    <row r="3322" spans="1:20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>E3322/D3322</f>
        <v>1.01</v>
      </c>
      <c r="P3322">
        <f>E3322/L3322</f>
        <v>66.44736842105263</v>
      </c>
      <c r="Q3322" t="str">
        <f>LEFT(N3322,(FIND("/",N3322)-1))</f>
        <v>theater</v>
      </c>
      <c r="R3322" t="str">
        <f>MID(N3322,FIND("/",N3322)+1,4115)</f>
        <v>plays</v>
      </c>
      <c r="S3322" s="11">
        <f>(((J3322/60)/60)/24)+DATE(1970,1,1)</f>
        <v>42513.045798611114</v>
      </c>
      <c r="T3322" s="11">
        <f>(((I3322/60)/60)/24)+DATE(1970,1,1)</f>
        <v>42543.045798611114</v>
      </c>
    </row>
    <row r="3323" spans="1:20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>E3323/D3323</f>
        <v>1.0740000000000001</v>
      </c>
      <c r="P3323">
        <f>E3323/L3323</f>
        <v>35.799999999999997</v>
      </c>
      <c r="Q3323" t="str">
        <f>LEFT(N3323,(FIND("/",N3323)-1))</f>
        <v>theater</v>
      </c>
      <c r="R3323" t="str">
        <f>MID(N3323,FIND("/",N3323)+1,4115)</f>
        <v>plays</v>
      </c>
      <c r="S3323" s="11">
        <f>(((J3323/60)/60)/24)+DATE(1970,1,1)</f>
        <v>41914.100289351853</v>
      </c>
      <c r="T3323" s="11">
        <f>(((I3323/60)/60)/24)+DATE(1970,1,1)</f>
        <v>41928.165972222225</v>
      </c>
    </row>
    <row r="3324" spans="1:20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>E3324/D3324</f>
        <v>1.0151515151515151</v>
      </c>
      <c r="P3324">
        <f>E3324/L3324</f>
        <v>145.65217391304347</v>
      </c>
      <c r="Q3324" t="str">
        <f>LEFT(N3324,(FIND("/",N3324)-1))</f>
        <v>theater</v>
      </c>
      <c r="R3324" t="str">
        <f>MID(N3324,FIND("/",N3324)+1,4115)</f>
        <v>plays</v>
      </c>
      <c r="S3324" s="11">
        <f>(((J3324/60)/60)/24)+DATE(1970,1,1)</f>
        <v>42521.010370370372</v>
      </c>
      <c r="T3324" s="11">
        <f>(((I3324/60)/60)/24)+DATE(1970,1,1)</f>
        <v>42543.163194444445</v>
      </c>
    </row>
    <row r="3325" spans="1:20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>E3325/D3325</f>
        <v>1.2589999999999999</v>
      </c>
      <c r="P3325">
        <f>E3325/L3325</f>
        <v>25.693877551020407</v>
      </c>
      <c r="Q3325" t="str">
        <f>LEFT(N3325,(FIND("/",N3325)-1))</f>
        <v>theater</v>
      </c>
      <c r="R3325" t="str">
        <f>MID(N3325,FIND("/",N3325)+1,4115)</f>
        <v>plays</v>
      </c>
      <c r="S3325" s="11">
        <f>(((J3325/60)/60)/24)+DATE(1970,1,1)</f>
        <v>42608.36583333333</v>
      </c>
      <c r="T3325" s="11">
        <f>(((I3325/60)/60)/24)+DATE(1970,1,1)</f>
        <v>42638.36583333333</v>
      </c>
    </row>
    <row r="3326" spans="1:20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>E3326/D3326</f>
        <v>1.0166666666666666</v>
      </c>
      <c r="P3326">
        <f>E3326/L3326</f>
        <v>152.5</v>
      </c>
      <c r="Q3326" t="str">
        <f>LEFT(N3326,(FIND("/",N3326)-1))</f>
        <v>theater</v>
      </c>
      <c r="R3326" t="str">
        <f>MID(N3326,FIND("/",N3326)+1,4115)</f>
        <v>plays</v>
      </c>
      <c r="S3326" s="11">
        <f>(((J3326/60)/60)/24)+DATE(1970,1,1)</f>
        <v>42512.58321759259</v>
      </c>
      <c r="T3326" s="11">
        <f>(((I3326/60)/60)/24)+DATE(1970,1,1)</f>
        <v>42526.58321759259</v>
      </c>
    </row>
    <row r="3327" spans="1:20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>E3327/D3327</f>
        <v>1.125</v>
      </c>
      <c r="P3327">
        <f>E3327/L3327</f>
        <v>30</v>
      </c>
      <c r="Q3327" t="str">
        <f>LEFT(N3327,(FIND("/",N3327)-1))</f>
        <v>theater</v>
      </c>
      <c r="R3327" t="str">
        <f>MID(N3327,FIND("/",N3327)+1,4115)</f>
        <v>plays</v>
      </c>
      <c r="S3327" s="11">
        <f>(((J3327/60)/60)/24)+DATE(1970,1,1)</f>
        <v>42064.785613425927</v>
      </c>
      <c r="T3327" s="11">
        <f>(((I3327/60)/60)/24)+DATE(1970,1,1)</f>
        <v>42099.743946759263</v>
      </c>
    </row>
    <row r="3328" spans="1:20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>E3328/D3328</f>
        <v>1.0137499999999999</v>
      </c>
      <c r="P3328">
        <f>E3328/L3328</f>
        <v>142.28070175438597</v>
      </c>
      <c r="Q3328" t="str">
        <f>LEFT(N3328,(FIND("/",N3328)-1))</f>
        <v>theater</v>
      </c>
      <c r="R3328" t="str">
        <f>MID(N3328,FIND("/",N3328)+1,4115)</f>
        <v>plays</v>
      </c>
      <c r="S3328" s="11">
        <f>(((J3328/60)/60)/24)+DATE(1970,1,1)</f>
        <v>42041.714178240742</v>
      </c>
      <c r="T3328" s="11">
        <f>(((I3328/60)/60)/24)+DATE(1970,1,1)</f>
        <v>42071.67251157407</v>
      </c>
    </row>
    <row r="3329" spans="1:20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>E3329/D3329</f>
        <v>1.0125</v>
      </c>
      <c r="P3329">
        <f>E3329/L3329</f>
        <v>24.545454545454547</v>
      </c>
      <c r="Q3329" t="str">
        <f>LEFT(N3329,(FIND("/",N3329)-1))</f>
        <v>theater</v>
      </c>
      <c r="R3329" t="str">
        <f>MID(N3329,FIND("/",N3329)+1,4115)</f>
        <v>plays</v>
      </c>
      <c r="S3329" s="11">
        <f>(((J3329/60)/60)/24)+DATE(1970,1,1)</f>
        <v>42468.374606481477</v>
      </c>
      <c r="T3329" s="11">
        <f>(((I3329/60)/60)/24)+DATE(1970,1,1)</f>
        <v>42498.374606481477</v>
      </c>
    </row>
    <row r="3330" spans="1:20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>E3330/D3330</f>
        <v>1.4638888888888888</v>
      </c>
      <c r="P3330">
        <f>E3330/L3330</f>
        <v>292.77777777777777</v>
      </c>
      <c r="Q3330" t="str">
        <f>LEFT(N3330,(FIND("/",N3330)-1))</f>
        <v>theater</v>
      </c>
      <c r="R3330" t="str">
        <f>MID(N3330,FIND("/",N3330)+1,4115)</f>
        <v>plays</v>
      </c>
      <c r="S3330" s="11">
        <f>(((J3330/60)/60)/24)+DATE(1970,1,1)</f>
        <v>41822.57503472222</v>
      </c>
      <c r="T3330" s="11">
        <f>(((I3330/60)/60)/24)+DATE(1970,1,1)</f>
        <v>41825.041666666664</v>
      </c>
    </row>
    <row r="3331" spans="1:20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>E3331/D3331</f>
        <v>1.1679999999999999</v>
      </c>
      <c r="P3331">
        <f>E3331/L3331</f>
        <v>44.92307692307692</v>
      </c>
      <c r="Q3331" t="str">
        <f>LEFT(N3331,(FIND("/",N3331)-1))</f>
        <v>theater</v>
      </c>
      <c r="R3331" t="str">
        <f>MID(N3331,FIND("/",N3331)+1,4115)</f>
        <v>plays</v>
      </c>
      <c r="S3331" s="11">
        <f>(((J3331/60)/60)/24)+DATE(1970,1,1)</f>
        <v>41837.323009259257</v>
      </c>
      <c r="T3331" s="11">
        <f>(((I3331/60)/60)/24)+DATE(1970,1,1)</f>
        <v>41847.958333333336</v>
      </c>
    </row>
    <row r="3332" spans="1:20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>E3332/D3332</f>
        <v>1.0626666666666666</v>
      </c>
      <c r="P3332">
        <f>E3332/L3332</f>
        <v>23.10144927536232</v>
      </c>
      <c r="Q3332" t="str">
        <f>LEFT(N3332,(FIND("/",N3332)-1))</f>
        <v>theater</v>
      </c>
      <c r="R3332" t="str">
        <f>MID(N3332,FIND("/",N3332)+1,4115)</f>
        <v>plays</v>
      </c>
      <c r="S3332" s="11">
        <f>(((J3332/60)/60)/24)+DATE(1970,1,1)</f>
        <v>42065.887361111112</v>
      </c>
      <c r="T3332" s="11">
        <f>(((I3332/60)/60)/24)+DATE(1970,1,1)</f>
        <v>42095.845694444448</v>
      </c>
    </row>
    <row r="3333" spans="1:20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>E3333/D3333</f>
        <v>1.0451999999999999</v>
      </c>
      <c r="P3333">
        <f>E3333/L3333</f>
        <v>80.400000000000006</v>
      </c>
      <c r="Q3333" t="str">
        <f>LEFT(N3333,(FIND("/",N3333)-1))</f>
        <v>theater</v>
      </c>
      <c r="R3333" t="str">
        <f>MID(N3333,FIND("/",N3333)+1,4115)</f>
        <v>plays</v>
      </c>
      <c r="S3333" s="11">
        <f>(((J3333/60)/60)/24)+DATE(1970,1,1)</f>
        <v>42248.697754629626</v>
      </c>
      <c r="T3333" s="11">
        <f>(((I3333/60)/60)/24)+DATE(1970,1,1)</f>
        <v>42283.697754629626</v>
      </c>
    </row>
    <row r="3334" spans="1:20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>E3334/D3334</f>
        <v>1</v>
      </c>
      <c r="P3334">
        <f>E3334/L3334</f>
        <v>72.289156626506028</v>
      </c>
      <c r="Q3334" t="str">
        <f>LEFT(N3334,(FIND("/",N3334)-1))</f>
        <v>theater</v>
      </c>
      <c r="R3334" t="str">
        <f>MID(N3334,FIND("/",N3334)+1,4115)</f>
        <v>plays</v>
      </c>
      <c r="S3334" s="11">
        <f>(((J3334/60)/60)/24)+DATE(1970,1,1)</f>
        <v>41809.860300925924</v>
      </c>
      <c r="T3334" s="11">
        <f>(((I3334/60)/60)/24)+DATE(1970,1,1)</f>
        <v>41839.860300925924</v>
      </c>
    </row>
    <row r="3335" spans="1:20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>E3335/D3335</f>
        <v>1.0457142857142858</v>
      </c>
      <c r="P3335">
        <f>E3335/L3335</f>
        <v>32.972972972972975</v>
      </c>
      <c r="Q3335" t="str">
        <f>LEFT(N3335,(FIND("/",N3335)-1))</f>
        <v>theater</v>
      </c>
      <c r="R3335" t="str">
        <f>MID(N3335,FIND("/",N3335)+1,4115)</f>
        <v>plays</v>
      </c>
      <c r="S3335" s="11">
        <f>(((J3335/60)/60)/24)+DATE(1970,1,1)</f>
        <v>42148.676851851851</v>
      </c>
      <c r="T3335" s="11">
        <f>(((I3335/60)/60)/24)+DATE(1970,1,1)</f>
        <v>42170.676851851851</v>
      </c>
    </row>
    <row r="3336" spans="1:20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>E3336/D3336</f>
        <v>1.3862051149573753</v>
      </c>
      <c r="P3336">
        <f>E3336/L3336</f>
        <v>116.65217391304348</v>
      </c>
      <c r="Q3336" t="str">
        <f>LEFT(N3336,(FIND("/",N3336)-1))</f>
        <v>theater</v>
      </c>
      <c r="R3336" t="str">
        <f>MID(N3336,FIND("/",N3336)+1,4115)</f>
        <v>plays</v>
      </c>
      <c r="S3336" s="11">
        <f>(((J3336/60)/60)/24)+DATE(1970,1,1)</f>
        <v>42185.521087962959</v>
      </c>
      <c r="T3336" s="11">
        <f>(((I3336/60)/60)/24)+DATE(1970,1,1)</f>
        <v>42215.521087962959</v>
      </c>
    </row>
    <row r="3337" spans="1:20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>E3337/D3337</f>
        <v>1.0032000000000001</v>
      </c>
      <c r="P3337">
        <f>E3337/L3337</f>
        <v>79.61904761904762</v>
      </c>
      <c r="Q3337" t="str">
        <f>LEFT(N3337,(FIND("/",N3337)-1))</f>
        <v>theater</v>
      </c>
      <c r="R3337" t="str">
        <f>MID(N3337,FIND("/",N3337)+1,4115)</f>
        <v>plays</v>
      </c>
      <c r="S3337" s="11">
        <f>(((J3337/60)/60)/24)+DATE(1970,1,1)</f>
        <v>41827.674143518518</v>
      </c>
      <c r="T3337" s="11">
        <f>(((I3337/60)/60)/24)+DATE(1970,1,1)</f>
        <v>41854.958333333336</v>
      </c>
    </row>
    <row r="3338" spans="1:20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>E3338/D3338</f>
        <v>1</v>
      </c>
      <c r="P3338">
        <f>E3338/L3338</f>
        <v>27.777777777777779</v>
      </c>
      <c r="Q3338" t="str">
        <f>LEFT(N3338,(FIND("/",N3338)-1))</f>
        <v>theater</v>
      </c>
      <c r="R3338" t="str">
        <f>MID(N3338,FIND("/",N3338)+1,4115)</f>
        <v>plays</v>
      </c>
      <c r="S3338" s="11">
        <f>(((J3338/60)/60)/24)+DATE(1970,1,1)</f>
        <v>42437.398680555561</v>
      </c>
      <c r="T3338" s="11">
        <f>(((I3338/60)/60)/24)+DATE(1970,1,1)</f>
        <v>42465.35701388889</v>
      </c>
    </row>
    <row r="3339" spans="1:20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>E3339/D3339</f>
        <v>1.1020000000000001</v>
      </c>
      <c r="P3339">
        <f>E3339/L3339</f>
        <v>81.029411764705884</v>
      </c>
      <c r="Q3339" t="str">
        <f>LEFT(N3339,(FIND("/",N3339)-1))</f>
        <v>theater</v>
      </c>
      <c r="R3339" t="str">
        <f>MID(N3339,FIND("/",N3339)+1,4115)</f>
        <v>plays</v>
      </c>
      <c r="S3339" s="11">
        <f>(((J3339/60)/60)/24)+DATE(1970,1,1)</f>
        <v>41901.282025462962</v>
      </c>
      <c r="T3339" s="11">
        <f>(((I3339/60)/60)/24)+DATE(1970,1,1)</f>
        <v>41922.875</v>
      </c>
    </row>
    <row r="3340" spans="1:20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>E3340/D3340</f>
        <v>1.0218</v>
      </c>
      <c r="P3340">
        <f>E3340/L3340</f>
        <v>136.84821428571428</v>
      </c>
      <c r="Q3340" t="str">
        <f>LEFT(N3340,(FIND("/",N3340)-1))</f>
        <v>theater</v>
      </c>
      <c r="R3340" t="str">
        <f>MID(N3340,FIND("/",N3340)+1,4115)</f>
        <v>plays</v>
      </c>
      <c r="S3340" s="11">
        <f>(((J3340/60)/60)/24)+DATE(1970,1,1)</f>
        <v>42769.574999999997</v>
      </c>
      <c r="T3340" s="11">
        <f>(((I3340/60)/60)/24)+DATE(1970,1,1)</f>
        <v>42790.574999999997</v>
      </c>
    </row>
    <row r="3341" spans="1:20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>E3341/D3341</f>
        <v>1.0435000000000001</v>
      </c>
      <c r="P3341">
        <f>E3341/L3341</f>
        <v>177.61702127659575</v>
      </c>
      <c r="Q3341" t="str">
        <f>LEFT(N3341,(FIND("/",N3341)-1))</f>
        <v>theater</v>
      </c>
      <c r="R3341" t="str">
        <f>MID(N3341,FIND("/",N3341)+1,4115)</f>
        <v>plays</v>
      </c>
      <c r="S3341" s="11">
        <f>(((J3341/60)/60)/24)+DATE(1970,1,1)</f>
        <v>42549.665717592594</v>
      </c>
      <c r="T3341" s="11">
        <f>(((I3341/60)/60)/24)+DATE(1970,1,1)</f>
        <v>42579.665717592594</v>
      </c>
    </row>
    <row r="3342" spans="1:20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>E3342/D3342</f>
        <v>1.3816666666666666</v>
      </c>
      <c r="P3342">
        <f>E3342/L3342</f>
        <v>109.07894736842105</v>
      </c>
      <c r="Q3342" t="str">
        <f>LEFT(N3342,(FIND("/",N3342)-1))</f>
        <v>theater</v>
      </c>
      <c r="R3342" t="str">
        <f>MID(N3342,FIND("/",N3342)+1,4115)</f>
        <v>plays</v>
      </c>
      <c r="S3342" s="11">
        <f>(((J3342/60)/60)/24)+DATE(1970,1,1)</f>
        <v>42685.974004629628</v>
      </c>
      <c r="T3342" s="11">
        <f>(((I3342/60)/60)/24)+DATE(1970,1,1)</f>
        <v>42710.974004629628</v>
      </c>
    </row>
    <row r="3343" spans="1:20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>E3343/D3343</f>
        <v>1</v>
      </c>
      <c r="P3343">
        <f>E3343/L3343</f>
        <v>119.64285714285714</v>
      </c>
      <c r="Q3343" t="str">
        <f>LEFT(N3343,(FIND("/",N3343)-1))</f>
        <v>theater</v>
      </c>
      <c r="R3343" t="str">
        <f>MID(N3343,FIND("/",N3343)+1,4115)</f>
        <v>plays</v>
      </c>
      <c r="S3343" s="11">
        <f>(((J3343/60)/60)/24)+DATE(1970,1,1)</f>
        <v>42510.798854166671</v>
      </c>
      <c r="T3343" s="11">
        <f>(((I3343/60)/60)/24)+DATE(1970,1,1)</f>
        <v>42533.708333333328</v>
      </c>
    </row>
    <row r="3344" spans="1:20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>E3344/D3344</f>
        <v>1.0166666666666666</v>
      </c>
      <c r="P3344">
        <f>E3344/L3344</f>
        <v>78.205128205128204</v>
      </c>
      <c r="Q3344" t="str">
        <f>LEFT(N3344,(FIND("/",N3344)-1))</f>
        <v>theater</v>
      </c>
      <c r="R3344" t="str">
        <f>MID(N3344,FIND("/",N3344)+1,4115)</f>
        <v>plays</v>
      </c>
      <c r="S3344" s="11">
        <f>(((J3344/60)/60)/24)+DATE(1970,1,1)</f>
        <v>42062.296412037031</v>
      </c>
      <c r="T3344" s="11">
        <f>(((I3344/60)/60)/24)+DATE(1970,1,1)</f>
        <v>42095.207638888889</v>
      </c>
    </row>
    <row r="3345" spans="1:20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>E3345/D3345</f>
        <v>1.7142857142857142</v>
      </c>
      <c r="P3345">
        <f>E3345/L3345</f>
        <v>52.173913043478258</v>
      </c>
      <c r="Q3345" t="str">
        <f>LEFT(N3345,(FIND("/",N3345)-1))</f>
        <v>theater</v>
      </c>
      <c r="R3345" t="str">
        <f>MID(N3345,FIND("/",N3345)+1,4115)</f>
        <v>plays</v>
      </c>
      <c r="S3345" s="11">
        <f>(((J3345/60)/60)/24)+DATE(1970,1,1)</f>
        <v>42452.916481481487</v>
      </c>
      <c r="T3345" s="11">
        <f>(((I3345/60)/60)/24)+DATE(1970,1,1)</f>
        <v>42473.554166666669</v>
      </c>
    </row>
    <row r="3346" spans="1:20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>E3346/D3346</f>
        <v>1.0144444444444445</v>
      </c>
      <c r="P3346">
        <f>E3346/L3346</f>
        <v>114.125</v>
      </c>
      <c r="Q3346" t="str">
        <f>LEFT(N3346,(FIND("/",N3346)-1))</f>
        <v>theater</v>
      </c>
      <c r="R3346" t="str">
        <f>MID(N3346,FIND("/",N3346)+1,4115)</f>
        <v>plays</v>
      </c>
      <c r="S3346" s="11">
        <f>(((J3346/60)/60)/24)+DATE(1970,1,1)</f>
        <v>41851.200150462959</v>
      </c>
      <c r="T3346" s="11">
        <f>(((I3346/60)/60)/24)+DATE(1970,1,1)</f>
        <v>41881.200150462959</v>
      </c>
    </row>
    <row r="3347" spans="1:20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>E3347/D3347</f>
        <v>1.3</v>
      </c>
      <c r="P3347">
        <f>E3347/L3347</f>
        <v>50</v>
      </c>
      <c r="Q3347" t="str">
        <f>LEFT(N3347,(FIND("/",N3347)-1))</f>
        <v>theater</v>
      </c>
      <c r="R3347" t="str">
        <f>MID(N3347,FIND("/",N3347)+1,4115)</f>
        <v>plays</v>
      </c>
      <c r="S3347" s="11">
        <f>(((J3347/60)/60)/24)+DATE(1970,1,1)</f>
        <v>42053.106111111112</v>
      </c>
      <c r="T3347" s="11">
        <f>(((I3347/60)/60)/24)+DATE(1970,1,1)</f>
        <v>42112.025694444441</v>
      </c>
    </row>
    <row r="3348" spans="1:20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>E3348/D3348</f>
        <v>1.1000000000000001</v>
      </c>
      <c r="P3348">
        <f>E3348/L3348</f>
        <v>91.666666666666671</v>
      </c>
      <c r="Q3348" t="str">
        <f>LEFT(N3348,(FIND("/",N3348)-1))</f>
        <v>theater</v>
      </c>
      <c r="R3348" t="str">
        <f>MID(N3348,FIND("/",N3348)+1,4115)</f>
        <v>plays</v>
      </c>
      <c r="S3348" s="11">
        <f>(((J3348/60)/60)/24)+DATE(1970,1,1)</f>
        <v>42054.024421296301</v>
      </c>
      <c r="T3348" s="11">
        <f>(((I3348/60)/60)/24)+DATE(1970,1,1)</f>
        <v>42061.024421296301</v>
      </c>
    </row>
    <row r="3349" spans="1:20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>E3349/D3349</f>
        <v>1.1944999999999999</v>
      </c>
      <c r="P3349">
        <f>E3349/L3349</f>
        <v>108.59090909090909</v>
      </c>
      <c r="Q3349" t="str">
        <f>LEFT(N3349,(FIND("/",N3349)-1))</f>
        <v>theater</v>
      </c>
      <c r="R3349" t="str">
        <f>MID(N3349,FIND("/",N3349)+1,4115)</f>
        <v>plays</v>
      </c>
      <c r="S3349" s="11">
        <f>(((J3349/60)/60)/24)+DATE(1970,1,1)</f>
        <v>42484.551550925928</v>
      </c>
      <c r="T3349" s="11">
        <f>(((I3349/60)/60)/24)+DATE(1970,1,1)</f>
        <v>42498.875</v>
      </c>
    </row>
    <row r="3350" spans="1:20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>E3350/D3350</f>
        <v>1.002909090909091</v>
      </c>
      <c r="P3350">
        <f>E3350/L3350</f>
        <v>69.822784810126578</v>
      </c>
      <c r="Q3350" t="str">
        <f>LEFT(N3350,(FIND("/",N3350)-1))</f>
        <v>theater</v>
      </c>
      <c r="R3350" t="str">
        <f>MID(N3350,FIND("/",N3350)+1,4115)</f>
        <v>plays</v>
      </c>
      <c r="S3350" s="11">
        <f>(((J3350/60)/60)/24)+DATE(1970,1,1)</f>
        <v>42466.558796296296</v>
      </c>
      <c r="T3350" s="11">
        <f>(((I3350/60)/60)/24)+DATE(1970,1,1)</f>
        <v>42490.165972222225</v>
      </c>
    </row>
    <row r="3351" spans="1:20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>E3351/D3351</f>
        <v>1.534</v>
      </c>
      <c r="P3351">
        <f>E3351/L3351</f>
        <v>109.57142857142857</v>
      </c>
      <c r="Q3351" t="str">
        <f>LEFT(N3351,(FIND("/",N3351)-1))</f>
        <v>theater</v>
      </c>
      <c r="R3351" t="str">
        <f>MID(N3351,FIND("/",N3351)+1,4115)</f>
        <v>plays</v>
      </c>
      <c r="S3351" s="11">
        <f>(((J3351/60)/60)/24)+DATE(1970,1,1)</f>
        <v>42513.110787037032</v>
      </c>
      <c r="T3351" s="11">
        <f>(((I3351/60)/60)/24)+DATE(1970,1,1)</f>
        <v>42534.708333333328</v>
      </c>
    </row>
    <row r="3352" spans="1:20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>E3352/D3352</f>
        <v>1.0442857142857143</v>
      </c>
      <c r="P3352">
        <f>E3352/L3352</f>
        <v>71.666666666666671</v>
      </c>
      <c r="Q3352" t="str">
        <f>LEFT(N3352,(FIND("/",N3352)-1))</f>
        <v>theater</v>
      </c>
      <c r="R3352" t="str">
        <f>MID(N3352,FIND("/",N3352)+1,4115)</f>
        <v>plays</v>
      </c>
      <c r="S3352" s="11">
        <f>(((J3352/60)/60)/24)+DATE(1970,1,1)</f>
        <v>42302.701516203699</v>
      </c>
      <c r="T3352" s="11">
        <f>(((I3352/60)/60)/24)+DATE(1970,1,1)</f>
        <v>42337.958333333328</v>
      </c>
    </row>
    <row r="3353" spans="1:20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>E3353/D3353</f>
        <v>1.0109999999999999</v>
      </c>
      <c r="P3353">
        <f>E3353/L3353</f>
        <v>93.611111111111114</v>
      </c>
      <c r="Q3353" t="str">
        <f>LEFT(N3353,(FIND("/",N3353)-1))</f>
        <v>theater</v>
      </c>
      <c r="R3353" t="str">
        <f>MID(N3353,FIND("/",N3353)+1,4115)</f>
        <v>plays</v>
      </c>
      <c r="S3353" s="11">
        <f>(((J3353/60)/60)/24)+DATE(1970,1,1)</f>
        <v>41806.395428240743</v>
      </c>
      <c r="T3353" s="11">
        <f>(((I3353/60)/60)/24)+DATE(1970,1,1)</f>
        <v>41843.458333333336</v>
      </c>
    </row>
    <row r="3354" spans="1:20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>E3354/D3354</f>
        <v>1.0751999999999999</v>
      </c>
      <c r="P3354">
        <f>E3354/L3354</f>
        <v>76.8</v>
      </c>
      <c r="Q3354" t="str">
        <f>LEFT(N3354,(FIND("/",N3354)-1))</f>
        <v>theater</v>
      </c>
      <c r="R3354" t="str">
        <f>MID(N3354,FIND("/",N3354)+1,4115)</f>
        <v>plays</v>
      </c>
      <c r="S3354" s="11">
        <f>(((J3354/60)/60)/24)+DATE(1970,1,1)</f>
        <v>42495.992800925931</v>
      </c>
      <c r="T3354" s="11">
        <f>(((I3354/60)/60)/24)+DATE(1970,1,1)</f>
        <v>42552.958333333328</v>
      </c>
    </row>
    <row r="3355" spans="1:20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>E3355/D3355</f>
        <v>3.15</v>
      </c>
      <c r="P3355">
        <f>E3355/L3355</f>
        <v>35.795454545454547</v>
      </c>
      <c r="Q3355" t="str">
        <f>LEFT(N3355,(FIND("/",N3355)-1))</f>
        <v>theater</v>
      </c>
      <c r="R3355" t="str">
        <f>MID(N3355,FIND("/",N3355)+1,4115)</f>
        <v>plays</v>
      </c>
      <c r="S3355" s="11">
        <f>(((J3355/60)/60)/24)+DATE(1970,1,1)</f>
        <v>42479.432291666672</v>
      </c>
      <c r="T3355" s="11">
        <f>(((I3355/60)/60)/24)+DATE(1970,1,1)</f>
        <v>42492.958333333328</v>
      </c>
    </row>
    <row r="3356" spans="1:20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>E3356/D3356</f>
        <v>1.0193333333333334</v>
      </c>
      <c r="P3356">
        <f>E3356/L3356</f>
        <v>55.6</v>
      </c>
      <c r="Q3356" t="str">
        <f>LEFT(N3356,(FIND("/",N3356)-1))</f>
        <v>theater</v>
      </c>
      <c r="R3356" t="str">
        <f>MID(N3356,FIND("/",N3356)+1,4115)</f>
        <v>plays</v>
      </c>
      <c r="S3356" s="11">
        <f>(((J3356/60)/60)/24)+DATE(1970,1,1)</f>
        <v>42270.7269212963</v>
      </c>
      <c r="T3356" s="11">
        <f>(((I3356/60)/60)/24)+DATE(1970,1,1)</f>
        <v>42306.167361111111</v>
      </c>
    </row>
    <row r="3357" spans="1:20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>E3357/D3357</f>
        <v>1.2628571428571429</v>
      </c>
      <c r="P3357">
        <f>E3357/L3357</f>
        <v>147.33333333333334</v>
      </c>
      <c r="Q3357" t="str">
        <f>LEFT(N3357,(FIND("/",N3357)-1))</f>
        <v>theater</v>
      </c>
      <c r="R3357" t="str">
        <f>MID(N3357,FIND("/",N3357)+1,4115)</f>
        <v>plays</v>
      </c>
      <c r="S3357" s="11">
        <f>(((J3357/60)/60)/24)+DATE(1970,1,1)</f>
        <v>42489.619525462964</v>
      </c>
      <c r="T3357" s="11">
        <f>(((I3357/60)/60)/24)+DATE(1970,1,1)</f>
        <v>42500.470138888893</v>
      </c>
    </row>
    <row r="3358" spans="1:20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>E3358/D3358</f>
        <v>1.014</v>
      </c>
      <c r="P3358">
        <f>E3358/L3358</f>
        <v>56.333333333333336</v>
      </c>
      <c r="Q3358" t="str">
        <f>LEFT(N3358,(FIND("/",N3358)-1))</f>
        <v>theater</v>
      </c>
      <c r="R3358" t="str">
        <f>MID(N3358,FIND("/",N3358)+1,4115)</f>
        <v>plays</v>
      </c>
      <c r="S3358" s="11">
        <f>(((J3358/60)/60)/24)+DATE(1970,1,1)</f>
        <v>42536.815648148149</v>
      </c>
      <c r="T3358" s="11">
        <f>(((I3358/60)/60)/24)+DATE(1970,1,1)</f>
        <v>42566.815648148149</v>
      </c>
    </row>
    <row r="3359" spans="1:20" ht="43.2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>E3359/D3359</f>
        <v>1.01</v>
      </c>
      <c r="P3359">
        <f>E3359/L3359</f>
        <v>96.19047619047619</v>
      </c>
      <c r="Q3359" t="str">
        <f>LEFT(N3359,(FIND("/",N3359)-1))</f>
        <v>theater</v>
      </c>
      <c r="R3359" t="str">
        <f>MID(N3359,FIND("/",N3359)+1,4115)</f>
        <v>plays</v>
      </c>
      <c r="S3359" s="11">
        <f>(((J3359/60)/60)/24)+DATE(1970,1,1)</f>
        <v>41822.417939814812</v>
      </c>
      <c r="T3359" s="11">
        <f>(((I3359/60)/60)/24)+DATE(1970,1,1)</f>
        <v>41852.417939814812</v>
      </c>
    </row>
    <row r="3360" spans="1:20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>E3360/D3360</f>
        <v>1.0299</v>
      </c>
      <c r="P3360">
        <f>E3360/L3360</f>
        <v>63.574074074074076</v>
      </c>
      <c r="Q3360" t="str">
        <f>LEFT(N3360,(FIND("/",N3360)-1))</f>
        <v>theater</v>
      </c>
      <c r="R3360" t="str">
        <f>MID(N3360,FIND("/",N3360)+1,4115)</f>
        <v>plays</v>
      </c>
      <c r="S3360" s="11">
        <f>(((J3360/60)/60)/24)+DATE(1970,1,1)</f>
        <v>41932.311099537037</v>
      </c>
      <c r="T3360" s="11">
        <f>(((I3360/60)/60)/24)+DATE(1970,1,1)</f>
        <v>41962.352766203709</v>
      </c>
    </row>
    <row r="3361" spans="1:20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>E3361/D3361</f>
        <v>1.0625</v>
      </c>
      <c r="P3361">
        <f>E3361/L3361</f>
        <v>184.78260869565219</v>
      </c>
      <c r="Q3361" t="str">
        <f>LEFT(N3361,(FIND("/",N3361)-1))</f>
        <v>theater</v>
      </c>
      <c r="R3361" t="str">
        <f>MID(N3361,FIND("/",N3361)+1,4115)</f>
        <v>plays</v>
      </c>
      <c r="S3361" s="11">
        <f>(((J3361/60)/60)/24)+DATE(1970,1,1)</f>
        <v>42746.057106481487</v>
      </c>
      <c r="T3361" s="11">
        <f>(((I3361/60)/60)/24)+DATE(1970,1,1)</f>
        <v>42791.057106481487</v>
      </c>
    </row>
    <row r="3362" spans="1:20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>E3362/D3362</f>
        <v>1.0137777777777779</v>
      </c>
      <c r="P3362">
        <f>E3362/L3362</f>
        <v>126.72222222222223</v>
      </c>
      <c r="Q3362" t="str">
        <f>LEFT(N3362,(FIND("/",N3362)-1))</f>
        <v>theater</v>
      </c>
      <c r="R3362" t="str">
        <f>MID(N3362,FIND("/",N3362)+1,4115)</f>
        <v>plays</v>
      </c>
      <c r="S3362" s="11">
        <f>(((J3362/60)/60)/24)+DATE(1970,1,1)</f>
        <v>42697.082673611112</v>
      </c>
      <c r="T3362" s="11">
        <f>(((I3362/60)/60)/24)+DATE(1970,1,1)</f>
        <v>42718.665972222225</v>
      </c>
    </row>
    <row r="3363" spans="1:20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>E3363/D3363</f>
        <v>1.1346000000000001</v>
      </c>
      <c r="P3363">
        <f>E3363/L3363</f>
        <v>83.42647058823529</v>
      </c>
      <c r="Q3363" t="str">
        <f>LEFT(N3363,(FIND("/",N3363)-1))</f>
        <v>theater</v>
      </c>
      <c r="R3363" t="str">
        <f>MID(N3363,FIND("/",N3363)+1,4115)</f>
        <v>plays</v>
      </c>
      <c r="S3363" s="11">
        <f>(((J3363/60)/60)/24)+DATE(1970,1,1)</f>
        <v>41866.025347222225</v>
      </c>
      <c r="T3363" s="11">
        <f>(((I3363/60)/60)/24)+DATE(1970,1,1)</f>
        <v>41883.665972222225</v>
      </c>
    </row>
    <row r="3364" spans="1:20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>E3364/D3364</f>
        <v>2.1800000000000002</v>
      </c>
      <c r="P3364">
        <f>E3364/L3364</f>
        <v>54.5</v>
      </c>
      <c r="Q3364" t="str">
        <f>LEFT(N3364,(FIND("/",N3364)-1))</f>
        <v>theater</v>
      </c>
      <c r="R3364" t="str">
        <f>MID(N3364,FIND("/",N3364)+1,4115)</f>
        <v>plays</v>
      </c>
      <c r="S3364" s="11">
        <f>(((J3364/60)/60)/24)+DATE(1970,1,1)</f>
        <v>42056.091631944444</v>
      </c>
      <c r="T3364" s="11">
        <f>(((I3364/60)/60)/24)+DATE(1970,1,1)</f>
        <v>42070.204861111109</v>
      </c>
    </row>
    <row r="3365" spans="1:20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>E3365/D3365</f>
        <v>1.0141935483870967</v>
      </c>
      <c r="P3365">
        <f>E3365/L3365</f>
        <v>302.30769230769232</v>
      </c>
      <c r="Q3365" t="str">
        <f>LEFT(N3365,(FIND("/",N3365)-1))</f>
        <v>theater</v>
      </c>
      <c r="R3365" t="str">
        <f>MID(N3365,FIND("/",N3365)+1,4115)</f>
        <v>plays</v>
      </c>
      <c r="S3365" s="11">
        <f>(((J3365/60)/60)/24)+DATE(1970,1,1)</f>
        <v>41851.771354166667</v>
      </c>
      <c r="T3365" s="11">
        <f>(((I3365/60)/60)/24)+DATE(1970,1,1)</f>
        <v>41870.666666666664</v>
      </c>
    </row>
    <row r="3366" spans="1:20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>E3366/D3366</f>
        <v>1.0593333333333332</v>
      </c>
      <c r="P3366">
        <f>E3366/L3366</f>
        <v>44.138888888888886</v>
      </c>
      <c r="Q3366" t="str">
        <f>LEFT(N3366,(FIND("/",N3366)-1))</f>
        <v>theater</v>
      </c>
      <c r="R3366" t="str">
        <f>MID(N3366,FIND("/",N3366)+1,4115)</f>
        <v>plays</v>
      </c>
      <c r="S3366" s="11">
        <f>(((J3366/60)/60)/24)+DATE(1970,1,1)</f>
        <v>42422.977418981478</v>
      </c>
      <c r="T3366" s="11">
        <f>(((I3366/60)/60)/24)+DATE(1970,1,1)</f>
        <v>42444.875</v>
      </c>
    </row>
    <row r="3367" spans="1:20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>E3367/D3367</f>
        <v>1.04</v>
      </c>
      <c r="P3367">
        <f>E3367/L3367</f>
        <v>866.66666666666663</v>
      </c>
      <c r="Q3367" t="str">
        <f>LEFT(N3367,(FIND("/",N3367)-1))</f>
        <v>theater</v>
      </c>
      <c r="R3367" t="str">
        <f>MID(N3367,FIND("/",N3367)+1,4115)</f>
        <v>plays</v>
      </c>
      <c r="S3367" s="11">
        <f>(((J3367/60)/60)/24)+DATE(1970,1,1)</f>
        <v>42321.101759259262</v>
      </c>
      <c r="T3367" s="11">
        <f>(((I3367/60)/60)/24)+DATE(1970,1,1)</f>
        <v>42351.101759259262</v>
      </c>
    </row>
    <row r="3368" spans="1:20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>E3368/D3368</f>
        <v>2.21</v>
      </c>
      <c r="P3368">
        <f>E3368/L3368</f>
        <v>61.388888888888886</v>
      </c>
      <c r="Q3368" t="str">
        <f>LEFT(N3368,(FIND("/",N3368)-1))</f>
        <v>theater</v>
      </c>
      <c r="R3368" t="str">
        <f>MID(N3368,FIND("/",N3368)+1,4115)</f>
        <v>plays</v>
      </c>
      <c r="S3368" s="11">
        <f>(((J3368/60)/60)/24)+DATE(1970,1,1)</f>
        <v>42107.067557870367</v>
      </c>
      <c r="T3368" s="11">
        <f>(((I3368/60)/60)/24)+DATE(1970,1,1)</f>
        <v>42137.067557870367</v>
      </c>
    </row>
    <row r="3369" spans="1:20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>E3369/D3369</f>
        <v>1.1866666666666668</v>
      </c>
      <c r="P3369">
        <f>E3369/L3369</f>
        <v>29.666666666666668</v>
      </c>
      <c r="Q3369" t="str">
        <f>LEFT(N3369,(FIND("/",N3369)-1))</f>
        <v>theater</v>
      </c>
      <c r="R3369" t="str">
        <f>MID(N3369,FIND("/",N3369)+1,4115)</f>
        <v>plays</v>
      </c>
      <c r="S3369" s="11">
        <f>(((J3369/60)/60)/24)+DATE(1970,1,1)</f>
        <v>42192.933958333335</v>
      </c>
      <c r="T3369" s="11">
        <f>(((I3369/60)/60)/24)+DATE(1970,1,1)</f>
        <v>42217.933958333335</v>
      </c>
    </row>
    <row r="3370" spans="1:20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>E3370/D3370</f>
        <v>1.046</v>
      </c>
      <c r="P3370">
        <f>E3370/L3370</f>
        <v>45.478260869565219</v>
      </c>
      <c r="Q3370" t="str">
        <f>LEFT(N3370,(FIND("/",N3370)-1))</f>
        <v>theater</v>
      </c>
      <c r="R3370" t="str">
        <f>MID(N3370,FIND("/",N3370)+1,4115)</f>
        <v>plays</v>
      </c>
      <c r="S3370" s="11">
        <f>(((J3370/60)/60)/24)+DATE(1970,1,1)</f>
        <v>41969.199756944443</v>
      </c>
      <c r="T3370" s="11">
        <f>(((I3370/60)/60)/24)+DATE(1970,1,1)</f>
        <v>42005.208333333328</v>
      </c>
    </row>
    <row r="3371" spans="1:20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>E3371/D3371</f>
        <v>1.0389999999999999</v>
      </c>
      <c r="P3371">
        <f>E3371/L3371</f>
        <v>96.203703703703709</v>
      </c>
      <c r="Q3371" t="str">
        <f>LEFT(N3371,(FIND("/",N3371)-1))</f>
        <v>theater</v>
      </c>
      <c r="R3371" t="str">
        <f>MID(N3371,FIND("/",N3371)+1,4115)</f>
        <v>plays</v>
      </c>
      <c r="S3371" s="11">
        <f>(((J3371/60)/60)/24)+DATE(1970,1,1)</f>
        <v>42690.041435185187</v>
      </c>
      <c r="T3371" s="11">
        <f>(((I3371/60)/60)/24)+DATE(1970,1,1)</f>
        <v>42750.041435185187</v>
      </c>
    </row>
    <row r="3372" spans="1:20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>E3372/D3372</f>
        <v>1.1773333333333333</v>
      </c>
      <c r="P3372">
        <f>E3372/L3372</f>
        <v>67.92307692307692</v>
      </c>
      <c r="Q3372" t="str">
        <f>LEFT(N3372,(FIND("/",N3372)-1))</f>
        <v>theater</v>
      </c>
      <c r="R3372" t="str">
        <f>MID(N3372,FIND("/",N3372)+1,4115)</f>
        <v>plays</v>
      </c>
      <c r="S3372" s="11">
        <f>(((J3372/60)/60)/24)+DATE(1970,1,1)</f>
        <v>42690.334317129629</v>
      </c>
      <c r="T3372" s="11">
        <f>(((I3372/60)/60)/24)+DATE(1970,1,1)</f>
        <v>42721.333333333328</v>
      </c>
    </row>
    <row r="3373" spans="1:20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>E3373/D3373</f>
        <v>1.385</v>
      </c>
      <c r="P3373">
        <f>E3373/L3373</f>
        <v>30.777777777777779</v>
      </c>
      <c r="Q3373" t="str">
        <f>LEFT(N3373,(FIND("/",N3373)-1))</f>
        <v>theater</v>
      </c>
      <c r="R3373" t="str">
        <f>MID(N3373,FIND("/",N3373)+1,4115)</f>
        <v>plays</v>
      </c>
      <c r="S3373" s="11">
        <f>(((J3373/60)/60)/24)+DATE(1970,1,1)</f>
        <v>42312.874594907407</v>
      </c>
      <c r="T3373" s="11">
        <f>(((I3373/60)/60)/24)+DATE(1970,1,1)</f>
        <v>42340.874594907407</v>
      </c>
    </row>
    <row r="3374" spans="1:20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>E3374/D3374</f>
        <v>1.0349999999999999</v>
      </c>
      <c r="P3374">
        <f>E3374/L3374</f>
        <v>38.333333333333336</v>
      </c>
      <c r="Q3374" t="str">
        <f>LEFT(N3374,(FIND("/",N3374)-1))</f>
        <v>theater</v>
      </c>
      <c r="R3374" t="str">
        <f>MID(N3374,FIND("/",N3374)+1,4115)</f>
        <v>plays</v>
      </c>
      <c r="S3374" s="11">
        <f>(((J3374/60)/60)/24)+DATE(1970,1,1)</f>
        <v>41855.548101851848</v>
      </c>
      <c r="T3374" s="11">
        <f>(((I3374/60)/60)/24)+DATE(1970,1,1)</f>
        <v>41876.207638888889</v>
      </c>
    </row>
    <row r="3375" spans="1:20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>E3375/D3375</f>
        <v>1.0024999999999999</v>
      </c>
      <c r="P3375">
        <f>E3375/L3375</f>
        <v>66.833333333333329</v>
      </c>
      <c r="Q3375" t="str">
        <f>LEFT(N3375,(FIND("/",N3375)-1))</f>
        <v>theater</v>
      </c>
      <c r="R3375" t="str">
        <f>MID(N3375,FIND("/",N3375)+1,4115)</f>
        <v>plays</v>
      </c>
      <c r="S3375" s="11">
        <f>(((J3375/60)/60)/24)+DATE(1970,1,1)</f>
        <v>42179.854629629626</v>
      </c>
      <c r="T3375" s="11">
        <f>(((I3375/60)/60)/24)+DATE(1970,1,1)</f>
        <v>42203.666666666672</v>
      </c>
    </row>
    <row r="3376" spans="1:20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>E3376/D3376</f>
        <v>1.0657142857142856</v>
      </c>
      <c r="P3376">
        <f>E3376/L3376</f>
        <v>71.730769230769226</v>
      </c>
      <c r="Q3376" t="str">
        <f>LEFT(N3376,(FIND("/",N3376)-1))</f>
        <v>theater</v>
      </c>
      <c r="R3376" t="str">
        <f>MID(N3376,FIND("/",N3376)+1,4115)</f>
        <v>plays</v>
      </c>
      <c r="S3376" s="11">
        <f>(((J3376/60)/60)/24)+DATE(1970,1,1)</f>
        <v>42275.731666666667</v>
      </c>
      <c r="T3376" s="11">
        <f>(((I3376/60)/60)/24)+DATE(1970,1,1)</f>
        <v>42305.731666666667</v>
      </c>
    </row>
    <row r="3377" spans="1:20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>E3377/D3377</f>
        <v>1</v>
      </c>
      <c r="P3377">
        <f>E3377/L3377</f>
        <v>176.47058823529412</v>
      </c>
      <c r="Q3377" t="str">
        <f>LEFT(N3377,(FIND("/",N3377)-1))</f>
        <v>theater</v>
      </c>
      <c r="R3377" t="str">
        <f>MID(N3377,FIND("/",N3377)+1,4115)</f>
        <v>plays</v>
      </c>
      <c r="S3377" s="11">
        <f>(((J3377/60)/60)/24)+DATE(1970,1,1)</f>
        <v>41765.610798611109</v>
      </c>
      <c r="T3377" s="11">
        <f>(((I3377/60)/60)/24)+DATE(1970,1,1)</f>
        <v>41777.610798611109</v>
      </c>
    </row>
    <row r="3378" spans="1:20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>E3378/D3378</f>
        <v>1.0001249999999999</v>
      </c>
      <c r="P3378">
        <f>E3378/L3378</f>
        <v>421.10526315789474</v>
      </c>
      <c r="Q3378" t="str">
        <f>LEFT(N3378,(FIND("/",N3378)-1))</f>
        <v>theater</v>
      </c>
      <c r="R3378" t="str">
        <f>MID(N3378,FIND("/",N3378)+1,4115)</f>
        <v>plays</v>
      </c>
      <c r="S3378" s="11">
        <f>(((J3378/60)/60)/24)+DATE(1970,1,1)</f>
        <v>42059.701319444444</v>
      </c>
      <c r="T3378" s="11">
        <f>(((I3378/60)/60)/24)+DATE(1970,1,1)</f>
        <v>42119.659652777773</v>
      </c>
    </row>
    <row r="3379" spans="1:20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>E3379/D3379</f>
        <v>1.0105</v>
      </c>
      <c r="P3379">
        <f>E3379/L3379</f>
        <v>104.98701298701299</v>
      </c>
      <c r="Q3379" t="str">
        <f>LEFT(N3379,(FIND("/",N3379)-1))</f>
        <v>theater</v>
      </c>
      <c r="R3379" t="str">
        <f>MID(N3379,FIND("/",N3379)+1,4115)</f>
        <v>plays</v>
      </c>
      <c r="S3379" s="11">
        <f>(((J3379/60)/60)/24)+DATE(1970,1,1)</f>
        <v>42053.732627314821</v>
      </c>
      <c r="T3379" s="11">
        <f>(((I3379/60)/60)/24)+DATE(1970,1,1)</f>
        <v>42083.705555555556</v>
      </c>
    </row>
    <row r="3380" spans="1:20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>E3380/D3380</f>
        <v>1.0763636363636364</v>
      </c>
      <c r="P3380">
        <f>E3380/L3380</f>
        <v>28.19047619047619</v>
      </c>
      <c r="Q3380" t="str">
        <f>LEFT(N3380,(FIND("/",N3380)-1))</f>
        <v>theater</v>
      </c>
      <c r="R3380" t="str">
        <f>MID(N3380,FIND("/",N3380)+1,4115)</f>
        <v>plays</v>
      </c>
      <c r="S3380" s="11">
        <f>(((J3380/60)/60)/24)+DATE(1970,1,1)</f>
        <v>41858.355393518519</v>
      </c>
      <c r="T3380" s="11">
        <f>(((I3380/60)/60)/24)+DATE(1970,1,1)</f>
        <v>41882.547222222223</v>
      </c>
    </row>
    <row r="3381" spans="1:20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>E3381/D3381</f>
        <v>1.0365</v>
      </c>
      <c r="P3381">
        <f>E3381/L3381</f>
        <v>54.55263157894737</v>
      </c>
      <c r="Q3381" t="str">
        <f>LEFT(N3381,(FIND("/",N3381)-1))</f>
        <v>theater</v>
      </c>
      <c r="R3381" t="str">
        <f>MID(N3381,FIND("/",N3381)+1,4115)</f>
        <v>plays</v>
      </c>
      <c r="S3381" s="11">
        <f>(((J3381/60)/60)/24)+DATE(1970,1,1)</f>
        <v>42225.513888888891</v>
      </c>
      <c r="T3381" s="11">
        <f>(((I3381/60)/60)/24)+DATE(1970,1,1)</f>
        <v>42242.958333333328</v>
      </c>
    </row>
    <row r="3382" spans="1:20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>E3382/D3382</f>
        <v>1.0443333333333333</v>
      </c>
      <c r="P3382">
        <f>E3382/L3382</f>
        <v>111.89285714285714</v>
      </c>
      <c r="Q3382" t="str">
        <f>LEFT(N3382,(FIND("/",N3382)-1))</f>
        <v>theater</v>
      </c>
      <c r="R3382" t="str">
        <f>MID(N3382,FIND("/",N3382)+1,4115)</f>
        <v>plays</v>
      </c>
      <c r="S3382" s="11">
        <f>(((J3382/60)/60)/24)+DATE(1970,1,1)</f>
        <v>41937.95344907407</v>
      </c>
      <c r="T3382" s="11">
        <f>(((I3382/60)/60)/24)+DATE(1970,1,1)</f>
        <v>41972.995115740734</v>
      </c>
    </row>
    <row r="3383" spans="1:20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>E3383/D3383</f>
        <v>1.0225</v>
      </c>
      <c r="P3383">
        <f>E3383/L3383</f>
        <v>85.208333333333329</v>
      </c>
      <c r="Q3383" t="str">
        <f>LEFT(N3383,(FIND("/",N3383)-1))</f>
        <v>theater</v>
      </c>
      <c r="R3383" t="str">
        <f>MID(N3383,FIND("/",N3383)+1,4115)</f>
        <v>plays</v>
      </c>
      <c r="S3383" s="11">
        <f>(((J3383/60)/60)/24)+DATE(1970,1,1)</f>
        <v>42044.184988425928</v>
      </c>
      <c r="T3383" s="11">
        <f>(((I3383/60)/60)/24)+DATE(1970,1,1)</f>
        <v>42074.143321759257</v>
      </c>
    </row>
    <row r="3384" spans="1:20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>E3384/D3384</f>
        <v>1.0074285714285713</v>
      </c>
      <c r="P3384">
        <f>E3384/L3384</f>
        <v>76.652173913043484</v>
      </c>
      <c r="Q3384" t="str">
        <f>LEFT(N3384,(FIND("/",N3384)-1))</f>
        <v>theater</v>
      </c>
      <c r="R3384" t="str">
        <f>MID(N3384,FIND("/",N3384)+1,4115)</f>
        <v>plays</v>
      </c>
      <c r="S3384" s="11">
        <f>(((J3384/60)/60)/24)+DATE(1970,1,1)</f>
        <v>42559.431203703702</v>
      </c>
      <c r="T3384" s="11">
        <f>(((I3384/60)/60)/24)+DATE(1970,1,1)</f>
        <v>42583.957638888889</v>
      </c>
    </row>
    <row r="3385" spans="1:20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>E3385/D3385</f>
        <v>1.1171428571428572</v>
      </c>
      <c r="P3385">
        <f>E3385/L3385</f>
        <v>65.166666666666671</v>
      </c>
      <c r="Q3385" t="str">
        <f>LEFT(N3385,(FIND("/",N3385)-1))</f>
        <v>theater</v>
      </c>
      <c r="R3385" t="str">
        <f>MID(N3385,FIND("/",N3385)+1,4115)</f>
        <v>plays</v>
      </c>
      <c r="S3385" s="11">
        <f>(((J3385/60)/60)/24)+DATE(1970,1,1)</f>
        <v>42524.782638888893</v>
      </c>
      <c r="T3385" s="11">
        <f>(((I3385/60)/60)/24)+DATE(1970,1,1)</f>
        <v>42544.782638888893</v>
      </c>
    </row>
    <row r="3386" spans="1:20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>E3386/D3386</f>
        <v>1.0001100000000001</v>
      </c>
      <c r="P3386">
        <f>E3386/L3386</f>
        <v>93.760312499999998</v>
      </c>
      <c r="Q3386" t="str">
        <f>LEFT(N3386,(FIND("/",N3386)-1))</f>
        <v>theater</v>
      </c>
      <c r="R3386" t="str">
        <f>MID(N3386,FIND("/",N3386)+1,4115)</f>
        <v>plays</v>
      </c>
      <c r="S3386" s="11">
        <f>(((J3386/60)/60)/24)+DATE(1970,1,1)</f>
        <v>42292.087592592594</v>
      </c>
      <c r="T3386" s="11">
        <f>(((I3386/60)/60)/24)+DATE(1970,1,1)</f>
        <v>42329.125</v>
      </c>
    </row>
    <row r="3387" spans="1:20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>E3387/D3387</f>
        <v>1</v>
      </c>
      <c r="P3387">
        <f>E3387/L3387</f>
        <v>133.33333333333334</v>
      </c>
      <c r="Q3387" t="str">
        <f>LEFT(N3387,(FIND("/",N3387)-1))</f>
        <v>theater</v>
      </c>
      <c r="R3387" t="str">
        <f>MID(N3387,FIND("/",N3387)+1,4115)</f>
        <v>plays</v>
      </c>
      <c r="S3387" s="11">
        <f>(((J3387/60)/60)/24)+DATE(1970,1,1)</f>
        <v>41953.8675</v>
      </c>
      <c r="T3387" s="11">
        <f>(((I3387/60)/60)/24)+DATE(1970,1,1)</f>
        <v>41983.8675</v>
      </c>
    </row>
    <row r="3388" spans="1:20" ht="43.2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>E3388/D3388</f>
        <v>1.05</v>
      </c>
      <c r="P3388">
        <f>E3388/L3388</f>
        <v>51.219512195121951</v>
      </c>
      <c r="Q3388" t="str">
        <f>LEFT(N3388,(FIND("/",N3388)-1))</f>
        <v>theater</v>
      </c>
      <c r="R3388" t="str">
        <f>MID(N3388,FIND("/",N3388)+1,4115)</f>
        <v>plays</v>
      </c>
      <c r="S3388" s="11">
        <f>(((J3388/60)/60)/24)+DATE(1970,1,1)</f>
        <v>41946.644745370373</v>
      </c>
      <c r="T3388" s="11">
        <f>(((I3388/60)/60)/24)+DATE(1970,1,1)</f>
        <v>41976.644745370373</v>
      </c>
    </row>
    <row r="3389" spans="1:20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>E3389/D3389</f>
        <v>1.1686666666666667</v>
      </c>
      <c r="P3389">
        <f>E3389/L3389</f>
        <v>100.17142857142858</v>
      </c>
      <c r="Q3389" t="str">
        <f>LEFT(N3389,(FIND("/",N3389)-1))</f>
        <v>theater</v>
      </c>
      <c r="R3389" t="str">
        <f>MID(N3389,FIND("/",N3389)+1,4115)</f>
        <v>plays</v>
      </c>
      <c r="S3389" s="11">
        <f>(((J3389/60)/60)/24)+DATE(1970,1,1)</f>
        <v>41947.762592592589</v>
      </c>
      <c r="T3389" s="11">
        <f>(((I3389/60)/60)/24)+DATE(1970,1,1)</f>
        <v>41987.762592592597</v>
      </c>
    </row>
    <row r="3390" spans="1:20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>E3390/D3390</f>
        <v>1.038</v>
      </c>
      <c r="P3390">
        <f>E3390/L3390</f>
        <v>34.6</v>
      </c>
      <c r="Q3390" t="str">
        <f>LEFT(N3390,(FIND("/",N3390)-1))</f>
        <v>theater</v>
      </c>
      <c r="R3390" t="str">
        <f>MID(N3390,FIND("/",N3390)+1,4115)</f>
        <v>plays</v>
      </c>
      <c r="S3390" s="11">
        <f>(((J3390/60)/60)/24)+DATE(1970,1,1)</f>
        <v>42143.461122685185</v>
      </c>
      <c r="T3390" s="11">
        <f>(((I3390/60)/60)/24)+DATE(1970,1,1)</f>
        <v>42173.461122685185</v>
      </c>
    </row>
    <row r="3391" spans="1:20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>E3391/D3391</f>
        <v>1.145</v>
      </c>
      <c r="P3391">
        <f>E3391/L3391</f>
        <v>184.67741935483872</v>
      </c>
      <c r="Q3391" t="str">
        <f>LEFT(N3391,(FIND("/",N3391)-1))</f>
        <v>theater</v>
      </c>
      <c r="R3391" t="str">
        <f>MID(N3391,FIND("/",N3391)+1,4115)</f>
        <v>plays</v>
      </c>
      <c r="S3391" s="11">
        <f>(((J3391/60)/60)/24)+DATE(1970,1,1)</f>
        <v>42494.563449074078</v>
      </c>
      <c r="T3391" s="11">
        <f>(((I3391/60)/60)/24)+DATE(1970,1,1)</f>
        <v>42524.563449074078</v>
      </c>
    </row>
    <row r="3392" spans="1:20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>E3392/D3392</f>
        <v>1.024</v>
      </c>
      <c r="P3392">
        <f>E3392/L3392</f>
        <v>69.818181818181813</v>
      </c>
      <c r="Q3392" t="str">
        <f>LEFT(N3392,(FIND("/",N3392)-1))</f>
        <v>theater</v>
      </c>
      <c r="R3392" t="str">
        <f>MID(N3392,FIND("/",N3392)+1,4115)</f>
        <v>plays</v>
      </c>
      <c r="S3392" s="11">
        <f>(((J3392/60)/60)/24)+DATE(1970,1,1)</f>
        <v>41815.774826388886</v>
      </c>
      <c r="T3392" s="11">
        <f>(((I3392/60)/60)/24)+DATE(1970,1,1)</f>
        <v>41830.774826388886</v>
      </c>
    </row>
    <row r="3393" spans="1:20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>E3393/D3393</f>
        <v>2.23</v>
      </c>
      <c r="P3393">
        <f>E3393/L3393</f>
        <v>61.944444444444443</v>
      </c>
      <c r="Q3393" t="str">
        <f>LEFT(N3393,(FIND("/",N3393)-1))</f>
        <v>theater</v>
      </c>
      <c r="R3393" t="str">
        <f>MID(N3393,FIND("/",N3393)+1,4115)</f>
        <v>plays</v>
      </c>
      <c r="S3393" s="11">
        <f>(((J3393/60)/60)/24)+DATE(1970,1,1)</f>
        <v>41830.545694444445</v>
      </c>
      <c r="T3393" s="11">
        <f>(((I3393/60)/60)/24)+DATE(1970,1,1)</f>
        <v>41859.936111111114</v>
      </c>
    </row>
    <row r="3394" spans="1:20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>E3394/D3394</f>
        <v>1</v>
      </c>
      <c r="P3394">
        <f>E3394/L3394</f>
        <v>41.666666666666664</v>
      </c>
      <c r="Q3394" t="str">
        <f>LEFT(N3394,(FIND("/",N3394)-1))</f>
        <v>theater</v>
      </c>
      <c r="R3394" t="str">
        <f>MID(N3394,FIND("/",N3394)+1,4115)</f>
        <v>plays</v>
      </c>
      <c r="S3394" s="11">
        <f>(((J3394/60)/60)/24)+DATE(1970,1,1)</f>
        <v>42446.845543981486</v>
      </c>
      <c r="T3394" s="11">
        <f>(((I3394/60)/60)/24)+DATE(1970,1,1)</f>
        <v>42496.845543981486</v>
      </c>
    </row>
    <row r="3395" spans="1:20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>E3395/D3395</f>
        <v>1.0580000000000001</v>
      </c>
      <c r="P3395">
        <f>E3395/L3395</f>
        <v>36.06818181818182</v>
      </c>
      <c r="Q3395" t="str">
        <f>LEFT(N3395,(FIND("/",N3395)-1))</f>
        <v>theater</v>
      </c>
      <c r="R3395" t="str">
        <f>MID(N3395,FIND("/",N3395)+1,4115)</f>
        <v>plays</v>
      </c>
      <c r="S3395" s="11">
        <f>(((J3395/60)/60)/24)+DATE(1970,1,1)</f>
        <v>41923.921643518523</v>
      </c>
      <c r="T3395" s="11">
        <f>(((I3395/60)/60)/24)+DATE(1970,1,1)</f>
        <v>41949.031944444447</v>
      </c>
    </row>
    <row r="3396" spans="1:20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>E3396/D3396</f>
        <v>1.4236363636363636</v>
      </c>
      <c r="P3396">
        <f>E3396/L3396</f>
        <v>29</v>
      </c>
      <c r="Q3396" t="str">
        <f>LEFT(N3396,(FIND("/",N3396)-1))</f>
        <v>theater</v>
      </c>
      <c r="R3396" t="str">
        <f>MID(N3396,FIND("/",N3396)+1,4115)</f>
        <v>plays</v>
      </c>
      <c r="S3396" s="11">
        <f>(((J3396/60)/60)/24)+DATE(1970,1,1)</f>
        <v>41817.59542824074</v>
      </c>
      <c r="T3396" s="11">
        <f>(((I3396/60)/60)/24)+DATE(1970,1,1)</f>
        <v>41847.59542824074</v>
      </c>
    </row>
    <row r="3397" spans="1:20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>E3397/D3397</f>
        <v>1.84</v>
      </c>
      <c r="P3397">
        <f>E3397/L3397</f>
        <v>24.210526315789473</v>
      </c>
      <c r="Q3397" t="str">
        <f>LEFT(N3397,(FIND("/",N3397)-1))</f>
        <v>theater</v>
      </c>
      <c r="R3397" t="str">
        <f>MID(N3397,FIND("/",N3397)+1,4115)</f>
        <v>plays</v>
      </c>
      <c r="S3397" s="11">
        <f>(((J3397/60)/60)/24)+DATE(1970,1,1)</f>
        <v>42140.712314814817</v>
      </c>
      <c r="T3397" s="11">
        <f>(((I3397/60)/60)/24)+DATE(1970,1,1)</f>
        <v>42154.756944444445</v>
      </c>
    </row>
    <row r="3398" spans="1:20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>E3398/D3398</f>
        <v>1.0433333333333332</v>
      </c>
      <c r="P3398">
        <f>E3398/L3398</f>
        <v>55.892857142857146</v>
      </c>
      <c r="Q3398" t="str">
        <f>LEFT(N3398,(FIND("/",N3398)-1))</f>
        <v>theater</v>
      </c>
      <c r="R3398" t="str">
        <f>MID(N3398,FIND("/",N3398)+1,4115)</f>
        <v>plays</v>
      </c>
      <c r="S3398" s="11">
        <f>(((J3398/60)/60)/24)+DATE(1970,1,1)</f>
        <v>41764.44663194444</v>
      </c>
      <c r="T3398" s="11">
        <f>(((I3398/60)/60)/24)+DATE(1970,1,1)</f>
        <v>41791.165972222225</v>
      </c>
    </row>
    <row r="3399" spans="1:20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>E3399/D3399</f>
        <v>1.1200000000000001</v>
      </c>
      <c r="P3399">
        <f>E3399/L3399</f>
        <v>11.666666666666666</v>
      </c>
      <c r="Q3399" t="str">
        <f>LEFT(N3399,(FIND("/",N3399)-1))</f>
        <v>theater</v>
      </c>
      <c r="R3399" t="str">
        <f>MID(N3399,FIND("/",N3399)+1,4115)</f>
        <v>plays</v>
      </c>
      <c r="S3399" s="11">
        <f>(((J3399/60)/60)/24)+DATE(1970,1,1)</f>
        <v>42378.478344907402</v>
      </c>
      <c r="T3399" s="11">
        <f>(((I3399/60)/60)/24)+DATE(1970,1,1)</f>
        <v>42418.916666666672</v>
      </c>
    </row>
    <row r="3400" spans="1:20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>E3400/D3400</f>
        <v>1.1107499999999999</v>
      </c>
      <c r="P3400">
        <f>E3400/L3400</f>
        <v>68.353846153846149</v>
      </c>
      <c r="Q3400" t="str">
        <f>LEFT(N3400,(FIND("/",N3400)-1))</f>
        <v>theater</v>
      </c>
      <c r="R3400" t="str">
        <f>MID(N3400,FIND("/",N3400)+1,4115)</f>
        <v>plays</v>
      </c>
      <c r="S3400" s="11">
        <f>(((J3400/60)/60)/24)+DATE(1970,1,1)</f>
        <v>41941.75203703704</v>
      </c>
      <c r="T3400" s="11">
        <f>(((I3400/60)/60)/24)+DATE(1970,1,1)</f>
        <v>41964.708333333328</v>
      </c>
    </row>
    <row r="3401" spans="1:20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>E3401/D3401</f>
        <v>1.0375000000000001</v>
      </c>
      <c r="P3401">
        <f>E3401/L3401</f>
        <v>27.065217391304348</v>
      </c>
      <c r="Q3401" t="str">
        <f>LEFT(N3401,(FIND("/",N3401)-1))</f>
        <v>theater</v>
      </c>
      <c r="R3401" t="str">
        <f>MID(N3401,FIND("/",N3401)+1,4115)</f>
        <v>plays</v>
      </c>
      <c r="S3401" s="11">
        <f>(((J3401/60)/60)/24)+DATE(1970,1,1)</f>
        <v>42026.920428240745</v>
      </c>
      <c r="T3401" s="11">
        <f>(((I3401/60)/60)/24)+DATE(1970,1,1)</f>
        <v>42056.920428240745</v>
      </c>
    </row>
    <row r="3402" spans="1:20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>E3402/D3402</f>
        <v>1.0041</v>
      </c>
      <c r="P3402">
        <f>E3402/L3402</f>
        <v>118.12941176470588</v>
      </c>
      <c r="Q3402" t="str">
        <f>LEFT(N3402,(FIND("/",N3402)-1))</f>
        <v>theater</v>
      </c>
      <c r="R3402" t="str">
        <f>MID(N3402,FIND("/",N3402)+1,4115)</f>
        <v>plays</v>
      </c>
      <c r="S3402" s="11">
        <f>(((J3402/60)/60)/24)+DATE(1970,1,1)</f>
        <v>41834.953865740739</v>
      </c>
      <c r="T3402" s="11">
        <f>(((I3402/60)/60)/24)+DATE(1970,1,1)</f>
        <v>41879.953865740739</v>
      </c>
    </row>
    <row r="3403" spans="1:20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>E3403/D3403</f>
        <v>1.0186206896551724</v>
      </c>
      <c r="P3403">
        <f>E3403/L3403</f>
        <v>44.757575757575758</v>
      </c>
      <c r="Q3403" t="str">
        <f>LEFT(N3403,(FIND("/",N3403)-1))</f>
        <v>theater</v>
      </c>
      <c r="R3403" t="str">
        <f>MID(N3403,FIND("/",N3403)+1,4115)</f>
        <v>plays</v>
      </c>
      <c r="S3403" s="11">
        <f>(((J3403/60)/60)/24)+DATE(1970,1,1)</f>
        <v>42193.723912037036</v>
      </c>
      <c r="T3403" s="11">
        <f>(((I3403/60)/60)/24)+DATE(1970,1,1)</f>
        <v>42223.723912037036</v>
      </c>
    </row>
    <row r="3404" spans="1:20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>E3404/D3404</f>
        <v>1.0976666666666666</v>
      </c>
      <c r="P3404">
        <f>E3404/L3404</f>
        <v>99.787878787878782</v>
      </c>
      <c r="Q3404" t="str">
        <f>LEFT(N3404,(FIND("/",N3404)-1))</f>
        <v>theater</v>
      </c>
      <c r="R3404" t="str">
        <f>MID(N3404,FIND("/",N3404)+1,4115)</f>
        <v>plays</v>
      </c>
      <c r="S3404" s="11">
        <f>(((J3404/60)/60)/24)+DATE(1970,1,1)</f>
        <v>42290.61855324074</v>
      </c>
      <c r="T3404" s="11">
        <f>(((I3404/60)/60)/24)+DATE(1970,1,1)</f>
        <v>42320.104861111111</v>
      </c>
    </row>
    <row r="3405" spans="1:20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>E3405/D3405</f>
        <v>1</v>
      </c>
      <c r="P3405">
        <f>E3405/L3405</f>
        <v>117.64705882352941</v>
      </c>
      <c r="Q3405" t="str">
        <f>LEFT(N3405,(FIND("/",N3405)-1))</f>
        <v>theater</v>
      </c>
      <c r="R3405" t="str">
        <f>MID(N3405,FIND("/",N3405)+1,4115)</f>
        <v>plays</v>
      </c>
      <c r="S3405" s="11">
        <f>(((J3405/60)/60)/24)+DATE(1970,1,1)</f>
        <v>42150.462083333332</v>
      </c>
      <c r="T3405" s="11">
        <f>(((I3405/60)/60)/24)+DATE(1970,1,1)</f>
        <v>42180.462083333332</v>
      </c>
    </row>
    <row r="3406" spans="1:20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>E3406/D3406</f>
        <v>1.22</v>
      </c>
      <c r="P3406">
        <f>E3406/L3406</f>
        <v>203.33333333333334</v>
      </c>
      <c r="Q3406" t="str">
        <f>LEFT(N3406,(FIND("/",N3406)-1))</f>
        <v>theater</v>
      </c>
      <c r="R3406" t="str">
        <f>MID(N3406,FIND("/",N3406)+1,4115)</f>
        <v>plays</v>
      </c>
      <c r="S3406" s="11">
        <f>(((J3406/60)/60)/24)+DATE(1970,1,1)</f>
        <v>42152.503495370373</v>
      </c>
      <c r="T3406" s="11">
        <f>(((I3406/60)/60)/24)+DATE(1970,1,1)</f>
        <v>42172.503495370373</v>
      </c>
    </row>
    <row r="3407" spans="1:20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>E3407/D3407</f>
        <v>1.3757142857142857</v>
      </c>
      <c r="P3407">
        <f>E3407/L3407</f>
        <v>28.323529411764707</v>
      </c>
      <c r="Q3407" t="str">
        <f>LEFT(N3407,(FIND("/",N3407)-1))</f>
        <v>theater</v>
      </c>
      <c r="R3407" t="str">
        <f>MID(N3407,FIND("/",N3407)+1,4115)</f>
        <v>plays</v>
      </c>
      <c r="S3407" s="11">
        <f>(((J3407/60)/60)/24)+DATE(1970,1,1)</f>
        <v>42410.017199074078</v>
      </c>
      <c r="T3407" s="11">
        <f>(((I3407/60)/60)/24)+DATE(1970,1,1)</f>
        <v>42430.999305555553</v>
      </c>
    </row>
    <row r="3408" spans="1:20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>E3408/D3408</f>
        <v>1.0031000000000001</v>
      </c>
      <c r="P3408">
        <f>E3408/L3408</f>
        <v>110.23076923076923</v>
      </c>
      <c r="Q3408" t="str">
        <f>LEFT(N3408,(FIND("/",N3408)-1))</f>
        <v>theater</v>
      </c>
      <c r="R3408" t="str">
        <f>MID(N3408,FIND("/",N3408)+1,4115)</f>
        <v>plays</v>
      </c>
      <c r="S3408" s="11">
        <f>(((J3408/60)/60)/24)+DATE(1970,1,1)</f>
        <v>41791.492777777778</v>
      </c>
      <c r="T3408" s="11">
        <f>(((I3408/60)/60)/24)+DATE(1970,1,1)</f>
        <v>41836.492777777778</v>
      </c>
    </row>
    <row r="3409" spans="1:20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>E3409/D3409</f>
        <v>1.071</v>
      </c>
      <c r="P3409">
        <f>E3409/L3409</f>
        <v>31.970149253731343</v>
      </c>
      <c r="Q3409" t="str">
        <f>LEFT(N3409,(FIND("/",N3409)-1))</f>
        <v>theater</v>
      </c>
      <c r="R3409" t="str">
        <f>MID(N3409,FIND("/",N3409)+1,4115)</f>
        <v>plays</v>
      </c>
      <c r="S3409" s="11">
        <f>(((J3409/60)/60)/24)+DATE(1970,1,1)</f>
        <v>41796.422326388885</v>
      </c>
      <c r="T3409" s="11">
        <f>(((I3409/60)/60)/24)+DATE(1970,1,1)</f>
        <v>41826.422326388885</v>
      </c>
    </row>
    <row r="3410" spans="1:20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>E3410/D3410</f>
        <v>2.11</v>
      </c>
      <c r="P3410">
        <f>E3410/L3410</f>
        <v>58.611111111111114</v>
      </c>
      <c r="Q3410" t="str">
        <f>LEFT(N3410,(FIND("/",N3410)-1))</f>
        <v>theater</v>
      </c>
      <c r="R3410" t="str">
        <f>MID(N3410,FIND("/",N3410)+1,4115)</f>
        <v>plays</v>
      </c>
      <c r="S3410" s="11">
        <f>(((J3410/60)/60)/24)+DATE(1970,1,1)</f>
        <v>41808.991944444446</v>
      </c>
      <c r="T3410" s="11">
        <f>(((I3410/60)/60)/24)+DATE(1970,1,1)</f>
        <v>41838.991944444446</v>
      </c>
    </row>
    <row r="3411" spans="1:20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>E3411/D3411</f>
        <v>1.236</v>
      </c>
      <c r="P3411">
        <f>E3411/L3411</f>
        <v>29.428571428571427</v>
      </c>
      <c r="Q3411" t="str">
        <f>LEFT(N3411,(FIND("/",N3411)-1))</f>
        <v>theater</v>
      </c>
      <c r="R3411" t="str">
        <f>MID(N3411,FIND("/",N3411)+1,4115)</f>
        <v>plays</v>
      </c>
      <c r="S3411" s="11">
        <f>(((J3411/60)/60)/24)+DATE(1970,1,1)</f>
        <v>42544.814328703709</v>
      </c>
      <c r="T3411" s="11">
        <f>(((I3411/60)/60)/24)+DATE(1970,1,1)</f>
        <v>42582.873611111107</v>
      </c>
    </row>
    <row r="3412" spans="1:20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>E3412/D3412</f>
        <v>1.085</v>
      </c>
      <c r="P3412">
        <f>E3412/L3412</f>
        <v>81.375</v>
      </c>
      <c r="Q3412" t="str">
        <f>LEFT(N3412,(FIND("/",N3412)-1))</f>
        <v>theater</v>
      </c>
      <c r="R3412" t="str">
        <f>MID(N3412,FIND("/",N3412)+1,4115)</f>
        <v>plays</v>
      </c>
      <c r="S3412" s="11">
        <f>(((J3412/60)/60)/24)+DATE(1970,1,1)</f>
        <v>42500.041550925926</v>
      </c>
      <c r="T3412" s="11">
        <f>(((I3412/60)/60)/24)+DATE(1970,1,1)</f>
        <v>42527.291666666672</v>
      </c>
    </row>
    <row r="3413" spans="1:20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>E3413/D3413</f>
        <v>1.0356666666666667</v>
      </c>
      <c r="P3413">
        <f>E3413/L3413</f>
        <v>199.16666666666666</v>
      </c>
      <c r="Q3413" t="str">
        <f>LEFT(N3413,(FIND("/",N3413)-1))</f>
        <v>theater</v>
      </c>
      <c r="R3413" t="str">
        <f>MID(N3413,FIND("/",N3413)+1,4115)</f>
        <v>plays</v>
      </c>
      <c r="S3413" s="11">
        <f>(((J3413/60)/60)/24)+DATE(1970,1,1)</f>
        <v>42265.022824074069</v>
      </c>
      <c r="T3413" s="11">
        <f>(((I3413/60)/60)/24)+DATE(1970,1,1)</f>
        <v>42285.022824074069</v>
      </c>
    </row>
    <row r="3414" spans="1:20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>E3414/D3414</f>
        <v>1</v>
      </c>
      <c r="P3414">
        <f>E3414/L3414</f>
        <v>115.38461538461539</v>
      </c>
      <c r="Q3414" t="str">
        <f>LEFT(N3414,(FIND("/",N3414)-1))</f>
        <v>theater</v>
      </c>
      <c r="R3414" t="str">
        <f>MID(N3414,FIND("/",N3414)+1,4115)</f>
        <v>plays</v>
      </c>
      <c r="S3414" s="11">
        <f>(((J3414/60)/60)/24)+DATE(1970,1,1)</f>
        <v>41879.959050925929</v>
      </c>
      <c r="T3414" s="11">
        <f>(((I3414/60)/60)/24)+DATE(1970,1,1)</f>
        <v>41909.959050925929</v>
      </c>
    </row>
    <row r="3415" spans="1:20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>E3415/D3415</f>
        <v>1.3</v>
      </c>
      <c r="P3415">
        <f>E3415/L3415</f>
        <v>46.428571428571431</v>
      </c>
      <c r="Q3415" t="str">
        <f>LEFT(N3415,(FIND("/",N3415)-1))</f>
        <v>theater</v>
      </c>
      <c r="R3415" t="str">
        <f>MID(N3415,FIND("/",N3415)+1,4115)</f>
        <v>plays</v>
      </c>
      <c r="S3415" s="11">
        <f>(((J3415/60)/60)/24)+DATE(1970,1,1)</f>
        <v>42053.733078703706</v>
      </c>
      <c r="T3415" s="11">
        <f>(((I3415/60)/60)/24)+DATE(1970,1,1)</f>
        <v>42063.207638888889</v>
      </c>
    </row>
    <row r="3416" spans="1:20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>E3416/D3416</f>
        <v>1.0349999999999999</v>
      </c>
      <c r="P3416">
        <f>E3416/L3416</f>
        <v>70.568181818181813</v>
      </c>
      <c r="Q3416" t="str">
        <f>LEFT(N3416,(FIND("/",N3416)-1))</f>
        <v>theater</v>
      </c>
      <c r="R3416" t="str">
        <f>MID(N3416,FIND("/",N3416)+1,4115)</f>
        <v>plays</v>
      </c>
      <c r="S3416" s="11">
        <f>(((J3416/60)/60)/24)+DATE(1970,1,1)</f>
        <v>42675.832465277781</v>
      </c>
      <c r="T3416" s="11">
        <f>(((I3416/60)/60)/24)+DATE(1970,1,1)</f>
        <v>42705.332638888889</v>
      </c>
    </row>
    <row r="3417" spans="1:20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>E3417/D3417</f>
        <v>1</v>
      </c>
      <c r="P3417">
        <f>E3417/L3417</f>
        <v>22.222222222222221</v>
      </c>
      <c r="Q3417" t="str">
        <f>LEFT(N3417,(FIND("/",N3417)-1))</f>
        <v>theater</v>
      </c>
      <c r="R3417" t="str">
        <f>MID(N3417,FIND("/",N3417)+1,4115)</f>
        <v>plays</v>
      </c>
      <c r="S3417" s="11">
        <f>(((J3417/60)/60)/24)+DATE(1970,1,1)</f>
        <v>42467.144166666665</v>
      </c>
      <c r="T3417" s="11">
        <f>(((I3417/60)/60)/24)+DATE(1970,1,1)</f>
        <v>42477.979166666672</v>
      </c>
    </row>
    <row r="3418" spans="1:20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>E3418/D3418</f>
        <v>1.196</v>
      </c>
      <c r="P3418">
        <f>E3418/L3418</f>
        <v>159.46666666666667</v>
      </c>
      <c r="Q3418" t="str">
        <f>LEFT(N3418,(FIND("/",N3418)-1))</f>
        <v>theater</v>
      </c>
      <c r="R3418" t="str">
        <f>MID(N3418,FIND("/",N3418)+1,4115)</f>
        <v>plays</v>
      </c>
      <c r="S3418" s="11">
        <f>(((J3418/60)/60)/24)+DATE(1970,1,1)</f>
        <v>42089.412557870368</v>
      </c>
      <c r="T3418" s="11">
        <f>(((I3418/60)/60)/24)+DATE(1970,1,1)</f>
        <v>42117.770833333328</v>
      </c>
    </row>
    <row r="3419" spans="1:20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>E3419/D3419</f>
        <v>1.0000058823529412</v>
      </c>
      <c r="P3419">
        <f>E3419/L3419</f>
        <v>37.777999999999999</v>
      </c>
      <c r="Q3419" t="str">
        <f>LEFT(N3419,(FIND("/",N3419)-1))</f>
        <v>theater</v>
      </c>
      <c r="R3419" t="str">
        <f>MID(N3419,FIND("/",N3419)+1,4115)</f>
        <v>plays</v>
      </c>
      <c r="S3419" s="11">
        <f>(((J3419/60)/60)/24)+DATE(1970,1,1)</f>
        <v>41894.91375</v>
      </c>
      <c r="T3419" s="11">
        <f>(((I3419/60)/60)/24)+DATE(1970,1,1)</f>
        <v>41938.029861111114</v>
      </c>
    </row>
    <row r="3420" spans="1:20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>E3420/D3420</f>
        <v>1.00875</v>
      </c>
      <c r="P3420">
        <f>E3420/L3420</f>
        <v>72.053571428571431</v>
      </c>
      <c r="Q3420" t="str">
        <f>LEFT(N3420,(FIND("/",N3420)-1))</f>
        <v>theater</v>
      </c>
      <c r="R3420" t="str">
        <f>MID(N3420,FIND("/",N3420)+1,4115)</f>
        <v>plays</v>
      </c>
      <c r="S3420" s="11">
        <f>(((J3420/60)/60)/24)+DATE(1970,1,1)</f>
        <v>41752.83457175926</v>
      </c>
      <c r="T3420" s="11">
        <f>(((I3420/60)/60)/24)+DATE(1970,1,1)</f>
        <v>41782.83457175926</v>
      </c>
    </row>
    <row r="3421" spans="1:20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>E3421/D3421</f>
        <v>1.0654545454545454</v>
      </c>
      <c r="P3421">
        <f>E3421/L3421</f>
        <v>63.695652173913047</v>
      </c>
      <c r="Q3421" t="str">
        <f>LEFT(N3421,(FIND("/",N3421)-1))</f>
        <v>theater</v>
      </c>
      <c r="R3421" t="str">
        <f>MID(N3421,FIND("/",N3421)+1,4115)</f>
        <v>plays</v>
      </c>
      <c r="S3421" s="11">
        <f>(((J3421/60)/60)/24)+DATE(1970,1,1)</f>
        <v>42448.821585648147</v>
      </c>
      <c r="T3421" s="11">
        <f>(((I3421/60)/60)/24)+DATE(1970,1,1)</f>
        <v>42466.895833333328</v>
      </c>
    </row>
    <row r="3422" spans="1:20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>E3422/D3422</f>
        <v>1.38</v>
      </c>
      <c r="P3422">
        <f>E3422/L3422</f>
        <v>28.411764705882351</v>
      </c>
      <c r="Q3422" t="str">
        <f>LEFT(N3422,(FIND("/",N3422)-1))</f>
        <v>theater</v>
      </c>
      <c r="R3422" t="str">
        <f>MID(N3422,FIND("/",N3422)+1,4115)</f>
        <v>plays</v>
      </c>
      <c r="S3422" s="11">
        <f>(((J3422/60)/60)/24)+DATE(1970,1,1)</f>
        <v>42405.090300925927</v>
      </c>
      <c r="T3422" s="11">
        <f>(((I3422/60)/60)/24)+DATE(1970,1,1)</f>
        <v>42414</v>
      </c>
    </row>
    <row r="3423" spans="1:20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>E3423/D3423</f>
        <v>1.0115000000000001</v>
      </c>
      <c r="P3423">
        <f>E3423/L3423</f>
        <v>103.21428571428571</v>
      </c>
      <c r="Q3423" t="str">
        <f>LEFT(N3423,(FIND("/",N3423)-1))</f>
        <v>theater</v>
      </c>
      <c r="R3423" t="str">
        <f>MID(N3423,FIND("/",N3423)+1,4115)</f>
        <v>plays</v>
      </c>
      <c r="S3423" s="11">
        <f>(((J3423/60)/60)/24)+DATE(1970,1,1)</f>
        <v>42037.791238425925</v>
      </c>
      <c r="T3423" s="11">
        <f>(((I3423/60)/60)/24)+DATE(1970,1,1)</f>
        <v>42067.791238425925</v>
      </c>
    </row>
    <row r="3424" spans="1:20" ht="43.2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>E3424/D3424</f>
        <v>1.091</v>
      </c>
      <c r="P3424">
        <f>E3424/L3424</f>
        <v>71.152173913043484</v>
      </c>
      <c r="Q3424" t="str">
        <f>LEFT(N3424,(FIND("/",N3424)-1))</f>
        <v>theater</v>
      </c>
      <c r="R3424" t="str">
        <f>MID(N3424,FIND("/",N3424)+1,4115)</f>
        <v>plays</v>
      </c>
      <c r="S3424" s="11">
        <f>(((J3424/60)/60)/24)+DATE(1970,1,1)</f>
        <v>42323.562222222223</v>
      </c>
      <c r="T3424" s="11">
        <f>(((I3424/60)/60)/24)+DATE(1970,1,1)</f>
        <v>42352</v>
      </c>
    </row>
    <row r="3425" spans="1:20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>E3425/D3425</f>
        <v>1.4</v>
      </c>
      <c r="P3425">
        <f>E3425/L3425</f>
        <v>35</v>
      </c>
      <c r="Q3425" t="str">
        <f>LEFT(N3425,(FIND("/",N3425)-1))</f>
        <v>theater</v>
      </c>
      <c r="R3425" t="str">
        <f>MID(N3425,FIND("/",N3425)+1,4115)</f>
        <v>plays</v>
      </c>
      <c r="S3425" s="11">
        <f>(((J3425/60)/60)/24)+DATE(1970,1,1)</f>
        <v>42088.911354166667</v>
      </c>
      <c r="T3425" s="11">
        <f>(((I3425/60)/60)/24)+DATE(1970,1,1)</f>
        <v>42118.911354166667</v>
      </c>
    </row>
    <row r="3426" spans="1:20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>E3426/D3426</f>
        <v>1.0358333333333334</v>
      </c>
      <c r="P3426">
        <f>E3426/L3426</f>
        <v>81.776315789473685</v>
      </c>
      <c r="Q3426" t="str">
        <f>LEFT(N3426,(FIND("/",N3426)-1))</f>
        <v>theater</v>
      </c>
      <c r="R3426" t="str">
        <f>MID(N3426,FIND("/",N3426)+1,4115)</f>
        <v>plays</v>
      </c>
      <c r="S3426" s="11">
        <f>(((J3426/60)/60)/24)+DATE(1970,1,1)</f>
        <v>42018.676898148144</v>
      </c>
      <c r="T3426" s="11">
        <f>(((I3426/60)/60)/24)+DATE(1970,1,1)</f>
        <v>42040.290972222225</v>
      </c>
    </row>
    <row r="3427" spans="1:20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>E3427/D3427</f>
        <v>1.0297033333333332</v>
      </c>
      <c r="P3427">
        <f>E3427/L3427</f>
        <v>297.02980769230766</v>
      </c>
      <c r="Q3427" t="str">
        <f>LEFT(N3427,(FIND("/",N3427)-1))</f>
        <v>theater</v>
      </c>
      <c r="R3427" t="str">
        <f>MID(N3427,FIND("/",N3427)+1,4115)</f>
        <v>plays</v>
      </c>
      <c r="S3427" s="11">
        <f>(((J3427/60)/60)/24)+DATE(1970,1,1)</f>
        <v>41884.617314814815</v>
      </c>
      <c r="T3427" s="11">
        <f>(((I3427/60)/60)/24)+DATE(1970,1,1)</f>
        <v>41916.617314814815</v>
      </c>
    </row>
    <row r="3428" spans="1:20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>E3428/D3428</f>
        <v>1.0813333333333333</v>
      </c>
      <c r="P3428">
        <f>E3428/L3428</f>
        <v>46.609195402298852</v>
      </c>
      <c r="Q3428" t="str">
        <f>LEFT(N3428,(FIND("/",N3428)-1))</f>
        <v>theater</v>
      </c>
      <c r="R3428" t="str">
        <f>MID(N3428,FIND("/",N3428)+1,4115)</f>
        <v>plays</v>
      </c>
      <c r="S3428" s="11">
        <f>(((J3428/60)/60)/24)+DATE(1970,1,1)</f>
        <v>41884.056747685187</v>
      </c>
      <c r="T3428" s="11">
        <f>(((I3428/60)/60)/24)+DATE(1970,1,1)</f>
        <v>41903.083333333336</v>
      </c>
    </row>
    <row r="3429" spans="1:20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>E3429/D3429</f>
        <v>1</v>
      </c>
      <c r="P3429">
        <f>E3429/L3429</f>
        <v>51.724137931034484</v>
      </c>
      <c r="Q3429" t="str">
        <f>LEFT(N3429,(FIND("/",N3429)-1))</f>
        <v>theater</v>
      </c>
      <c r="R3429" t="str">
        <f>MID(N3429,FIND("/",N3429)+1,4115)</f>
        <v>plays</v>
      </c>
      <c r="S3429" s="11">
        <f>(((J3429/60)/60)/24)+DATE(1970,1,1)</f>
        <v>41792.645277777774</v>
      </c>
      <c r="T3429" s="11">
        <f>(((I3429/60)/60)/24)+DATE(1970,1,1)</f>
        <v>41822.645277777774</v>
      </c>
    </row>
    <row r="3430" spans="1:20" ht="43.2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>E3430/D3430</f>
        <v>1.0275000000000001</v>
      </c>
      <c r="P3430">
        <f>E3430/L3430</f>
        <v>40.294117647058826</v>
      </c>
      <c r="Q3430" t="str">
        <f>LEFT(N3430,(FIND("/",N3430)-1))</f>
        <v>theater</v>
      </c>
      <c r="R3430" t="str">
        <f>MID(N3430,FIND("/",N3430)+1,4115)</f>
        <v>plays</v>
      </c>
      <c r="S3430" s="11">
        <f>(((J3430/60)/60)/24)+DATE(1970,1,1)</f>
        <v>42038.720451388886</v>
      </c>
      <c r="T3430" s="11">
        <f>(((I3430/60)/60)/24)+DATE(1970,1,1)</f>
        <v>42063.708333333328</v>
      </c>
    </row>
    <row r="3431" spans="1:20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>E3431/D3431</f>
        <v>1.3</v>
      </c>
      <c r="P3431">
        <f>E3431/L3431</f>
        <v>16.25</v>
      </c>
      <c r="Q3431" t="str">
        <f>LEFT(N3431,(FIND("/",N3431)-1))</f>
        <v>theater</v>
      </c>
      <c r="R3431" t="str">
        <f>MID(N3431,FIND("/",N3431)+1,4115)</f>
        <v>plays</v>
      </c>
      <c r="S3431" s="11">
        <f>(((J3431/60)/60)/24)+DATE(1970,1,1)</f>
        <v>42662.021539351852</v>
      </c>
      <c r="T3431" s="11">
        <f>(((I3431/60)/60)/24)+DATE(1970,1,1)</f>
        <v>42676.021539351852</v>
      </c>
    </row>
    <row r="3432" spans="1:20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>E3432/D3432</f>
        <v>1.0854949999999999</v>
      </c>
      <c r="P3432">
        <f>E3432/L3432</f>
        <v>30.152638888888887</v>
      </c>
      <c r="Q3432" t="str">
        <f>LEFT(N3432,(FIND("/",N3432)-1))</f>
        <v>theater</v>
      </c>
      <c r="R3432" t="str">
        <f>MID(N3432,FIND("/",N3432)+1,4115)</f>
        <v>plays</v>
      </c>
      <c r="S3432" s="11">
        <f>(((J3432/60)/60)/24)+DATE(1970,1,1)</f>
        <v>41820.945613425924</v>
      </c>
      <c r="T3432" s="11">
        <f>(((I3432/60)/60)/24)+DATE(1970,1,1)</f>
        <v>41850.945613425924</v>
      </c>
    </row>
    <row r="3433" spans="1:20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>E3433/D3433</f>
        <v>1</v>
      </c>
      <c r="P3433">
        <f>E3433/L3433</f>
        <v>95.238095238095241</v>
      </c>
      <c r="Q3433" t="str">
        <f>LEFT(N3433,(FIND("/",N3433)-1))</f>
        <v>theater</v>
      </c>
      <c r="R3433" t="str">
        <f>MID(N3433,FIND("/",N3433)+1,4115)</f>
        <v>plays</v>
      </c>
      <c r="S3433" s="11">
        <f>(((J3433/60)/60)/24)+DATE(1970,1,1)</f>
        <v>41839.730937500004</v>
      </c>
      <c r="T3433" s="11">
        <f>(((I3433/60)/60)/24)+DATE(1970,1,1)</f>
        <v>41869.730937500004</v>
      </c>
    </row>
    <row r="3434" spans="1:20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>E3434/D3434</f>
        <v>1.0965</v>
      </c>
      <c r="P3434">
        <f>E3434/L3434</f>
        <v>52.214285714285715</v>
      </c>
      <c r="Q3434" t="str">
        <f>LEFT(N3434,(FIND("/",N3434)-1))</f>
        <v>theater</v>
      </c>
      <c r="R3434" t="str">
        <f>MID(N3434,FIND("/",N3434)+1,4115)</f>
        <v>plays</v>
      </c>
      <c r="S3434" s="11">
        <f>(((J3434/60)/60)/24)+DATE(1970,1,1)</f>
        <v>42380.581180555557</v>
      </c>
      <c r="T3434" s="11">
        <f>(((I3434/60)/60)/24)+DATE(1970,1,1)</f>
        <v>42405.916666666672</v>
      </c>
    </row>
    <row r="3435" spans="1:20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>E3435/D3435</f>
        <v>1.0026315789473683</v>
      </c>
      <c r="P3435">
        <f>E3435/L3435</f>
        <v>134.1549295774648</v>
      </c>
      <c r="Q3435" t="str">
        <f>LEFT(N3435,(FIND("/",N3435)-1))</f>
        <v>theater</v>
      </c>
      <c r="R3435" t="str">
        <f>MID(N3435,FIND("/",N3435)+1,4115)</f>
        <v>plays</v>
      </c>
      <c r="S3435" s="11">
        <f>(((J3435/60)/60)/24)+DATE(1970,1,1)</f>
        <v>41776.063136574077</v>
      </c>
      <c r="T3435" s="11">
        <f>(((I3435/60)/60)/24)+DATE(1970,1,1)</f>
        <v>41807.125</v>
      </c>
    </row>
    <row r="3436" spans="1:20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>E3436/D3436</f>
        <v>1.0555000000000001</v>
      </c>
      <c r="P3436">
        <f>E3436/L3436</f>
        <v>62.827380952380949</v>
      </c>
      <c r="Q3436" t="str">
        <f>LEFT(N3436,(FIND("/",N3436)-1))</f>
        <v>theater</v>
      </c>
      <c r="R3436" t="str">
        <f>MID(N3436,FIND("/",N3436)+1,4115)</f>
        <v>plays</v>
      </c>
      <c r="S3436" s="11">
        <f>(((J3436/60)/60)/24)+DATE(1970,1,1)</f>
        <v>41800.380428240744</v>
      </c>
      <c r="T3436" s="11">
        <f>(((I3436/60)/60)/24)+DATE(1970,1,1)</f>
        <v>41830.380428240744</v>
      </c>
    </row>
    <row r="3437" spans="1:20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>E3437/D3437</f>
        <v>1.1200000000000001</v>
      </c>
      <c r="P3437">
        <f>E3437/L3437</f>
        <v>58.94736842105263</v>
      </c>
      <c r="Q3437" t="str">
        <f>LEFT(N3437,(FIND("/",N3437)-1))</f>
        <v>theater</v>
      </c>
      <c r="R3437" t="str">
        <f>MID(N3437,FIND("/",N3437)+1,4115)</f>
        <v>plays</v>
      </c>
      <c r="S3437" s="11">
        <f>(((J3437/60)/60)/24)+DATE(1970,1,1)</f>
        <v>42572.61681712963</v>
      </c>
      <c r="T3437" s="11">
        <f>(((I3437/60)/60)/24)+DATE(1970,1,1)</f>
        <v>42589.125</v>
      </c>
    </row>
    <row r="3438" spans="1:20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>E3438/D3438</f>
        <v>1.0589999999999999</v>
      </c>
      <c r="P3438">
        <f>E3438/L3438</f>
        <v>143.1081081081081</v>
      </c>
      <c r="Q3438" t="str">
        <f>LEFT(N3438,(FIND("/",N3438)-1))</f>
        <v>theater</v>
      </c>
      <c r="R3438" t="str">
        <f>MID(N3438,FIND("/",N3438)+1,4115)</f>
        <v>plays</v>
      </c>
      <c r="S3438" s="11">
        <f>(((J3438/60)/60)/24)+DATE(1970,1,1)</f>
        <v>41851.541585648149</v>
      </c>
      <c r="T3438" s="11">
        <f>(((I3438/60)/60)/24)+DATE(1970,1,1)</f>
        <v>41872.686111111114</v>
      </c>
    </row>
    <row r="3439" spans="1:20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>E3439/D3439</f>
        <v>1.01</v>
      </c>
      <c r="P3439">
        <f>E3439/L3439</f>
        <v>84.166666666666671</v>
      </c>
      <c r="Q3439" t="str">
        <f>LEFT(N3439,(FIND("/",N3439)-1))</f>
        <v>theater</v>
      </c>
      <c r="R3439" t="str">
        <f>MID(N3439,FIND("/",N3439)+1,4115)</f>
        <v>plays</v>
      </c>
      <c r="S3439" s="11">
        <f>(((J3439/60)/60)/24)+DATE(1970,1,1)</f>
        <v>42205.710879629631</v>
      </c>
      <c r="T3439" s="11">
        <f>(((I3439/60)/60)/24)+DATE(1970,1,1)</f>
        <v>42235.710879629631</v>
      </c>
    </row>
    <row r="3440" spans="1:20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>E3440/D3440</f>
        <v>1.042</v>
      </c>
      <c r="P3440">
        <f>E3440/L3440</f>
        <v>186.07142857142858</v>
      </c>
      <c r="Q3440" t="str">
        <f>LEFT(N3440,(FIND("/",N3440)-1))</f>
        <v>theater</v>
      </c>
      <c r="R3440" t="str">
        <f>MID(N3440,FIND("/",N3440)+1,4115)</f>
        <v>plays</v>
      </c>
      <c r="S3440" s="11">
        <f>(((J3440/60)/60)/24)+DATE(1970,1,1)</f>
        <v>42100.927858796291</v>
      </c>
      <c r="T3440" s="11">
        <f>(((I3440/60)/60)/24)+DATE(1970,1,1)</f>
        <v>42126.875</v>
      </c>
    </row>
    <row r="3441" spans="1:20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>E3441/D3441</f>
        <v>1.3467833333333334</v>
      </c>
      <c r="P3441">
        <f>E3441/L3441</f>
        <v>89.785555555555561</v>
      </c>
      <c r="Q3441" t="str">
        <f>LEFT(N3441,(FIND("/",N3441)-1))</f>
        <v>theater</v>
      </c>
      <c r="R3441" t="str">
        <f>MID(N3441,FIND("/",N3441)+1,4115)</f>
        <v>plays</v>
      </c>
      <c r="S3441" s="11">
        <f>(((J3441/60)/60)/24)+DATE(1970,1,1)</f>
        <v>42374.911226851851</v>
      </c>
      <c r="T3441" s="11">
        <f>(((I3441/60)/60)/24)+DATE(1970,1,1)</f>
        <v>42388.207638888889</v>
      </c>
    </row>
    <row r="3442" spans="1:20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>E3442/D3442</f>
        <v>1.052184</v>
      </c>
      <c r="P3442">
        <f>E3442/L3442</f>
        <v>64.157560975609755</v>
      </c>
      <c r="Q3442" t="str">
        <f>LEFT(N3442,(FIND("/",N3442)-1))</f>
        <v>theater</v>
      </c>
      <c r="R3442" t="str">
        <f>MID(N3442,FIND("/",N3442)+1,4115)</f>
        <v>plays</v>
      </c>
      <c r="S3442" s="11">
        <f>(((J3442/60)/60)/24)+DATE(1970,1,1)</f>
        <v>41809.12300925926</v>
      </c>
      <c r="T3442" s="11">
        <f>(((I3442/60)/60)/24)+DATE(1970,1,1)</f>
        <v>41831.677083333336</v>
      </c>
    </row>
    <row r="3443" spans="1:20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>E3443/D3443</f>
        <v>1.026</v>
      </c>
      <c r="P3443">
        <f>E3443/L3443</f>
        <v>59.651162790697676</v>
      </c>
      <c r="Q3443" t="str">
        <f>LEFT(N3443,(FIND("/",N3443)-1))</f>
        <v>theater</v>
      </c>
      <c r="R3443" t="str">
        <f>MID(N3443,FIND("/",N3443)+1,4115)</f>
        <v>plays</v>
      </c>
      <c r="S3443" s="11">
        <f>(((J3443/60)/60)/24)+DATE(1970,1,1)</f>
        <v>42294.429641203707</v>
      </c>
      <c r="T3443" s="11">
        <f>(((I3443/60)/60)/24)+DATE(1970,1,1)</f>
        <v>42321.845138888893</v>
      </c>
    </row>
    <row r="3444" spans="1:20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>E3444/D3444</f>
        <v>1</v>
      </c>
      <c r="P3444">
        <f>E3444/L3444</f>
        <v>31.25</v>
      </c>
      <c r="Q3444" t="str">
        <f>LEFT(N3444,(FIND("/",N3444)-1))</f>
        <v>theater</v>
      </c>
      <c r="R3444" t="str">
        <f>MID(N3444,FIND("/",N3444)+1,4115)</f>
        <v>plays</v>
      </c>
      <c r="S3444" s="11">
        <f>(((J3444/60)/60)/24)+DATE(1970,1,1)</f>
        <v>42124.841111111105</v>
      </c>
      <c r="T3444" s="11">
        <f>(((I3444/60)/60)/24)+DATE(1970,1,1)</f>
        <v>42154.841111111105</v>
      </c>
    </row>
    <row r="3445" spans="1:20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>E3445/D3445</f>
        <v>1.855</v>
      </c>
      <c r="P3445">
        <f>E3445/L3445</f>
        <v>41.222222222222221</v>
      </c>
      <c r="Q3445" t="str">
        <f>LEFT(N3445,(FIND("/",N3445)-1))</f>
        <v>theater</v>
      </c>
      <c r="R3445" t="str">
        <f>MID(N3445,FIND("/",N3445)+1,4115)</f>
        <v>plays</v>
      </c>
      <c r="S3445" s="11">
        <f>(((J3445/60)/60)/24)+DATE(1970,1,1)</f>
        <v>41861.524837962963</v>
      </c>
      <c r="T3445" s="11">
        <f>(((I3445/60)/60)/24)+DATE(1970,1,1)</f>
        <v>41891.524837962963</v>
      </c>
    </row>
    <row r="3446" spans="1:20" ht="43.2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>E3446/D3446</f>
        <v>2.89</v>
      </c>
      <c r="P3446">
        <f>E3446/L3446</f>
        <v>43.35</v>
      </c>
      <c r="Q3446" t="str">
        <f>LEFT(N3446,(FIND("/",N3446)-1))</f>
        <v>theater</v>
      </c>
      <c r="R3446" t="str">
        <f>MID(N3446,FIND("/",N3446)+1,4115)</f>
        <v>plays</v>
      </c>
      <c r="S3446" s="11">
        <f>(((J3446/60)/60)/24)+DATE(1970,1,1)</f>
        <v>42521.291504629626</v>
      </c>
      <c r="T3446" s="11">
        <f>(((I3446/60)/60)/24)+DATE(1970,1,1)</f>
        <v>42529.582638888889</v>
      </c>
    </row>
    <row r="3447" spans="1:20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>E3447/D3447</f>
        <v>1</v>
      </c>
      <c r="P3447">
        <f>E3447/L3447</f>
        <v>64.516129032258064</v>
      </c>
      <c r="Q3447" t="str">
        <f>LEFT(N3447,(FIND("/",N3447)-1))</f>
        <v>theater</v>
      </c>
      <c r="R3447" t="str">
        <f>MID(N3447,FIND("/",N3447)+1,4115)</f>
        <v>plays</v>
      </c>
      <c r="S3447" s="11">
        <f>(((J3447/60)/60)/24)+DATE(1970,1,1)</f>
        <v>42272.530509259261</v>
      </c>
      <c r="T3447" s="11">
        <f>(((I3447/60)/60)/24)+DATE(1970,1,1)</f>
        <v>42300.530509259261</v>
      </c>
    </row>
    <row r="3448" spans="1:20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>E3448/D3448</f>
        <v>1.0820000000000001</v>
      </c>
      <c r="P3448">
        <f>E3448/L3448</f>
        <v>43.28</v>
      </c>
      <c r="Q3448" t="str">
        <f>LEFT(N3448,(FIND("/",N3448)-1))</f>
        <v>theater</v>
      </c>
      <c r="R3448" t="str">
        <f>MID(N3448,FIND("/",N3448)+1,4115)</f>
        <v>plays</v>
      </c>
      <c r="S3448" s="11">
        <f>(((J3448/60)/60)/24)+DATE(1970,1,1)</f>
        <v>42016.832465277781</v>
      </c>
      <c r="T3448" s="11">
        <f>(((I3448/60)/60)/24)+DATE(1970,1,1)</f>
        <v>42040.513888888891</v>
      </c>
    </row>
    <row r="3449" spans="1:20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>E3449/D3449</f>
        <v>1.0780000000000001</v>
      </c>
      <c r="P3449">
        <f>E3449/L3449</f>
        <v>77</v>
      </c>
      <c r="Q3449" t="str">
        <f>LEFT(N3449,(FIND("/",N3449)-1))</f>
        <v>theater</v>
      </c>
      <c r="R3449" t="str">
        <f>MID(N3449,FIND("/",N3449)+1,4115)</f>
        <v>plays</v>
      </c>
      <c r="S3449" s="11">
        <f>(((J3449/60)/60)/24)+DATE(1970,1,1)</f>
        <v>42402.889027777783</v>
      </c>
      <c r="T3449" s="11">
        <f>(((I3449/60)/60)/24)+DATE(1970,1,1)</f>
        <v>42447.847361111111</v>
      </c>
    </row>
    <row r="3450" spans="1:20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>E3450/D3450</f>
        <v>1.0976190476190477</v>
      </c>
      <c r="P3450">
        <f>E3450/L3450</f>
        <v>51.222222222222221</v>
      </c>
      <c r="Q3450" t="str">
        <f>LEFT(N3450,(FIND("/",N3450)-1))</f>
        <v>theater</v>
      </c>
      <c r="R3450" t="str">
        <f>MID(N3450,FIND("/",N3450)+1,4115)</f>
        <v>plays</v>
      </c>
      <c r="S3450" s="11">
        <f>(((J3450/60)/60)/24)+DATE(1970,1,1)</f>
        <v>41960.119085648148</v>
      </c>
      <c r="T3450" s="11">
        <f>(((I3450/60)/60)/24)+DATE(1970,1,1)</f>
        <v>41990.119085648148</v>
      </c>
    </row>
    <row r="3451" spans="1:20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>E3451/D3451</f>
        <v>1.70625</v>
      </c>
      <c r="P3451">
        <f>E3451/L3451</f>
        <v>68.25</v>
      </c>
      <c r="Q3451" t="str">
        <f>LEFT(N3451,(FIND("/",N3451)-1))</f>
        <v>theater</v>
      </c>
      <c r="R3451" t="str">
        <f>MID(N3451,FIND("/",N3451)+1,4115)</f>
        <v>plays</v>
      </c>
      <c r="S3451" s="11">
        <f>(((J3451/60)/60)/24)+DATE(1970,1,1)</f>
        <v>42532.052523148144</v>
      </c>
      <c r="T3451" s="11">
        <f>(((I3451/60)/60)/24)+DATE(1970,1,1)</f>
        <v>42560.166666666672</v>
      </c>
    </row>
    <row r="3452" spans="1:20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>E3452/D3452</f>
        <v>1.52</v>
      </c>
      <c r="P3452">
        <f>E3452/L3452</f>
        <v>19.487179487179485</v>
      </c>
      <c r="Q3452" t="str">
        <f>LEFT(N3452,(FIND("/",N3452)-1))</f>
        <v>theater</v>
      </c>
      <c r="R3452" t="str">
        <f>MID(N3452,FIND("/",N3452)+1,4115)</f>
        <v>plays</v>
      </c>
      <c r="S3452" s="11">
        <f>(((J3452/60)/60)/24)+DATE(1970,1,1)</f>
        <v>42036.704525462963</v>
      </c>
      <c r="T3452" s="11">
        <f>(((I3452/60)/60)/24)+DATE(1970,1,1)</f>
        <v>42096.662858796291</v>
      </c>
    </row>
    <row r="3453" spans="1:20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>E3453/D3453</f>
        <v>1.0123076923076924</v>
      </c>
      <c r="P3453">
        <f>E3453/L3453</f>
        <v>41.125</v>
      </c>
      <c r="Q3453" t="str">
        <f>LEFT(N3453,(FIND("/",N3453)-1))</f>
        <v>theater</v>
      </c>
      <c r="R3453" t="str">
        <f>MID(N3453,FIND("/",N3453)+1,4115)</f>
        <v>plays</v>
      </c>
      <c r="S3453" s="11">
        <f>(((J3453/60)/60)/24)+DATE(1970,1,1)</f>
        <v>42088.723692129628</v>
      </c>
      <c r="T3453" s="11">
        <f>(((I3453/60)/60)/24)+DATE(1970,1,1)</f>
        <v>42115.723692129628</v>
      </c>
    </row>
    <row r="3454" spans="1:20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>E3454/D3454</f>
        <v>1.532</v>
      </c>
      <c r="P3454">
        <f>E3454/L3454</f>
        <v>41.405405405405403</v>
      </c>
      <c r="Q3454" t="str">
        <f>LEFT(N3454,(FIND("/",N3454)-1))</f>
        <v>theater</v>
      </c>
      <c r="R3454" t="str">
        <f>MID(N3454,FIND("/",N3454)+1,4115)</f>
        <v>plays</v>
      </c>
      <c r="S3454" s="11">
        <f>(((J3454/60)/60)/24)+DATE(1970,1,1)</f>
        <v>41820.639189814814</v>
      </c>
      <c r="T3454" s="11">
        <f>(((I3454/60)/60)/24)+DATE(1970,1,1)</f>
        <v>41843.165972222225</v>
      </c>
    </row>
    <row r="3455" spans="1:20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>E3455/D3455</f>
        <v>1.2833333333333334</v>
      </c>
      <c r="P3455">
        <f>E3455/L3455</f>
        <v>27.5</v>
      </c>
      <c r="Q3455" t="str">
        <f>LEFT(N3455,(FIND("/",N3455)-1))</f>
        <v>theater</v>
      </c>
      <c r="R3455" t="str">
        <f>MID(N3455,FIND("/",N3455)+1,4115)</f>
        <v>plays</v>
      </c>
      <c r="S3455" s="11">
        <f>(((J3455/60)/60)/24)+DATE(1970,1,1)</f>
        <v>42535.97865740741</v>
      </c>
      <c r="T3455" s="11">
        <f>(((I3455/60)/60)/24)+DATE(1970,1,1)</f>
        <v>42595.97865740741</v>
      </c>
    </row>
    <row r="3456" spans="1:20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>E3456/D3456</f>
        <v>1.0071428571428571</v>
      </c>
      <c r="P3456">
        <f>E3456/L3456</f>
        <v>33.571428571428569</v>
      </c>
      <c r="Q3456" t="str">
        <f>LEFT(N3456,(FIND("/",N3456)-1))</f>
        <v>theater</v>
      </c>
      <c r="R3456" t="str">
        <f>MID(N3456,FIND("/",N3456)+1,4115)</f>
        <v>plays</v>
      </c>
      <c r="S3456" s="11">
        <f>(((J3456/60)/60)/24)+DATE(1970,1,1)</f>
        <v>41821.698599537034</v>
      </c>
      <c r="T3456" s="11">
        <f>(((I3456/60)/60)/24)+DATE(1970,1,1)</f>
        <v>41851.698599537034</v>
      </c>
    </row>
    <row r="3457" spans="1:20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>E3457/D3457</f>
        <v>1.0065</v>
      </c>
      <c r="P3457">
        <f>E3457/L3457</f>
        <v>145.86956521739131</v>
      </c>
      <c r="Q3457" t="str">
        <f>LEFT(N3457,(FIND("/",N3457)-1))</f>
        <v>theater</v>
      </c>
      <c r="R3457" t="str">
        <f>MID(N3457,FIND("/",N3457)+1,4115)</f>
        <v>plays</v>
      </c>
      <c r="S3457" s="11">
        <f>(((J3457/60)/60)/24)+DATE(1970,1,1)</f>
        <v>42626.7503125</v>
      </c>
      <c r="T3457" s="11">
        <f>(((I3457/60)/60)/24)+DATE(1970,1,1)</f>
        <v>42656.7503125</v>
      </c>
    </row>
    <row r="3458" spans="1:20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>E3458/D3458</f>
        <v>1.913</v>
      </c>
      <c r="P3458">
        <f>E3458/L3458</f>
        <v>358.6875</v>
      </c>
      <c r="Q3458" t="str">
        <f>LEFT(N3458,(FIND("/",N3458)-1))</f>
        <v>theater</v>
      </c>
      <c r="R3458" t="str">
        <f>MID(N3458,FIND("/",N3458)+1,4115)</f>
        <v>plays</v>
      </c>
      <c r="S3458" s="11">
        <f>(((J3458/60)/60)/24)+DATE(1970,1,1)</f>
        <v>41821.205636574072</v>
      </c>
      <c r="T3458" s="11">
        <f>(((I3458/60)/60)/24)+DATE(1970,1,1)</f>
        <v>41852.290972222225</v>
      </c>
    </row>
    <row r="3459" spans="1:20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>E3459/D3459</f>
        <v>1.4019999999999999</v>
      </c>
      <c r="P3459">
        <f>E3459/L3459</f>
        <v>50.981818181818184</v>
      </c>
      <c r="Q3459" t="str">
        <f>LEFT(N3459,(FIND("/",N3459)-1))</f>
        <v>theater</v>
      </c>
      <c r="R3459" t="str">
        <f>MID(N3459,FIND("/",N3459)+1,4115)</f>
        <v>plays</v>
      </c>
      <c r="S3459" s="11">
        <f>(((J3459/60)/60)/24)+DATE(1970,1,1)</f>
        <v>42016.706678240742</v>
      </c>
      <c r="T3459" s="11">
        <f>(((I3459/60)/60)/24)+DATE(1970,1,1)</f>
        <v>42047.249305555553</v>
      </c>
    </row>
    <row r="3460" spans="1:20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>E3460/D3460</f>
        <v>1.2433537832310839</v>
      </c>
      <c r="P3460">
        <f>E3460/L3460</f>
        <v>45.037037037037038</v>
      </c>
      <c r="Q3460" t="str">
        <f>LEFT(N3460,(FIND("/",N3460)-1))</f>
        <v>theater</v>
      </c>
      <c r="R3460" t="str">
        <f>MID(N3460,FIND("/",N3460)+1,4115)</f>
        <v>plays</v>
      </c>
      <c r="S3460" s="11">
        <f>(((J3460/60)/60)/24)+DATE(1970,1,1)</f>
        <v>42011.202581018515</v>
      </c>
      <c r="T3460" s="11">
        <f>(((I3460/60)/60)/24)+DATE(1970,1,1)</f>
        <v>42038.185416666667</v>
      </c>
    </row>
    <row r="3461" spans="1:20" ht="43.2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>E3461/D3461</f>
        <v>1.262</v>
      </c>
      <c r="P3461">
        <f>E3461/L3461</f>
        <v>17.527777777777779</v>
      </c>
      <c r="Q3461" t="str">
        <f>LEFT(N3461,(FIND("/",N3461)-1))</f>
        <v>theater</v>
      </c>
      <c r="R3461" t="str">
        <f>MID(N3461,FIND("/",N3461)+1,4115)</f>
        <v>plays</v>
      </c>
      <c r="S3461" s="11">
        <f>(((J3461/60)/60)/24)+DATE(1970,1,1)</f>
        <v>42480.479861111111</v>
      </c>
      <c r="T3461" s="11">
        <f>(((I3461/60)/60)/24)+DATE(1970,1,1)</f>
        <v>42510.479861111111</v>
      </c>
    </row>
    <row r="3462" spans="1:20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>E3462/D3462</f>
        <v>1.9</v>
      </c>
      <c r="P3462">
        <f>E3462/L3462</f>
        <v>50</v>
      </c>
      <c r="Q3462" t="str">
        <f>LEFT(N3462,(FIND("/",N3462)-1))</f>
        <v>theater</v>
      </c>
      <c r="R3462" t="str">
        <f>MID(N3462,FIND("/",N3462)+1,4115)</f>
        <v>plays</v>
      </c>
      <c r="S3462" s="11">
        <f>(((J3462/60)/60)/24)+DATE(1970,1,1)</f>
        <v>41852.527222222219</v>
      </c>
      <c r="T3462" s="11">
        <f>(((I3462/60)/60)/24)+DATE(1970,1,1)</f>
        <v>41866.527222222219</v>
      </c>
    </row>
    <row r="3463" spans="1:20" ht="43.2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>E3463/D3463</f>
        <v>1.39</v>
      </c>
      <c r="P3463">
        <f>E3463/L3463</f>
        <v>57.916666666666664</v>
      </c>
      <c r="Q3463" t="str">
        <f>LEFT(N3463,(FIND("/",N3463)-1))</f>
        <v>theater</v>
      </c>
      <c r="R3463" t="str">
        <f>MID(N3463,FIND("/",N3463)+1,4115)</f>
        <v>plays</v>
      </c>
      <c r="S3463" s="11">
        <f>(((J3463/60)/60)/24)+DATE(1970,1,1)</f>
        <v>42643.632858796293</v>
      </c>
      <c r="T3463" s="11">
        <f>(((I3463/60)/60)/24)+DATE(1970,1,1)</f>
        <v>42672.125</v>
      </c>
    </row>
    <row r="3464" spans="1:20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>E3464/D3464</f>
        <v>2.02</v>
      </c>
      <c r="P3464">
        <f>E3464/L3464</f>
        <v>29.705882352941178</v>
      </c>
      <c r="Q3464" t="str">
        <f>LEFT(N3464,(FIND("/",N3464)-1))</f>
        <v>theater</v>
      </c>
      <c r="R3464" t="str">
        <f>MID(N3464,FIND("/",N3464)+1,4115)</f>
        <v>plays</v>
      </c>
      <c r="S3464" s="11">
        <f>(((J3464/60)/60)/24)+DATE(1970,1,1)</f>
        <v>42179.898472222223</v>
      </c>
      <c r="T3464" s="11">
        <f>(((I3464/60)/60)/24)+DATE(1970,1,1)</f>
        <v>42195.75</v>
      </c>
    </row>
    <row r="3465" spans="1:20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>E3465/D3465</f>
        <v>1.0338000000000001</v>
      </c>
      <c r="P3465">
        <f>E3465/L3465</f>
        <v>90.684210526315795</v>
      </c>
      <c r="Q3465" t="str">
        <f>LEFT(N3465,(FIND("/",N3465)-1))</f>
        <v>theater</v>
      </c>
      <c r="R3465" t="str">
        <f>MID(N3465,FIND("/",N3465)+1,4115)</f>
        <v>plays</v>
      </c>
      <c r="S3465" s="11">
        <f>(((J3465/60)/60)/24)+DATE(1970,1,1)</f>
        <v>42612.918807870374</v>
      </c>
      <c r="T3465" s="11">
        <f>(((I3465/60)/60)/24)+DATE(1970,1,1)</f>
        <v>42654.165972222225</v>
      </c>
    </row>
    <row r="3466" spans="1:20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>E3466/D3466</f>
        <v>1.023236</v>
      </c>
      <c r="P3466">
        <f>E3466/L3466</f>
        <v>55.012688172043013</v>
      </c>
      <c r="Q3466" t="str">
        <f>LEFT(N3466,(FIND("/",N3466)-1))</f>
        <v>theater</v>
      </c>
      <c r="R3466" t="str">
        <f>MID(N3466,FIND("/",N3466)+1,4115)</f>
        <v>plays</v>
      </c>
      <c r="S3466" s="11">
        <f>(((J3466/60)/60)/24)+DATE(1970,1,1)</f>
        <v>42575.130057870367</v>
      </c>
      <c r="T3466" s="11">
        <f>(((I3466/60)/60)/24)+DATE(1970,1,1)</f>
        <v>42605.130057870367</v>
      </c>
    </row>
    <row r="3467" spans="1:20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>E3467/D3467</f>
        <v>1.03</v>
      </c>
      <c r="P3467">
        <f>E3467/L3467</f>
        <v>57.222222222222221</v>
      </c>
      <c r="Q3467" t="str">
        <f>LEFT(N3467,(FIND("/",N3467)-1))</f>
        <v>theater</v>
      </c>
      <c r="R3467" t="str">
        <f>MID(N3467,FIND("/",N3467)+1,4115)</f>
        <v>plays</v>
      </c>
      <c r="S3467" s="11">
        <f>(((J3467/60)/60)/24)+DATE(1970,1,1)</f>
        <v>42200.625833333332</v>
      </c>
      <c r="T3467" s="11">
        <f>(((I3467/60)/60)/24)+DATE(1970,1,1)</f>
        <v>42225.666666666672</v>
      </c>
    </row>
    <row r="3468" spans="1:20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>E3468/D3468</f>
        <v>1.2714285714285714</v>
      </c>
      <c r="P3468">
        <f>E3468/L3468</f>
        <v>72.950819672131146</v>
      </c>
      <c r="Q3468" t="str">
        <f>LEFT(N3468,(FIND("/",N3468)-1))</f>
        <v>theater</v>
      </c>
      <c r="R3468" t="str">
        <f>MID(N3468,FIND("/",N3468)+1,4115)</f>
        <v>plays</v>
      </c>
      <c r="S3468" s="11">
        <f>(((J3468/60)/60)/24)+DATE(1970,1,1)</f>
        <v>42420.019097222219</v>
      </c>
      <c r="T3468" s="11">
        <f>(((I3468/60)/60)/24)+DATE(1970,1,1)</f>
        <v>42479.977430555555</v>
      </c>
    </row>
    <row r="3469" spans="1:20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>E3469/D3469</f>
        <v>1.01</v>
      </c>
      <c r="P3469">
        <f>E3469/L3469</f>
        <v>64.468085106382972</v>
      </c>
      <c r="Q3469" t="str">
        <f>LEFT(N3469,(FIND("/",N3469)-1))</f>
        <v>theater</v>
      </c>
      <c r="R3469" t="str">
        <f>MID(N3469,FIND("/",N3469)+1,4115)</f>
        <v>plays</v>
      </c>
      <c r="S3469" s="11">
        <f>(((J3469/60)/60)/24)+DATE(1970,1,1)</f>
        <v>42053.671666666662</v>
      </c>
      <c r="T3469" s="11">
        <f>(((I3469/60)/60)/24)+DATE(1970,1,1)</f>
        <v>42083.630000000005</v>
      </c>
    </row>
    <row r="3470" spans="1:20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>E3470/D3470</f>
        <v>1.2178</v>
      </c>
      <c r="P3470">
        <f>E3470/L3470</f>
        <v>716.35294117647061</v>
      </c>
      <c r="Q3470" t="str">
        <f>LEFT(N3470,(FIND("/",N3470)-1))</f>
        <v>theater</v>
      </c>
      <c r="R3470" t="str">
        <f>MID(N3470,FIND("/",N3470)+1,4115)</f>
        <v>plays</v>
      </c>
      <c r="S3470" s="11">
        <f>(((J3470/60)/60)/24)+DATE(1970,1,1)</f>
        <v>42605.765381944439</v>
      </c>
      <c r="T3470" s="11">
        <f>(((I3470/60)/60)/24)+DATE(1970,1,1)</f>
        <v>42634.125</v>
      </c>
    </row>
    <row r="3471" spans="1:20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>E3471/D3471</f>
        <v>1.1339285714285714</v>
      </c>
      <c r="P3471">
        <f>E3471/L3471</f>
        <v>50.396825396825399</v>
      </c>
      <c r="Q3471" t="str">
        <f>LEFT(N3471,(FIND("/",N3471)-1))</f>
        <v>theater</v>
      </c>
      <c r="R3471" t="str">
        <f>MID(N3471,FIND("/",N3471)+1,4115)</f>
        <v>plays</v>
      </c>
      <c r="S3471" s="11">
        <f>(((J3471/60)/60)/24)+DATE(1970,1,1)</f>
        <v>42458.641724537039</v>
      </c>
      <c r="T3471" s="11">
        <f>(((I3471/60)/60)/24)+DATE(1970,1,1)</f>
        <v>42488.641724537039</v>
      </c>
    </row>
    <row r="3472" spans="1:20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>E3472/D3472</f>
        <v>1.5</v>
      </c>
      <c r="P3472">
        <f>E3472/L3472</f>
        <v>41.666666666666664</v>
      </c>
      <c r="Q3472" t="str">
        <f>LEFT(N3472,(FIND("/",N3472)-1))</f>
        <v>theater</v>
      </c>
      <c r="R3472" t="str">
        <f>MID(N3472,FIND("/",N3472)+1,4115)</f>
        <v>plays</v>
      </c>
      <c r="S3472" s="11">
        <f>(((J3472/60)/60)/24)+DATE(1970,1,1)</f>
        <v>42529.022013888884</v>
      </c>
      <c r="T3472" s="11">
        <f>(((I3472/60)/60)/24)+DATE(1970,1,1)</f>
        <v>42566.901388888888</v>
      </c>
    </row>
    <row r="3473" spans="1:20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>E3473/D3473</f>
        <v>2.1459999999999999</v>
      </c>
      <c r="P3473">
        <f>E3473/L3473</f>
        <v>35.766666666666666</v>
      </c>
      <c r="Q3473" t="str">
        <f>LEFT(N3473,(FIND("/",N3473)-1))</f>
        <v>theater</v>
      </c>
      <c r="R3473" t="str">
        <f>MID(N3473,FIND("/",N3473)+1,4115)</f>
        <v>plays</v>
      </c>
      <c r="S3473" s="11">
        <f>(((J3473/60)/60)/24)+DATE(1970,1,1)</f>
        <v>41841.820486111108</v>
      </c>
      <c r="T3473" s="11">
        <f>(((I3473/60)/60)/24)+DATE(1970,1,1)</f>
        <v>41882.833333333336</v>
      </c>
    </row>
    <row r="3474" spans="1:20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>E3474/D3474</f>
        <v>1.0205</v>
      </c>
      <c r="P3474">
        <f>E3474/L3474</f>
        <v>88.739130434782609</v>
      </c>
      <c r="Q3474" t="str">
        <f>LEFT(N3474,(FIND("/",N3474)-1))</f>
        <v>theater</v>
      </c>
      <c r="R3474" t="str">
        <f>MID(N3474,FIND("/",N3474)+1,4115)</f>
        <v>plays</v>
      </c>
      <c r="S3474" s="11">
        <f>(((J3474/60)/60)/24)+DATE(1970,1,1)</f>
        <v>41928.170497685183</v>
      </c>
      <c r="T3474" s="11">
        <f>(((I3474/60)/60)/24)+DATE(1970,1,1)</f>
        <v>41949.249305555553</v>
      </c>
    </row>
    <row r="3475" spans="1:20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>E3475/D3475</f>
        <v>1</v>
      </c>
      <c r="P3475">
        <f>E3475/L3475</f>
        <v>148.4848484848485</v>
      </c>
      <c r="Q3475" t="str">
        <f>LEFT(N3475,(FIND("/",N3475)-1))</f>
        <v>theater</v>
      </c>
      <c r="R3475" t="str">
        <f>MID(N3475,FIND("/",N3475)+1,4115)</f>
        <v>plays</v>
      </c>
      <c r="S3475" s="11">
        <f>(((J3475/60)/60)/24)+DATE(1970,1,1)</f>
        <v>42062.834444444445</v>
      </c>
      <c r="T3475" s="11">
        <f>(((I3475/60)/60)/24)+DATE(1970,1,1)</f>
        <v>42083.852083333331</v>
      </c>
    </row>
    <row r="3476" spans="1:20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>E3476/D3476</f>
        <v>1.01</v>
      </c>
      <c r="P3476">
        <f>E3476/L3476</f>
        <v>51.794871794871796</v>
      </c>
      <c r="Q3476" t="str">
        <f>LEFT(N3476,(FIND("/",N3476)-1))</f>
        <v>theater</v>
      </c>
      <c r="R3476" t="str">
        <f>MID(N3476,FIND("/",N3476)+1,4115)</f>
        <v>plays</v>
      </c>
      <c r="S3476" s="11">
        <f>(((J3476/60)/60)/24)+DATE(1970,1,1)</f>
        <v>42541.501516203702</v>
      </c>
      <c r="T3476" s="11">
        <f>(((I3476/60)/60)/24)+DATE(1970,1,1)</f>
        <v>42571.501516203702</v>
      </c>
    </row>
    <row r="3477" spans="1:20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>E3477/D3477</f>
        <v>1.1333333333333333</v>
      </c>
      <c r="P3477">
        <f>E3477/L3477</f>
        <v>20</v>
      </c>
      <c r="Q3477" t="str">
        <f>LEFT(N3477,(FIND("/",N3477)-1))</f>
        <v>theater</v>
      </c>
      <c r="R3477" t="str">
        <f>MID(N3477,FIND("/",N3477)+1,4115)</f>
        <v>plays</v>
      </c>
      <c r="S3477" s="11">
        <f>(((J3477/60)/60)/24)+DATE(1970,1,1)</f>
        <v>41918.880833333329</v>
      </c>
      <c r="T3477" s="11">
        <f>(((I3477/60)/60)/24)+DATE(1970,1,1)</f>
        <v>41946</v>
      </c>
    </row>
    <row r="3478" spans="1:20" ht="43.2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>E3478/D3478</f>
        <v>1.04</v>
      </c>
      <c r="P3478">
        <f>E3478/L3478</f>
        <v>52</v>
      </c>
      <c r="Q3478" t="str">
        <f>LEFT(N3478,(FIND("/",N3478)-1))</f>
        <v>theater</v>
      </c>
      <c r="R3478" t="str">
        <f>MID(N3478,FIND("/",N3478)+1,4115)</f>
        <v>plays</v>
      </c>
      <c r="S3478" s="11">
        <f>(((J3478/60)/60)/24)+DATE(1970,1,1)</f>
        <v>41921.279976851853</v>
      </c>
      <c r="T3478" s="11">
        <f>(((I3478/60)/60)/24)+DATE(1970,1,1)</f>
        <v>41939.125</v>
      </c>
    </row>
    <row r="3479" spans="1:20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>E3479/D3479</f>
        <v>1.1533333333333333</v>
      </c>
      <c r="P3479">
        <f>E3479/L3479</f>
        <v>53.230769230769234</v>
      </c>
      <c r="Q3479" t="str">
        <f>LEFT(N3479,(FIND("/",N3479)-1))</f>
        <v>theater</v>
      </c>
      <c r="R3479" t="str">
        <f>MID(N3479,FIND("/",N3479)+1,4115)</f>
        <v>plays</v>
      </c>
      <c r="S3479" s="11">
        <f>(((J3479/60)/60)/24)+DATE(1970,1,1)</f>
        <v>42128.736608796295</v>
      </c>
      <c r="T3479" s="11">
        <f>(((I3479/60)/60)/24)+DATE(1970,1,1)</f>
        <v>42141.125</v>
      </c>
    </row>
    <row r="3480" spans="1:20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>E3480/D3480</f>
        <v>1.1285000000000001</v>
      </c>
      <c r="P3480">
        <f>E3480/L3480</f>
        <v>39.596491228070178</v>
      </c>
      <c r="Q3480" t="str">
        <f>LEFT(N3480,(FIND("/",N3480)-1))</f>
        <v>theater</v>
      </c>
      <c r="R3480" t="str">
        <f>MID(N3480,FIND("/",N3480)+1,4115)</f>
        <v>plays</v>
      </c>
      <c r="S3480" s="11">
        <f>(((J3480/60)/60)/24)+DATE(1970,1,1)</f>
        <v>42053.916921296302</v>
      </c>
      <c r="T3480" s="11">
        <f>(((I3480/60)/60)/24)+DATE(1970,1,1)</f>
        <v>42079.875</v>
      </c>
    </row>
    <row r="3481" spans="1:20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>E3481/D3481</f>
        <v>1.2786666666666666</v>
      </c>
      <c r="P3481">
        <f>E3481/L3481</f>
        <v>34.25</v>
      </c>
      <c r="Q3481" t="str">
        <f>LEFT(N3481,(FIND("/",N3481)-1))</f>
        <v>theater</v>
      </c>
      <c r="R3481" t="str">
        <f>MID(N3481,FIND("/",N3481)+1,4115)</f>
        <v>plays</v>
      </c>
      <c r="S3481" s="11">
        <f>(((J3481/60)/60)/24)+DATE(1970,1,1)</f>
        <v>41781.855092592588</v>
      </c>
      <c r="T3481" s="11">
        <f>(((I3481/60)/60)/24)+DATE(1970,1,1)</f>
        <v>41811.855092592588</v>
      </c>
    </row>
    <row r="3482" spans="1:20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>E3482/D3482</f>
        <v>1.4266666666666667</v>
      </c>
      <c r="P3482">
        <f>E3482/L3482</f>
        <v>164.61538461538461</v>
      </c>
      <c r="Q3482" t="str">
        <f>LEFT(N3482,(FIND("/",N3482)-1))</f>
        <v>theater</v>
      </c>
      <c r="R3482" t="str">
        <f>MID(N3482,FIND("/",N3482)+1,4115)</f>
        <v>plays</v>
      </c>
      <c r="S3482" s="11">
        <f>(((J3482/60)/60)/24)+DATE(1970,1,1)</f>
        <v>42171.317442129628</v>
      </c>
      <c r="T3482" s="11">
        <f>(((I3482/60)/60)/24)+DATE(1970,1,1)</f>
        <v>42195.875</v>
      </c>
    </row>
    <row r="3483" spans="1:20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>E3483/D3483</f>
        <v>1.1879999999999999</v>
      </c>
      <c r="P3483">
        <f>E3483/L3483</f>
        <v>125.05263157894737</v>
      </c>
      <c r="Q3483" t="str">
        <f>LEFT(N3483,(FIND("/",N3483)-1))</f>
        <v>theater</v>
      </c>
      <c r="R3483" t="str">
        <f>MID(N3483,FIND("/",N3483)+1,4115)</f>
        <v>plays</v>
      </c>
      <c r="S3483" s="11">
        <f>(((J3483/60)/60)/24)+DATE(1970,1,1)</f>
        <v>41989.24754629629</v>
      </c>
      <c r="T3483" s="11">
        <f>(((I3483/60)/60)/24)+DATE(1970,1,1)</f>
        <v>42006.24754629629</v>
      </c>
    </row>
    <row r="3484" spans="1:20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>E3484/D3484</f>
        <v>1.3833333333333333</v>
      </c>
      <c r="P3484">
        <f>E3484/L3484</f>
        <v>51.875</v>
      </c>
      <c r="Q3484" t="str">
        <f>LEFT(N3484,(FIND("/",N3484)-1))</f>
        <v>theater</v>
      </c>
      <c r="R3484" t="str">
        <f>MID(N3484,FIND("/",N3484)+1,4115)</f>
        <v>plays</v>
      </c>
      <c r="S3484" s="11">
        <f>(((J3484/60)/60)/24)+DATE(1970,1,1)</f>
        <v>41796.771597222221</v>
      </c>
      <c r="T3484" s="11">
        <f>(((I3484/60)/60)/24)+DATE(1970,1,1)</f>
        <v>41826.771597222221</v>
      </c>
    </row>
    <row r="3485" spans="1:20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>E3485/D3485</f>
        <v>1.599402985074627</v>
      </c>
      <c r="P3485">
        <f>E3485/L3485</f>
        <v>40.285714285714285</v>
      </c>
      <c r="Q3485" t="str">
        <f>LEFT(N3485,(FIND("/",N3485)-1))</f>
        <v>theater</v>
      </c>
      <c r="R3485" t="str">
        <f>MID(N3485,FIND("/",N3485)+1,4115)</f>
        <v>plays</v>
      </c>
      <c r="S3485" s="11">
        <f>(((J3485/60)/60)/24)+DATE(1970,1,1)</f>
        <v>41793.668761574074</v>
      </c>
      <c r="T3485" s="11">
        <f>(((I3485/60)/60)/24)+DATE(1970,1,1)</f>
        <v>41823.668761574074</v>
      </c>
    </row>
    <row r="3486" spans="1:20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>E3486/D3486</f>
        <v>1.1424000000000001</v>
      </c>
      <c r="P3486">
        <f>E3486/L3486</f>
        <v>64.909090909090907</v>
      </c>
      <c r="Q3486" t="str">
        <f>LEFT(N3486,(FIND("/",N3486)-1))</f>
        <v>theater</v>
      </c>
      <c r="R3486" t="str">
        <f>MID(N3486,FIND("/",N3486)+1,4115)</f>
        <v>plays</v>
      </c>
      <c r="S3486" s="11">
        <f>(((J3486/60)/60)/24)+DATE(1970,1,1)</f>
        <v>42506.760405092587</v>
      </c>
      <c r="T3486" s="11">
        <f>(((I3486/60)/60)/24)+DATE(1970,1,1)</f>
        <v>42536.760405092587</v>
      </c>
    </row>
    <row r="3487" spans="1:20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>E3487/D3487</f>
        <v>1.0060606060606061</v>
      </c>
      <c r="P3487">
        <f>E3487/L3487</f>
        <v>55.333333333333336</v>
      </c>
      <c r="Q3487" t="str">
        <f>LEFT(N3487,(FIND("/",N3487)-1))</f>
        <v>theater</v>
      </c>
      <c r="R3487" t="str">
        <f>MID(N3487,FIND("/",N3487)+1,4115)</f>
        <v>plays</v>
      </c>
      <c r="S3487" s="11">
        <f>(((J3487/60)/60)/24)+DATE(1970,1,1)</f>
        <v>42372.693055555559</v>
      </c>
      <c r="T3487" s="11">
        <f>(((I3487/60)/60)/24)+DATE(1970,1,1)</f>
        <v>42402.693055555559</v>
      </c>
    </row>
    <row r="3488" spans="1:20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>E3488/D3488</f>
        <v>1.552</v>
      </c>
      <c r="P3488">
        <f>E3488/L3488</f>
        <v>83.142857142857139</v>
      </c>
      <c r="Q3488" t="str">
        <f>LEFT(N3488,(FIND("/",N3488)-1))</f>
        <v>theater</v>
      </c>
      <c r="R3488" t="str">
        <f>MID(N3488,FIND("/",N3488)+1,4115)</f>
        <v>plays</v>
      </c>
      <c r="S3488" s="11">
        <f>(((J3488/60)/60)/24)+DATE(1970,1,1)</f>
        <v>42126.87501157407</v>
      </c>
      <c r="T3488" s="11">
        <f>(((I3488/60)/60)/24)+DATE(1970,1,1)</f>
        <v>42158.290972222225</v>
      </c>
    </row>
    <row r="3489" spans="1:20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>E3489/D3489</f>
        <v>1.2775000000000001</v>
      </c>
      <c r="P3489">
        <f>E3489/L3489</f>
        <v>38.712121212121211</v>
      </c>
      <c r="Q3489" t="str">
        <f>LEFT(N3489,(FIND("/",N3489)-1))</f>
        <v>theater</v>
      </c>
      <c r="R3489" t="str">
        <f>MID(N3489,FIND("/",N3489)+1,4115)</f>
        <v>plays</v>
      </c>
      <c r="S3489" s="11">
        <f>(((J3489/60)/60)/24)+DATE(1970,1,1)</f>
        <v>42149.940416666665</v>
      </c>
      <c r="T3489" s="11">
        <f>(((I3489/60)/60)/24)+DATE(1970,1,1)</f>
        <v>42179.940416666665</v>
      </c>
    </row>
    <row r="3490" spans="1:20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>E3490/D3490</f>
        <v>1.212</v>
      </c>
      <c r="P3490">
        <f>E3490/L3490</f>
        <v>125.37931034482759</v>
      </c>
      <c r="Q3490" t="str">
        <f>LEFT(N3490,(FIND("/",N3490)-1))</f>
        <v>theater</v>
      </c>
      <c r="R3490" t="str">
        <f>MID(N3490,FIND("/",N3490)+1,4115)</f>
        <v>plays</v>
      </c>
      <c r="S3490" s="11">
        <f>(((J3490/60)/60)/24)+DATE(1970,1,1)</f>
        <v>42087.768055555556</v>
      </c>
      <c r="T3490" s="11">
        <f>(((I3490/60)/60)/24)+DATE(1970,1,1)</f>
        <v>42111.666666666672</v>
      </c>
    </row>
    <row r="3491" spans="1:20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>E3491/D3491</f>
        <v>1.127</v>
      </c>
      <c r="P3491">
        <f>E3491/L3491</f>
        <v>78.263888888888886</v>
      </c>
      <c r="Q3491" t="str">
        <f>LEFT(N3491,(FIND("/",N3491)-1))</f>
        <v>theater</v>
      </c>
      <c r="R3491" t="str">
        <f>MID(N3491,FIND("/",N3491)+1,4115)</f>
        <v>plays</v>
      </c>
      <c r="S3491" s="11">
        <f>(((J3491/60)/60)/24)+DATE(1970,1,1)</f>
        <v>41753.635775462964</v>
      </c>
      <c r="T3491" s="11">
        <f>(((I3491/60)/60)/24)+DATE(1970,1,1)</f>
        <v>41783.875</v>
      </c>
    </row>
    <row r="3492" spans="1:20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>E3492/D3492</f>
        <v>1.2749999999999999</v>
      </c>
      <c r="P3492">
        <f>E3492/L3492</f>
        <v>47.222222222222221</v>
      </c>
      <c r="Q3492" t="str">
        <f>LEFT(N3492,(FIND("/",N3492)-1))</f>
        <v>theater</v>
      </c>
      <c r="R3492" t="str">
        <f>MID(N3492,FIND("/",N3492)+1,4115)</f>
        <v>plays</v>
      </c>
      <c r="S3492" s="11">
        <f>(((J3492/60)/60)/24)+DATE(1970,1,1)</f>
        <v>42443.802361111113</v>
      </c>
      <c r="T3492" s="11">
        <f>(((I3492/60)/60)/24)+DATE(1970,1,1)</f>
        <v>42473.802361111113</v>
      </c>
    </row>
    <row r="3493" spans="1:20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>E3493/D3493</f>
        <v>1.5820000000000001</v>
      </c>
      <c r="P3493">
        <f>E3493/L3493</f>
        <v>79.099999999999994</v>
      </c>
      <c r="Q3493" t="str">
        <f>LEFT(N3493,(FIND("/",N3493)-1))</f>
        <v>theater</v>
      </c>
      <c r="R3493" t="str">
        <f>MID(N3493,FIND("/",N3493)+1,4115)</f>
        <v>plays</v>
      </c>
      <c r="S3493" s="11">
        <f>(((J3493/60)/60)/24)+DATE(1970,1,1)</f>
        <v>42121.249814814815</v>
      </c>
      <c r="T3493" s="11">
        <f>(((I3493/60)/60)/24)+DATE(1970,1,1)</f>
        <v>42142.249814814815</v>
      </c>
    </row>
    <row r="3494" spans="1:20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>E3494/D3494</f>
        <v>1.0526894736842105</v>
      </c>
      <c r="P3494">
        <f>E3494/L3494</f>
        <v>114.29199999999999</v>
      </c>
      <c r="Q3494" t="str">
        <f>LEFT(N3494,(FIND("/",N3494)-1))</f>
        <v>theater</v>
      </c>
      <c r="R3494" t="str">
        <f>MID(N3494,FIND("/",N3494)+1,4115)</f>
        <v>plays</v>
      </c>
      <c r="S3494" s="11">
        <f>(((J3494/60)/60)/24)+DATE(1970,1,1)</f>
        <v>42268.009224537032</v>
      </c>
      <c r="T3494" s="11">
        <f>(((I3494/60)/60)/24)+DATE(1970,1,1)</f>
        <v>42303.009224537032</v>
      </c>
    </row>
    <row r="3495" spans="1:20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>E3495/D3495</f>
        <v>1</v>
      </c>
      <c r="P3495">
        <f>E3495/L3495</f>
        <v>51.724137931034484</v>
      </c>
      <c r="Q3495" t="str">
        <f>LEFT(N3495,(FIND("/",N3495)-1))</f>
        <v>theater</v>
      </c>
      <c r="R3495" t="str">
        <f>MID(N3495,FIND("/",N3495)+1,4115)</f>
        <v>plays</v>
      </c>
      <c r="S3495" s="11">
        <f>(((J3495/60)/60)/24)+DATE(1970,1,1)</f>
        <v>41848.866157407407</v>
      </c>
      <c r="T3495" s="11">
        <f>(((I3495/60)/60)/24)+DATE(1970,1,1)</f>
        <v>41868.21597222222</v>
      </c>
    </row>
    <row r="3496" spans="1:20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>E3496/D3496</f>
        <v>1</v>
      </c>
      <c r="P3496">
        <f>E3496/L3496</f>
        <v>30.76923076923077</v>
      </c>
      <c r="Q3496" t="str">
        <f>LEFT(N3496,(FIND("/",N3496)-1))</f>
        <v>theater</v>
      </c>
      <c r="R3496" t="str">
        <f>MID(N3496,FIND("/",N3496)+1,4115)</f>
        <v>plays</v>
      </c>
      <c r="S3496" s="11">
        <f>(((J3496/60)/60)/24)+DATE(1970,1,1)</f>
        <v>42689.214988425927</v>
      </c>
      <c r="T3496" s="11">
        <f>(((I3496/60)/60)/24)+DATE(1970,1,1)</f>
        <v>42700.25</v>
      </c>
    </row>
    <row r="3497" spans="1:20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>E3497/D3497</f>
        <v>1.0686</v>
      </c>
      <c r="P3497">
        <f>E3497/L3497</f>
        <v>74.208333333333329</v>
      </c>
      <c r="Q3497" t="str">
        <f>LEFT(N3497,(FIND("/",N3497)-1))</f>
        <v>theater</v>
      </c>
      <c r="R3497" t="str">
        <f>MID(N3497,FIND("/",N3497)+1,4115)</f>
        <v>plays</v>
      </c>
      <c r="S3497" s="11">
        <f>(((J3497/60)/60)/24)+DATE(1970,1,1)</f>
        <v>41915.762835648151</v>
      </c>
      <c r="T3497" s="11">
        <f>(((I3497/60)/60)/24)+DATE(1970,1,1)</f>
        <v>41944.720833333333</v>
      </c>
    </row>
    <row r="3498" spans="1:20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>E3498/D3498</f>
        <v>1.244</v>
      </c>
      <c r="P3498">
        <f>E3498/L3498</f>
        <v>47.846153846153847</v>
      </c>
      <c r="Q3498" t="str">
        <f>LEFT(N3498,(FIND("/",N3498)-1))</f>
        <v>theater</v>
      </c>
      <c r="R3498" t="str">
        <f>MID(N3498,FIND("/",N3498)+1,4115)</f>
        <v>plays</v>
      </c>
      <c r="S3498" s="11">
        <f>(((J3498/60)/60)/24)+DATE(1970,1,1)</f>
        <v>42584.846828703703</v>
      </c>
      <c r="T3498" s="11">
        <f>(((I3498/60)/60)/24)+DATE(1970,1,1)</f>
        <v>42624.846828703703</v>
      </c>
    </row>
    <row r="3499" spans="1:20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>E3499/D3499</f>
        <v>1.0870406189555126</v>
      </c>
      <c r="P3499">
        <f>E3499/L3499</f>
        <v>34.408163265306122</v>
      </c>
      <c r="Q3499" t="str">
        <f>LEFT(N3499,(FIND("/",N3499)-1))</f>
        <v>theater</v>
      </c>
      <c r="R3499" t="str">
        <f>MID(N3499,FIND("/",N3499)+1,4115)</f>
        <v>plays</v>
      </c>
      <c r="S3499" s="11">
        <f>(((J3499/60)/60)/24)+DATE(1970,1,1)</f>
        <v>42511.741944444439</v>
      </c>
      <c r="T3499" s="11">
        <f>(((I3499/60)/60)/24)+DATE(1970,1,1)</f>
        <v>42523.916666666672</v>
      </c>
    </row>
    <row r="3500" spans="1:20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>E3500/D3500</f>
        <v>1.0242424242424242</v>
      </c>
      <c r="P3500">
        <f>E3500/L3500</f>
        <v>40.238095238095241</v>
      </c>
      <c r="Q3500" t="str">
        <f>LEFT(N3500,(FIND("/",N3500)-1))</f>
        <v>theater</v>
      </c>
      <c r="R3500" t="str">
        <f>MID(N3500,FIND("/",N3500)+1,4115)</f>
        <v>plays</v>
      </c>
      <c r="S3500" s="11">
        <f>(((J3500/60)/60)/24)+DATE(1970,1,1)</f>
        <v>42459.15861111111</v>
      </c>
      <c r="T3500" s="11">
        <f>(((I3500/60)/60)/24)+DATE(1970,1,1)</f>
        <v>42518.905555555553</v>
      </c>
    </row>
    <row r="3501" spans="1:20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>E3501/D3501</f>
        <v>1.0549999999999999</v>
      </c>
      <c r="P3501">
        <f>E3501/L3501</f>
        <v>60.285714285714285</v>
      </c>
      <c r="Q3501" t="str">
        <f>LEFT(N3501,(FIND("/",N3501)-1))</f>
        <v>theater</v>
      </c>
      <c r="R3501" t="str">
        <f>MID(N3501,FIND("/",N3501)+1,4115)</f>
        <v>plays</v>
      </c>
      <c r="S3501" s="11">
        <f>(((J3501/60)/60)/24)+DATE(1970,1,1)</f>
        <v>42132.036168981482</v>
      </c>
      <c r="T3501" s="11">
        <f>(((I3501/60)/60)/24)+DATE(1970,1,1)</f>
        <v>42186.290972222225</v>
      </c>
    </row>
    <row r="3502" spans="1:20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>E3502/D3502</f>
        <v>1.0629999999999999</v>
      </c>
      <c r="P3502">
        <f>E3502/L3502</f>
        <v>25.30952380952381</v>
      </c>
      <c r="Q3502" t="str">
        <f>LEFT(N3502,(FIND("/",N3502)-1))</f>
        <v>theater</v>
      </c>
      <c r="R3502" t="str">
        <f>MID(N3502,FIND("/",N3502)+1,4115)</f>
        <v>plays</v>
      </c>
      <c r="S3502" s="11">
        <f>(((J3502/60)/60)/24)+DATE(1970,1,1)</f>
        <v>42419.91942129629</v>
      </c>
      <c r="T3502" s="11">
        <f>(((I3502/60)/60)/24)+DATE(1970,1,1)</f>
        <v>42436.207638888889</v>
      </c>
    </row>
    <row r="3503" spans="1:20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>E3503/D3503</f>
        <v>1.0066666666666666</v>
      </c>
      <c r="P3503">
        <f>E3503/L3503</f>
        <v>35.952380952380949</v>
      </c>
      <c r="Q3503" t="str">
        <f>LEFT(N3503,(FIND("/",N3503)-1))</f>
        <v>theater</v>
      </c>
      <c r="R3503" t="str">
        <f>MID(N3503,FIND("/",N3503)+1,4115)</f>
        <v>plays</v>
      </c>
      <c r="S3503" s="11">
        <f>(((J3503/60)/60)/24)+DATE(1970,1,1)</f>
        <v>42233.763831018514</v>
      </c>
      <c r="T3503" s="11">
        <f>(((I3503/60)/60)/24)+DATE(1970,1,1)</f>
        <v>42258.763831018514</v>
      </c>
    </row>
    <row r="3504" spans="1:20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>E3504/D3504</f>
        <v>1.054</v>
      </c>
      <c r="P3504">
        <f>E3504/L3504</f>
        <v>136</v>
      </c>
      <c r="Q3504" t="str">
        <f>LEFT(N3504,(FIND("/",N3504)-1))</f>
        <v>theater</v>
      </c>
      <c r="R3504" t="str">
        <f>MID(N3504,FIND("/",N3504)+1,4115)</f>
        <v>plays</v>
      </c>
      <c r="S3504" s="11">
        <f>(((J3504/60)/60)/24)+DATE(1970,1,1)</f>
        <v>42430.839398148149</v>
      </c>
      <c r="T3504" s="11">
        <f>(((I3504/60)/60)/24)+DATE(1970,1,1)</f>
        <v>42445.165972222225</v>
      </c>
    </row>
    <row r="3505" spans="1:20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>E3505/D3505</f>
        <v>1.0755999999999999</v>
      </c>
      <c r="P3505">
        <f>E3505/L3505</f>
        <v>70.763157894736835</v>
      </c>
      <c r="Q3505" t="str">
        <f>LEFT(N3505,(FIND("/",N3505)-1))</f>
        <v>theater</v>
      </c>
      <c r="R3505" t="str">
        <f>MID(N3505,FIND("/",N3505)+1,4115)</f>
        <v>plays</v>
      </c>
      <c r="S3505" s="11">
        <f>(((J3505/60)/60)/24)+DATE(1970,1,1)</f>
        <v>42545.478333333333</v>
      </c>
      <c r="T3505" s="11">
        <f>(((I3505/60)/60)/24)+DATE(1970,1,1)</f>
        <v>42575.478333333333</v>
      </c>
    </row>
    <row r="3506" spans="1:20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>E3506/D3506</f>
        <v>1</v>
      </c>
      <c r="P3506">
        <f>E3506/L3506</f>
        <v>125</v>
      </c>
      <c r="Q3506" t="str">
        <f>LEFT(N3506,(FIND("/",N3506)-1))</f>
        <v>theater</v>
      </c>
      <c r="R3506" t="str">
        <f>MID(N3506,FIND("/",N3506)+1,4115)</f>
        <v>plays</v>
      </c>
      <c r="S3506" s="11">
        <f>(((J3506/60)/60)/24)+DATE(1970,1,1)</f>
        <v>42297.748738425929</v>
      </c>
      <c r="T3506" s="11">
        <f>(((I3506/60)/60)/24)+DATE(1970,1,1)</f>
        <v>42327.790405092594</v>
      </c>
    </row>
    <row r="3507" spans="1:20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>E3507/D3507</f>
        <v>1.0376000000000001</v>
      </c>
      <c r="P3507">
        <f>E3507/L3507</f>
        <v>66.512820512820511</v>
      </c>
      <c r="Q3507" t="str">
        <f>LEFT(N3507,(FIND("/",N3507)-1))</f>
        <v>theater</v>
      </c>
      <c r="R3507" t="str">
        <f>MID(N3507,FIND("/",N3507)+1,4115)</f>
        <v>plays</v>
      </c>
      <c r="S3507" s="11">
        <f>(((J3507/60)/60)/24)+DATE(1970,1,1)</f>
        <v>41760.935706018521</v>
      </c>
      <c r="T3507" s="11">
        <f>(((I3507/60)/60)/24)+DATE(1970,1,1)</f>
        <v>41772.166666666664</v>
      </c>
    </row>
    <row r="3508" spans="1:20" ht="43.2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>E3508/D3508</f>
        <v>1.0149999999999999</v>
      </c>
      <c r="P3508">
        <f>E3508/L3508</f>
        <v>105</v>
      </c>
      <c r="Q3508" t="str">
        <f>LEFT(N3508,(FIND("/",N3508)-1))</f>
        <v>theater</v>
      </c>
      <c r="R3508" t="str">
        <f>MID(N3508,FIND("/",N3508)+1,4115)</f>
        <v>plays</v>
      </c>
      <c r="S3508" s="11">
        <f>(((J3508/60)/60)/24)+DATE(1970,1,1)</f>
        <v>41829.734259259261</v>
      </c>
      <c r="T3508" s="11">
        <f>(((I3508/60)/60)/24)+DATE(1970,1,1)</f>
        <v>41874.734259259261</v>
      </c>
    </row>
    <row r="3509" spans="1:20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>E3509/D3509</f>
        <v>1.044</v>
      </c>
      <c r="P3509">
        <f>E3509/L3509</f>
        <v>145</v>
      </c>
      <c r="Q3509" t="str">
        <f>LEFT(N3509,(FIND("/",N3509)-1))</f>
        <v>theater</v>
      </c>
      <c r="R3509" t="str">
        <f>MID(N3509,FIND("/",N3509)+1,4115)</f>
        <v>plays</v>
      </c>
      <c r="S3509" s="11">
        <f>(((J3509/60)/60)/24)+DATE(1970,1,1)</f>
        <v>42491.92288194444</v>
      </c>
      <c r="T3509" s="11">
        <f>(((I3509/60)/60)/24)+DATE(1970,1,1)</f>
        <v>42521.92288194444</v>
      </c>
    </row>
    <row r="3510" spans="1:20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>E3510/D3510</f>
        <v>1.8</v>
      </c>
      <c r="P3510">
        <f>E3510/L3510</f>
        <v>12</v>
      </c>
      <c r="Q3510" t="str">
        <f>LEFT(N3510,(FIND("/",N3510)-1))</f>
        <v>theater</v>
      </c>
      <c r="R3510" t="str">
        <f>MID(N3510,FIND("/",N3510)+1,4115)</f>
        <v>plays</v>
      </c>
      <c r="S3510" s="11">
        <f>(((J3510/60)/60)/24)+DATE(1970,1,1)</f>
        <v>42477.729780092588</v>
      </c>
      <c r="T3510" s="11">
        <f>(((I3510/60)/60)/24)+DATE(1970,1,1)</f>
        <v>42500.875</v>
      </c>
    </row>
    <row r="3511" spans="1:20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>E3511/D3511</f>
        <v>1.0633333333333332</v>
      </c>
      <c r="P3511">
        <f>E3511/L3511</f>
        <v>96.666666666666671</v>
      </c>
      <c r="Q3511" t="str">
        <f>LEFT(N3511,(FIND("/",N3511)-1))</f>
        <v>theater</v>
      </c>
      <c r="R3511" t="str">
        <f>MID(N3511,FIND("/",N3511)+1,4115)</f>
        <v>plays</v>
      </c>
      <c r="S3511" s="11">
        <f>(((J3511/60)/60)/24)+DATE(1970,1,1)</f>
        <v>41950.859560185185</v>
      </c>
      <c r="T3511" s="11">
        <f>(((I3511/60)/60)/24)+DATE(1970,1,1)</f>
        <v>41964.204861111109</v>
      </c>
    </row>
    <row r="3512" spans="1:20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>E3512/D3512</f>
        <v>1.0055555555555555</v>
      </c>
      <c r="P3512">
        <f>E3512/L3512</f>
        <v>60.333333333333336</v>
      </c>
      <c r="Q3512" t="str">
        <f>LEFT(N3512,(FIND("/",N3512)-1))</f>
        <v>theater</v>
      </c>
      <c r="R3512" t="str">
        <f>MID(N3512,FIND("/",N3512)+1,4115)</f>
        <v>plays</v>
      </c>
      <c r="S3512" s="11">
        <f>(((J3512/60)/60)/24)+DATE(1970,1,1)</f>
        <v>41802.62090277778</v>
      </c>
      <c r="T3512" s="11">
        <f>(((I3512/60)/60)/24)+DATE(1970,1,1)</f>
        <v>41822.62090277778</v>
      </c>
    </row>
    <row r="3513" spans="1:20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>E3513/D3513</f>
        <v>1.012</v>
      </c>
      <c r="P3513">
        <f>E3513/L3513</f>
        <v>79.89473684210526</v>
      </c>
      <c r="Q3513" t="str">
        <f>LEFT(N3513,(FIND("/",N3513)-1))</f>
        <v>theater</v>
      </c>
      <c r="R3513" t="str">
        <f>MID(N3513,FIND("/",N3513)+1,4115)</f>
        <v>plays</v>
      </c>
      <c r="S3513" s="11">
        <f>(((J3513/60)/60)/24)+DATE(1970,1,1)</f>
        <v>41927.873784722222</v>
      </c>
      <c r="T3513" s="11">
        <f>(((I3513/60)/60)/24)+DATE(1970,1,1)</f>
        <v>41950.770833333336</v>
      </c>
    </row>
    <row r="3514" spans="1:20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>E3514/D3514</f>
        <v>1</v>
      </c>
      <c r="P3514">
        <f>E3514/L3514</f>
        <v>58.823529411764703</v>
      </c>
      <c r="Q3514" t="str">
        <f>LEFT(N3514,(FIND("/",N3514)-1))</f>
        <v>theater</v>
      </c>
      <c r="R3514" t="str">
        <f>MID(N3514,FIND("/",N3514)+1,4115)</f>
        <v>plays</v>
      </c>
      <c r="S3514" s="11">
        <f>(((J3514/60)/60)/24)+DATE(1970,1,1)</f>
        <v>42057.536944444444</v>
      </c>
      <c r="T3514" s="11">
        <f>(((I3514/60)/60)/24)+DATE(1970,1,1)</f>
        <v>42117.49527777778</v>
      </c>
    </row>
    <row r="3515" spans="1:20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>E3515/D3515</f>
        <v>1.1839285714285714</v>
      </c>
      <c r="P3515">
        <f>E3515/L3515</f>
        <v>75.340909090909093</v>
      </c>
      <c r="Q3515" t="str">
        <f>LEFT(N3515,(FIND("/",N3515)-1))</f>
        <v>theater</v>
      </c>
      <c r="R3515" t="str">
        <f>MID(N3515,FIND("/",N3515)+1,4115)</f>
        <v>plays</v>
      </c>
      <c r="S3515" s="11">
        <f>(((J3515/60)/60)/24)+DATE(1970,1,1)</f>
        <v>41781.096203703702</v>
      </c>
      <c r="T3515" s="11">
        <f>(((I3515/60)/60)/24)+DATE(1970,1,1)</f>
        <v>41794.207638888889</v>
      </c>
    </row>
    <row r="3516" spans="1:20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>E3516/D3516</f>
        <v>1.1000000000000001</v>
      </c>
      <c r="P3516">
        <f>E3516/L3516</f>
        <v>55</v>
      </c>
      <c r="Q3516" t="str">
        <f>LEFT(N3516,(FIND("/",N3516)-1))</f>
        <v>theater</v>
      </c>
      <c r="R3516" t="str">
        <f>MID(N3516,FIND("/",N3516)+1,4115)</f>
        <v>plays</v>
      </c>
      <c r="S3516" s="11">
        <f>(((J3516/60)/60)/24)+DATE(1970,1,1)</f>
        <v>42020.846666666665</v>
      </c>
      <c r="T3516" s="11">
        <f>(((I3516/60)/60)/24)+DATE(1970,1,1)</f>
        <v>42037.207638888889</v>
      </c>
    </row>
    <row r="3517" spans="1:20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>E3517/D3517</f>
        <v>1.0266666666666666</v>
      </c>
      <c r="P3517">
        <f>E3517/L3517</f>
        <v>66.956521739130437</v>
      </c>
      <c r="Q3517" t="str">
        <f>LEFT(N3517,(FIND("/",N3517)-1))</f>
        <v>theater</v>
      </c>
      <c r="R3517" t="str">
        <f>MID(N3517,FIND("/",N3517)+1,4115)</f>
        <v>plays</v>
      </c>
      <c r="S3517" s="11">
        <f>(((J3517/60)/60)/24)+DATE(1970,1,1)</f>
        <v>42125.772812499999</v>
      </c>
      <c r="T3517" s="11">
        <f>(((I3517/60)/60)/24)+DATE(1970,1,1)</f>
        <v>42155.772812499999</v>
      </c>
    </row>
    <row r="3518" spans="1:20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>E3518/D3518</f>
        <v>1</v>
      </c>
      <c r="P3518">
        <f>E3518/L3518</f>
        <v>227.27272727272728</v>
      </c>
      <c r="Q3518" t="str">
        <f>LEFT(N3518,(FIND("/",N3518)-1))</f>
        <v>theater</v>
      </c>
      <c r="R3518" t="str">
        <f>MID(N3518,FIND("/",N3518)+1,4115)</f>
        <v>plays</v>
      </c>
      <c r="S3518" s="11">
        <f>(((J3518/60)/60)/24)+DATE(1970,1,1)</f>
        <v>41856.010069444441</v>
      </c>
      <c r="T3518" s="11">
        <f>(((I3518/60)/60)/24)+DATE(1970,1,1)</f>
        <v>41890.125</v>
      </c>
    </row>
    <row r="3519" spans="1:20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>E3519/D3519</f>
        <v>1</v>
      </c>
      <c r="P3519">
        <f>E3519/L3519</f>
        <v>307.69230769230768</v>
      </c>
      <c r="Q3519" t="str">
        <f>LEFT(N3519,(FIND("/",N3519)-1))</f>
        <v>theater</v>
      </c>
      <c r="R3519" t="str">
        <f>MID(N3519,FIND("/",N3519)+1,4115)</f>
        <v>plays</v>
      </c>
      <c r="S3519" s="11">
        <f>(((J3519/60)/60)/24)+DATE(1970,1,1)</f>
        <v>41794.817523148151</v>
      </c>
      <c r="T3519" s="11">
        <f>(((I3519/60)/60)/24)+DATE(1970,1,1)</f>
        <v>41824.458333333336</v>
      </c>
    </row>
    <row r="3520" spans="1:20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>E3520/D3520</f>
        <v>1.10046</v>
      </c>
      <c r="P3520">
        <f>E3520/L3520</f>
        <v>50.020909090909093</v>
      </c>
      <c r="Q3520" t="str">
        <f>LEFT(N3520,(FIND("/",N3520)-1))</f>
        <v>theater</v>
      </c>
      <c r="R3520" t="str">
        <f>MID(N3520,FIND("/",N3520)+1,4115)</f>
        <v>plays</v>
      </c>
      <c r="S3520" s="11">
        <f>(((J3520/60)/60)/24)+DATE(1970,1,1)</f>
        <v>41893.783553240741</v>
      </c>
      <c r="T3520" s="11">
        <f>(((I3520/60)/60)/24)+DATE(1970,1,1)</f>
        <v>41914.597916666666</v>
      </c>
    </row>
    <row r="3521" spans="1:20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>E3521/D3521</f>
        <v>1.0135000000000001</v>
      </c>
      <c r="P3521">
        <f>E3521/L3521</f>
        <v>72.392857142857139</v>
      </c>
      <c r="Q3521" t="str">
        <f>LEFT(N3521,(FIND("/",N3521)-1))</f>
        <v>theater</v>
      </c>
      <c r="R3521" t="str">
        <f>MID(N3521,FIND("/",N3521)+1,4115)</f>
        <v>plays</v>
      </c>
      <c r="S3521" s="11">
        <f>(((J3521/60)/60)/24)+DATE(1970,1,1)</f>
        <v>42037.598958333328</v>
      </c>
      <c r="T3521" s="11">
        <f>(((I3521/60)/60)/24)+DATE(1970,1,1)</f>
        <v>42067.598958333328</v>
      </c>
    </row>
    <row r="3522" spans="1:20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>E3522/D3522</f>
        <v>1.0075000000000001</v>
      </c>
      <c r="P3522">
        <f>E3522/L3522</f>
        <v>95.952380952380949</v>
      </c>
      <c r="Q3522" t="str">
        <f>LEFT(N3522,(FIND("/",N3522)-1))</f>
        <v>theater</v>
      </c>
      <c r="R3522" t="str">
        <f>MID(N3522,FIND("/",N3522)+1,4115)</f>
        <v>plays</v>
      </c>
      <c r="S3522" s="11">
        <f>(((J3522/60)/60)/24)+DATE(1970,1,1)</f>
        <v>42227.824212962965</v>
      </c>
      <c r="T3522" s="11">
        <f>(((I3522/60)/60)/24)+DATE(1970,1,1)</f>
        <v>42253.57430555555</v>
      </c>
    </row>
    <row r="3523" spans="1:20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>E3523/D3523</f>
        <v>1.6942857142857144</v>
      </c>
      <c r="P3523">
        <f>E3523/L3523</f>
        <v>45.615384615384613</v>
      </c>
      <c r="Q3523" t="str">
        <f>LEFT(N3523,(FIND("/",N3523)-1))</f>
        <v>theater</v>
      </c>
      <c r="R3523" t="str">
        <f>MID(N3523,FIND("/",N3523)+1,4115)</f>
        <v>plays</v>
      </c>
      <c r="S3523" s="11">
        <f>(((J3523/60)/60)/24)+DATE(1970,1,1)</f>
        <v>41881.361342592594</v>
      </c>
      <c r="T3523" s="11">
        <f>(((I3523/60)/60)/24)+DATE(1970,1,1)</f>
        <v>41911.361342592594</v>
      </c>
    </row>
    <row r="3524" spans="1:20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>E3524/D3524</f>
        <v>1</v>
      </c>
      <c r="P3524">
        <f>E3524/L3524</f>
        <v>41.029411764705884</v>
      </c>
      <c r="Q3524" t="str">
        <f>LEFT(N3524,(FIND("/",N3524)-1))</f>
        <v>theater</v>
      </c>
      <c r="R3524" t="str">
        <f>MID(N3524,FIND("/",N3524)+1,4115)</f>
        <v>plays</v>
      </c>
      <c r="S3524" s="11">
        <f>(((J3524/60)/60)/24)+DATE(1970,1,1)</f>
        <v>42234.789884259255</v>
      </c>
      <c r="T3524" s="11">
        <f>(((I3524/60)/60)/24)+DATE(1970,1,1)</f>
        <v>42262.420833333337</v>
      </c>
    </row>
    <row r="3525" spans="1:20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>E3525/D3525</f>
        <v>1.1365000000000001</v>
      </c>
      <c r="P3525">
        <f>E3525/L3525</f>
        <v>56.825000000000003</v>
      </c>
      <c r="Q3525" t="str">
        <f>LEFT(N3525,(FIND("/",N3525)-1))</f>
        <v>theater</v>
      </c>
      <c r="R3525" t="str">
        <f>MID(N3525,FIND("/",N3525)+1,4115)</f>
        <v>plays</v>
      </c>
      <c r="S3525" s="11">
        <f>(((J3525/60)/60)/24)+DATE(1970,1,1)</f>
        <v>42581.397546296299</v>
      </c>
      <c r="T3525" s="11">
        <f>(((I3525/60)/60)/24)+DATE(1970,1,1)</f>
        <v>42638.958333333328</v>
      </c>
    </row>
    <row r="3526" spans="1:20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>E3526/D3526</f>
        <v>1.0156000000000001</v>
      </c>
      <c r="P3526">
        <f>E3526/L3526</f>
        <v>137.24324324324326</v>
      </c>
      <c r="Q3526" t="str">
        <f>LEFT(N3526,(FIND("/",N3526)-1))</f>
        <v>theater</v>
      </c>
      <c r="R3526" t="str">
        <f>MID(N3526,FIND("/",N3526)+1,4115)</f>
        <v>plays</v>
      </c>
      <c r="S3526" s="11">
        <f>(((J3526/60)/60)/24)+DATE(1970,1,1)</f>
        <v>41880.76357638889</v>
      </c>
      <c r="T3526" s="11">
        <f>(((I3526/60)/60)/24)+DATE(1970,1,1)</f>
        <v>41895.166666666664</v>
      </c>
    </row>
    <row r="3527" spans="1:20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>E3527/D3527</f>
        <v>1.06</v>
      </c>
      <c r="P3527">
        <f>E3527/L3527</f>
        <v>75.714285714285708</v>
      </c>
      <c r="Q3527" t="str">
        <f>LEFT(N3527,(FIND("/",N3527)-1))</f>
        <v>theater</v>
      </c>
      <c r="R3527" t="str">
        <f>MID(N3527,FIND("/",N3527)+1,4115)</f>
        <v>plays</v>
      </c>
      <c r="S3527" s="11">
        <f>(((J3527/60)/60)/24)+DATE(1970,1,1)</f>
        <v>42214.6956712963</v>
      </c>
      <c r="T3527" s="11">
        <f>(((I3527/60)/60)/24)+DATE(1970,1,1)</f>
        <v>42225.666666666672</v>
      </c>
    </row>
    <row r="3528" spans="1:20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>E3528/D3528</f>
        <v>1.02</v>
      </c>
      <c r="P3528">
        <f>E3528/L3528</f>
        <v>99</v>
      </c>
      <c r="Q3528" t="str">
        <f>LEFT(N3528,(FIND("/",N3528)-1))</f>
        <v>theater</v>
      </c>
      <c r="R3528" t="str">
        <f>MID(N3528,FIND("/",N3528)+1,4115)</f>
        <v>plays</v>
      </c>
      <c r="S3528" s="11">
        <f>(((J3528/60)/60)/24)+DATE(1970,1,1)</f>
        <v>42460.335312499999</v>
      </c>
      <c r="T3528" s="11">
        <f>(((I3528/60)/60)/24)+DATE(1970,1,1)</f>
        <v>42488.249305555553</v>
      </c>
    </row>
    <row r="3529" spans="1:20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>E3529/D3529</f>
        <v>1.1691666666666667</v>
      </c>
      <c r="P3529">
        <f>E3529/L3529</f>
        <v>81.569767441860463</v>
      </c>
      <c r="Q3529" t="str">
        <f>LEFT(N3529,(FIND("/",N3529)-1))</f>
        <v>theater</v>
      </c>
      <c r="R3529" t="str">
        <f>MID(N3529,FIND("/",N3529)+1,4115)</f>
        <v>plays</v>
      </c>
      <c r="S3529" s="11">
        <f>(((J3529/60)/60)/24)+DATE(1970,1,1)</f>
        <v>42167.023206018523</v>
      </c>
      <c r="T3529" s="11">
        <f>(((I3529/60)/60)/24)+DATE(1970,1,1)</f>
        <v>42196.165972222225</v>
      </c>
    </row>
    <row r="3530" spans="1:20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>E3530/D3530</f>
        <v>1.0115151515151515</v>
      </c>
      <c r="P3530">
        <f>E3530/L3530</f>
        <v>45.108108108108105</v>
      </c>
      <c r="Q3530" t="str">
        <f>LEFT(N3530,(FIND("/",N3530)-1))</f>
        <v>theater</v>
      </c>
      <c r="R3530" t="str">
        <f>MID(N3530,FIND("/",N3530)+1,4115)</f>
        <v>plays</v>
      </c>
      <c r="S3530" s="11">
        <f>(((J3530/60)/60)/24)+DATE(1970,1,1)</f>
        <v>42733.50136574074</v>
      </c>
      <c r="T3530" s="11">
        <f>(((I3530/60)/60)/24)+DATE(1970,1,1)</f>
        <v>42753.50136574074</v>
      </c>
    </row>
    <row r="3531" spans="1:20" ht="43.2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>E3531/D3531</f>
        <v>1.32</v>
      </c>
      <c r="P3531">
        <f>E3531/L3531</f>
        <v>36.666666666666664</v>
      </c>
      <c r="Q3531" t="str">
        <f>LEFT(N3531,(FIND("/",N3531)-1))</f>
        <v>theater</v>
      </c>
      <c r="R3531" t="str">
        <f>MID(N3531,FIND("/",N3531)+1,4115)</f>
        <v>plays</v>
      </c>
      <c r="S3531" s="11">
        <f>(((J3531/60)/60)/24)+DATE(1970,1,1)</f>
        <v>42177.761782407411</v>
      </c>
      <c r="T3531" s="11">
        <f>(((I3531/60)/60)/24)+DATE(1970,1,1)</f>
        <v>42198.041666666672</v>
      </c>
    </row>
    <row r="3532" spans="1:20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>E3532/D3532</f>
        <v>1</v>
      </c>
      <c r="P3532">
        <f>E3532/L3532</f>
        <v>125</v>
      </c>
      <c r="Q3532" t="str">
        <f>LEFT(N3532,(FIND("/",N3532)-1))</f>
        <v>theater</v>
      </c>
      <c r="R3532" t="str">
        <f>MID(N3532,FIND("/",N3532)+1,4115)</f>
        <v>plays</v>
      </c>
      <c r="S3532" s="11">
        <f>(((J3532/60)/60)/24)+DATE(1970,1,1)</f>
        <v>42442.623344907406</v>
      </c>
      <c r="T3532" s="11">
        <f>(((I3532/60)/60)/24)+DATE(1970,1,1)</f>
        <v>42470.833333333328</v>
      </c>
    </row>
    <row r="3533" spans="1:20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>E3533/D3533</f>
        <v>1.28</v>
      </c>
      <c r="P3533">
        <f>E3533/L3533</f>
        <v>49.230769230769234</v>
      </c>
      <c r="Q3533" t="str">
        <f>LEFT(N3533,(FIND("/",N3533)-1))</f>
        <v>theater</v>
      </c>
      <c r="R3533" t="str">
        <f>MID(N3533,FIND("/",N3533)+1,4115)</f>
        <v>plays</v>
      </c>
      <c r="S3533" s="11">
        <f>(((J3533/60)/60)/24)+DATE(1970,1,1)</f>
        <v>42521.654328703706</v>
      </c>
      <c r="T3533" s="11">
        <f>(((I3533/60)/60)/24)+DATE(1970,1,1)</f>
        <v>42551.654328703706</v>
      </c>
    </row>
    <row r="3534" spans="1:20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>E3534/D3534</f>
        <v>1.1895833333333334</v>
      </c>
      <c r="P3534">
        <f>E3534/L3534</f>
        <v>42.296296296296298</v>
      </c>
      <c r="Q3534" t="str">
        <f>LEFT(N3534,(FIND("/",N3534)-1))</f>
        <v>theater</v>
      </c>
      <c r="R3534" t="str">
        <f>MID(N3534,FIND("/",N3534)+1,4115)</f>
        <v>plays</v>
      </c>
      <c r="S3534" s="11">
        <f>(((J3534/60)/60)/24)+DATE(1970,1,1)</f>
        <v>41884.599849537037</v>
      </c>
      <c r="T3534" s="11">
        <f>(((I3534/60)/60)/24)+DATE(1970,1,1)</f>
        <v>41900.165972222225</v>
      </c>
    </row>
    <row r="3535" spans="1:20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>E3535/D3535</f>
        <v>1.262</v>
      </c>
      <c r="P3535">
        <f>E3535/L3535</f>
        <v>78.875</v>
      </c>
      <c r="Q3535" t="str">
        <f>LEFT(N3535,(FIND("/",N3535)-1))</f>
        <v>theater</v>
      </c>
      <c r="R3535" t="str">
        <f>MID(N3535,FIND("/",N3535)+1,4115)</f>
        <v>plays</v>
      </c>
      <c r="S3535" s="11">
        <f>(((J3535/60)/60)/24)+DATE(1970,1,1)</f>
        <v>42289.761192129634</v>
      </c>
      <c r="T3535" s="11">
        <f>(((I3535/60)/60)/24)+DATE(1970,1,1)</f>
        <v>42319.802858796291</v>
      </c>
    </row>
    <row r="3536" spans="1:20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>E3536/D3536</f>
        <v>1.5620000000000001</v>
      </c>
      <c r="P3536">
        <f>E3536/L3536</f>
        <v>38.284313725490193</v>
      </c>
      <c r="Q3536" t="str">
        <f>LEFT(N3536,(FIND("/",N3536)-1))</f>
        <v>theater</v>
      </c>
      <c r="R3536" t="str">
        <f>MID(N3536,FIND("/",N3536)+1,4115)</f>
        <v>plays</v>
      </c>
      <c r="S3536" s="11">
        <f>(((J3536/60)/60)/24)+DATE(1970,1,1)</f>
        <v>42243.6252662037</v>
      </c>
      <c r="T3536" s="11">
        <f>(((I3536/60)/60)/24)+DATE(1970,1,1)</f>
        <v>42278.6252662037</v>
      </c>
    </row>
    <row r="3537" spans="1:20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>E3537/D3537</f>
        <v>1.0315000000000001</v>
      </c>
      <c r="P3537">
        <f>E3537/L3537</f>
        <v>44.847826086956523</v>
      </c>
      <c r="Q3537" t="str">
        <f>LEFT(N3537,(FIND("/",N3537)-1))</f>
        <v>theater</v>
      </c>
      <c r="R3537" t="str">
        <f>MID(N3537,FIND("/",N3537)+1,4115)</f>
        <v>plays</v>
      </c>
      <c r="S3537" s="11">
        <f>(((J3537/60)/60)/24)+DATE(1970,1,1)</f>
        <v>42248.640162037031</v>
      </c>
      <c r="T3537" s="11">
        <f>(((I3537/60)/60)/24)+DATE(1970,1,1)</f>
        <v>42279.75</v>
      </c>
    </row>
    <row r="3538" spans="1:20" ht="43.2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>E3538/D3538</f>
        <v>1.5333333333333334</v>
      </c>
      <c r="P3538">
        <f>E3538/L3538</f>
        <v>13.529411764705882</v>
      </c>
      <c r="Q3538" t="str">
        <f>LEFT(N3538,(FIND("/",N3538)-1))</f>
        <v>theater</v>
      </c>
      <c r="R3538" t="str">
        <f>MID(N3538,FIND("/",N3538)+1,4115)</f>
        <v>plays</v>
      </c>
      <c r="S3538" s="11">
        <f>(((J3538/60)/60)/24)+DATE(1970,1,1)</f>
        <v>42328.727141203708</v>
      </c>
      <c r="T3538" s="11">
        <f>(((I3538/60)/60)/24)+DATE(1970,1,1)</f>
        <v>42358.499305555553</v>
      </c>
    </row>
    <row r="3539" spans="1:20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>E3539/D3539</f>
        <v>1.8044444444444445</v>
      </c>
      <c r="P3539">
        <f>E3539/L3539</f>
        <v>43.5</v>
      </c>
      <c r="Q3539" t="str">
        <f>LEFT(N3539,(FIND("/",N3539)-1))</f>
        <v>theater</v>
      </c>
      <c r="R3539" t="str">
        <f>MID(N3539,FIND("/",N3539)+1,4115)</f>
        <v>plays</v>
      </c>
      <c r="S3539" s="11">
        <f>(((J3539/60)/60)/24)+DATE(1970,1,1)</f>
        <v>41923.354351851849</v>
      </c>
      <c r="T3539" s="11">
        <f>(((I3539/60)/60)/24)+DATE(1970,1,1)</f>
        <v>41960.332638888889</v>
      </c>
    </row>
    <row r="3540" spans="1:20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>E3540/D3540</f>
        <v>1.2845</v>
      </c>
      <c r="P3540">
        <f>E3540/L3540</f>
        <v>30.951807228915662</v>
      </c>
      <c r="Q3540" t="str">
        <f>LEFT(N3540,(FIND("/",N3540)-1))</f>
        <v>theater</v>
      </c>
      <c r="R3540" t="str">
        <f>MID(N3540,FIND("/",N3540)+1,4115)</f>
        <v>plays</v>
      </c>
      <c r="S3540" s="11">
        <f>(((J3540/60)/60)/24)+DATE(1970,1,1)</f>
        <v>42571.420601851853</v>
      </c>
      <c r="T3540" s="11">
        <f>(((I3540/60)/60)/24)+DATE(1970,1,1)</f>
        <v>42599.420601851853</v>
      </c>
    </row>
    <row r="3541" spans="1:20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>E3541/D3541</f>
        <v>1.1966666666666668</v>
      </c>
      <c r="P3541">
        <f>E3541/L3541</f>
        <v>55.230769230769234</v>
      </c>
      <c r="Q3541" t="str">
        <f>LEFT(N3541,(FIND("/",N3541)-1))</f>
        <v>theater</v>
      </c>
      <c r="R3541" t="str">
        <f>MID(N3541,FIND("/",N3541)+1,4115)</f>
        <v>plays</v>
      </c>
      <c r="S3541" s="11">
        <f>(((J3541/60)/60)/24)+DATE(1970,1,1)</f>
        <v>42600.756041666667</v>
      </c>
      <c r="T3541" s="11">
        <f>(((I3541/60)/60)/24)+DATE(1970,1,1)</f>
        <v>42621.756041666667</v>
      </c>
    </row>
    <row r="3542" spans="1:20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>E3542/D3542</f>
        <v>1.23</v>
      </c>
      <c r="P3542">
        <f>E3542/L3542</f>
        <v>46.125</v>
      </c>
      <c r="Q3542" t="str">
        <f>LEFT(N3542,(FIND("/",N3542)-1))</f>
        <v>theater</v>
      </c>
      <c r="R3542" t="str">
        <f>MID(N3542,FIND("/",N3542)+1,4115)</f>
        <v>plays</v>
      </c>
      <c r="S3542" s="11">
        <f>(((J3542/60)/60)/24)+DATE(1970,1,1)</f>
        <v>42517.003368055557</v>
      </c>
      <c r="T3542" s="11">
        <f>(((I3542/60)/60)/24)+DATE(1970,1,1)</f>
        <v>42547.003368055557</v>
      </c>
    </row>
    <row r="3543" spans="1:20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>E3543/D3543</f>
        <v>1.05</v>
      </c>
      <c r="P3543">
        <f>E3543/L3543</f>
        <v>39.375</v>
      </c>
      <c r="Q3543" t="str">
        <f>LEFT(N3543,(FIND("/",N3543)-1))</f>
        <v>theater</v>
      </c>
      <c r="R3543" t="str">
        <f>MID(N3543,FIND("/",N3543)+1,4115)</f>
        <v>plays</v>
      </c>
      <c r="S3543" s="11">
        <f>(((J3543/60)/60)/24)+DATE(1970,1,1)</f>
        <v>42222.730034722219</v>
      </c>
      <c r="T3543" s="11">
        <f>(((I3543/60)/60)/24)+DATE(1970,1,1)</f>
        <v>42247.730034722219</v>
      </c>
    </row>
    <row r="3544" spans="1:20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>E3544/D3544</f>
        <v>1.0223636363636364</v>
      </c>
      <c r="P3544">
        <f>E3544/L3544</f>
        <v>66.152941176470591</v>
      </c>
      <c r="Q3544" t="str">
        <f>LEFT(N3544,(FIND("/",N3544)-1))</f>
        <v>theater</v>
      </c>
      <c r="R3544" t="str">
        <f>MID(N3544,FIND("/",N3544)+1,4115)</f>
        <v>plays</v>
      </c>
      <c r="S3544" s="11">
        <f>(((J3544/60)/60)/24)+DATE(1970,1,1)</f>
        <v>41829.599791666667</v>
      </c>
      <c r="T3544" s="11">
        <f>(((I3544/60)/60)/24)+DATE(1970,1,1)</f>
        <v>41889.599791666667</v>
      </c>
    </row>
    <row r="3545" spans="1:20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>E3545/D3545</f>
        <v>1.0466666666666666</v>
      </c>
      <c r="P3545">
        <f>E3545/L3545</f>
        <v>54.137931034482762</v>
      </c>
      <c r="Q3545" t="str">
        <f>LEFT(N3545,(FIND("/",N3545)-1))</f>
        <v>theater</v>
      </c>
      <c r="R3545" t="str">
        <f>MID(N3545,FIND("/",N3545)+1,4115)</f>
        <v>plays</v>
      </c>
      <c r="S3545" s="11">
        <f>(((J3545/60)/60)/24)+DATE(1970,1,1)</f>
        <v>42150.755312499998</v>
      </c>
      <c r="T3545" s="11">
        <f>(((I3545/60)/60)/24)+DATE(1970,1,1)</f>
        <v>42180.755312499998</v>
      </c>
    </row>
    <row r="3546" spans="1:20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>E3546/D3546</f>
        <v>1</v>
      </c>
      <c r="P3546">
        <f>E3546/L3546</f>
        <v>104.16666666666667</v>
      </c>
      <c r="Q3546" t="str">
        <f>LEFT(N3546,(FIND("/",N3546)-1))</f>
        <v>theater</v>
      </c>
      <c r="R3546" t="str">
        <f>MID(N3546,FIND("/",N3546)+1,4115)</f>
        <v>plays</v>
      </c>
      <c r="S3546" s="11">
        <f>(((J3546/60)/60)/24)+DATE(1970,1,1)</f>
        <v>42040.831678240742</v>
      </c>
      <c r="T3546" s="11">
        <f>(((I3546/60)/60)/24)+DATE(1970,1,1)</f>
        <v>42070.831678240742</v>
      </c>
    </row>
    <row r="3547" spans="1:20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>E3547/D3547</f>
        <v>1.004</v>
      </c>
      <c r="P3547">
        <f>E3547/L3547</f>
        <v>31.375</v>
      </c>
      <c r="Q3547" t="str">
        <f>LEFT(N3547,(FIND("/",N3547)-1))</f>
        <v>theater</v>
      </c>
      <c r="R3547" t="str">
        <f>MID(N3547,FIND("/",N3547)+1,4115)</f>
        <v>plays</v>
      </c>
      <c r="S3547" s="11">
        <f>(((J3547/60)/60)/24)+DATE(1970,1,1)</f>
        <v>42075.807395833333</v>
      </c>
      <c r="T3547" s="11">
        <f>(((I3547/60)/60)/24)+DATE(1970,1,1)</f>
        <v>42105.807395833333</v>
      </c>
    </row>
    <row r="3548" spans="1:20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>E3548/D3548</f>
        <v>1.0227272727272727</v>
      </c>
      <c r="P3548">
        <f>E3548/L3548</f>
        <v>59.210526315789473</v>
      </c>
      <c r="Q3548" t="str">
        <f>LEFT(N3548,(FIND("/",N3548)-1))</f>
        <v>theater</v>
      </c>
      <c r="R3548" t="str">
        <f>MID(N3548,FIND("/",N3548)+1,4115)</f>
        <v>plays</v>
      </c>
      <c r="S3548" s="11">
        <f>(((J3548/60)/60)/24)+DATE(1970,1,1)</f>
        <v>42073.660694444443</v>
      </c>
      <c r="T3548" s="11">
        <f>(((I3548/60)/60)/24)+DATE(1970,1,1)</f>
        <v>42095.165972222225</v>
      </c>
    </row>
    <row r="3549" spans="1:20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>E3549/D3549</f>
        <v>1.1440928571428572</v>
      </c>
      <c r="P3549">
        <f>E3549/L3549</f>
        <v>119.17633928571429</v>
      </c>
      <c r="Q3549" t="str">
        <f>LEFT(N3549,(FIND("/",N3549)-1))</f>
        <v>theater</v>
      </c>
      <c r="R3549" t="str">
        <f>MID(N3549,FIND("/",N3549)+1,4115)</f>
        <v>plays</v>
      </c>
      <c r="S3549" s="11">
        <f>(((J3549/60)/60)/24)+DATE(1970,1,1)</f>
        <v>42480.078715277778</v>
      </c>
      <c r="T3549" s="11">
        <f>(((I3549/60)/60)/24)+DATE(1970,1,1)</f>
        <v>42504.165972222225</v>
      </c>
    </row>
    <row r="3550" spans="1:20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>E3550/D3550</f>
        <v>1.019047619047619</v>
      </c>
      <c r="P3550">
        <f>E3550/L3550</f>
        <v>164.61538461538461</v>
      </c>
      <c r="Q3550" t="str">
        <f>LEFT(N3550,(FIND("/",N3550)-1))</f>
        <v>theater</v>
      </c>
      <c r="R3550" t="str">
        <f>MID(N3550,FIND("/",N3550)+1,4115)</f>
        <v>plays</v>
      </c>
      <c r="S3550" s="11">
        <f>(((J3550/60)/60)/24)+DATE(1970,1,1)</f>
        <v>42411.942291666666</v>
      </c>
      <c r="T3550" s="11">
        <f>(((I3550/60)/60)/24)+DATE(1970,1,1)</f>
        <v>42434.041666666672</v>
      </c>
    </row>
    <row r="3551" spans="1:20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>E3551/D3551</f>
        <v>1.02</v>
      </c>
      <c r="P3551">
        <f>E3551/L3551</f>
        <v>24.285714285714285</v>
      </c>
      <c r="Q3551" t="str">
        <f>LEFT(N3551,(FIND("/",N3551)-1))</f>
        <v>theater</v>
      </c>
      <c r="R3551" t="str">
        <f>MID(N3551,FIND("/",N3551)+1,4115)</f>
        <v>plays</v>
      </c>
      <c r="S3551" s="11">
        <f>(((J3551/60)/60)/24)+DATE(1970,1,1)</f>
        <v>42223.394363425927</v>
      </c>
      <c r="T3551" s="11">
        <f>(((I3551/60)/60)/24)+DATE(1970,1,1)</f>
        <v>42251.394363425927</v>
      </c>
    </row>
    <row r="3552" spans="1:20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>E3552/D3552</f>
        <v>1.048</v>
      </c>
      <c r="P3552">
        <f>E3552/L3552</f>
        <v>40.9375</v>
      </c>
      <c r="Q3552" t="str">
        <f>LEFT(N3552,(FIND("/",N3552)-1))</f>
        <v>theater</v>
      </c>
      <c r="R3552" t="str">
        <f>MID(N3552,FIND("/",N3552)+1,4115)</f>
        <v>plays</v>
      </c>
      <c r="S3552" s="11">
        <f>(((J3552/60)/60)/24)+DATE(1970,1,1)</f>
        <v>42462.893495370372</v>
      </c>
      <c r="T3552" s="11">
        <f>(((I3552/60)/60)/24)+DATE(1970,1,1)</f>
        <v>42492.893495370372</v>
      </c>
    </row>
    <row r="3553" spans="1:20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>E3553/D3553</f>
        <v>1.0183333333333333</v>
      </c>
      <c r="P3553">
        <f>E3553/L3553</f>
        <v>61.1</v>
      </c>
      <c r="Q3553" t="str">
        <f>LEFT(N3553,(FIND("/",N3553)-1))</f>
        <v>theater</v>
      </c>
      <c r="R3553" t="str">
        <f>MID(N3553,FIND("/",N3553)+1,4115)</f>
        <v>plays</v>
      </c>
      <c r="S3553" s="11">
        <f>(((J3553/60)/60)/24)+DATE(1970,1,1)</f>
        <v>41753.515856481477</v>
      </c>
      <c r="T3553" s="11">
        <f>(((I3553/60)/60)/24)+DATE(1970,1,1)</f>
        <v>41781.921527777777</v>
      </c>
    </row>
    <row r="3554" spans="1:20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>E3554/D3554</f>
        <v>1</v>
      </c>
      <c r="P3554">
        <f>E3554/L3554</f>
        <v>38.65</v>
      </c>
      <c r="Q3554" t="str">
        <f>LEFT(N3554,(FIND("/",N3554)-1))</f>
        <v>theater</v>
      </c>
      <c r="R3554" t="str">
        <f>MID(N3554,FIND("/",N3554)+1,4115)</f>
        <v>plays</v>
      </c>
      <c r="S3554" s="11">
        <f>(((J3554/60)/60)/24)+DATE(1970,1,1)</f>
        <v>41788.587083333332</v>
      </c>
      <c r="T3554" s="11">
        <f>(((I3554/60)/60)/24)+DATE(1970,1,1)</f>
        <v>41818.587083333332</v>
      </c>
    </row>
    <row r="3555" spans="1:20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>E3555/D3555</f>
        <v>1.0627272727272727</v>
      </c>
      <c r="P3555">
        <f>E3555/L3555</f>
        <v>56.20192307692308</v>
      </c>
      <c r="Q3555" t="str">
        <f>LEFT(N3555,(FIND("/",N3555)-1))</f>
        <v>theater</v>
      </c>
      <c r="R3555" t="str">
        <f>MID(N3555,FIND("/",N3555)+1,4115)</f>
        <v>plays</v>
      </c>
      <c r="S3555" s="11">
        <f>(((J3555/60)/60)/24)+DATE(1970,1,1)</f>
        <v>42196.028703703705</v>
      </c>
      <c r="T3555" s="11">
        <f>(((I3555/60)/60)/24)+DATE(1970,1,1)</f>
        <v>42228</v>
      </c>
    </row>
    <row r="3556" spans="1:20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>E3556/D3556</f>
        <v>1.1342219999999998</v>
      </c>
      <c r="P3556">
        <f>E3556/L3556</f>
        <v>107.00207547169811</v>
      </c>
      <c r="Q3556" t="str">
        <f>LEFT(N3556,(FIND("/",N3556)-1))</f>
        <v>theater</v>
      </c>
      <c r="R3556" t="str">
        <f>MID(N3556,FIND("/",N3556)+1,4115)</f>
        <v>plays</v>
      </c>
      <c r="S3556" s="11">
        <f>(((J3556/60)/60)/24)+DATE(1970,1,1)</f>
        <v>42016.050451388888</v>
      </c>
      <c r="T3556" s="11">
        <f>(((I3556/60)/60)/24)+DATE(1970,1,1)</f>
        <v>42046.708333333328</v>
      </c>
    </row>
    <row r="3557" spans="1:20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>E3557/D3557</f>
        <v>1</v>
      </c>
      <c r="P3557">
        <f>E3557/L3557</f>
        <v>171.42857142857142</v>
      </c>
      <c r="Q3557" t="str">
        <f>LEFT(N3557,(FIND("/",N3557)-1))</f>
        <v>theater</v>
      </c>
      <c r="R3557" t="str">
        <f>MID(N3557,FIND("/",N3557)+1,4115)</f>
        <v>plays</v>
      </c>
      <c r="S3557" s="11">
        <f>(((J3557/60)/60)/24)+DATE(1970,1,1)</f>
        <v>42661.442060185189</v>
      </c>
      <c r="T3557" s="11">
        <f>(((I3557/60)/60)/24)+DATE(1970,1,1)</f>
        <v>42691.483726851846</v>
      </c>
    </row>
    <row r="3558" spans="1:20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>E3558/D3558</f>
        <v>1.0045454545454546</v>
      </c>
      <c r="P3558">
        <f>E3558/L3558</f>
        <v>110.5</v>
      </c>
      <c r="Q3558" t="str">
        <f>LEFT(N3558,(FIND("/",N3558)-1))</f>
        <v>theater</v>
      </c>
      <c r="R3558" t="str">
        <f>MID(N3558,FIND("/",N3558)+1,4115)</f>
        <v>plays</v>
      </c>
      <c r="S3558" s="11">
        <f>(((J3558/60)/60)/24)+DATE(1970,1,1)</f>
        <v>41808.649583333332</v>
      </c>
      <c r="T3558" s="11">
        <f>(((I3558/60)/60)/24)+DATE(1970,1,1)</f>
        <v>41868.649583333332</v>
      </c>
    </row>
    <row r="3559" spans="1:20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>E3559/D3559</f>
        <v>1.0003599999999999</v>
      </c>
      <c r="P3559">
        <f>E3559/L3559</f>
        <v>179.27598566308242</v>
      </c>
      <c r="Q3559" t="str">
        <f>LEFT(N3559,(FIND("/",N3559)-1))</f>
        <v>theater</v>
      </c>
      <c r="R3559" t="str">
        <f>MID(N3559,FIND("/",N3559)+1,4115)</f>
        <v>plays</v>
      </c>
      <c r="S3559" s="11">
        <f>(((J3559/60)/60)/24)+DATE(1970,1,1)</f>
        <v>41730.276747685188</v>
      </c>
      <c r="T3559" s="11">
        <f>(((I3559/60)/60)/24)+DATE(1970,1,1)</f>
        <v>41764.276747685188</v>
      </c>
    </row>
    <row r="3560" spans="1:20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>E3560/D3560</f>
        <v>1.44</v>
      </c>
      <c r="P3560">
        <f>E3560/L3560</f>
        <v>22.90909090909091</v>
      </c>
      <c r="Q3560" t="str">
        <f>LEFT(N3560,(FIND("/",N3560)-1))</f>
        <v>theater</v>
      </c>
      <c r="R3560" t="str">
        <f>MID(N3560,FIND("/",N3560)+1,4115)</f>
        <v>plays</v>
      </c>
      <c r="S3560" s="11">
        <f>(((J3560/60)/60)/24)+DATE(1970,1,1)</f>
        <v>42139.816840277781</v>
      </c>
      <c r="T3560" s="11">
        <f>(((I3560/60)/60)/24)+DATE(1970,1,1)</f>
        <v>42181.875</v>
      </c>
    </row>
    <row r="3561" spans="1:20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>E3561/D3561</f>
        <v>1.0349999999999999</v>
      </c>
      <c r="P3561">
        <f>E3561/L3561</f>
        <v>43.125</v>
      </c>
      <c r="Q3561" t="str">
        <f>LEFT(N3561,(FIND("/",N3561)-1))</f>
        <v>theater</v>
      </c>
      <c r="R3561" t="str">
        <f>MID(N3561,FIND("/",N3561)+1,4115)</f>
        <v>plays</v>
      </c>
      <c r="S3561" s="11">
        <f>(((J3561/60)/60)/24)+DATE(1970,1,1)</f>
        <v>42194.096157407403</v>
      </c>
      <c r="T3561" s="11">
        <f>(((I3561/60)/60)/24)+DATE(1970,1,1)</f>
        <v>42216.373611111107</v>
      </c>
    </row>
    <row r="3562" spans="1:20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>E3562/D3562</f>
        <v>1.0843750000000001</v>
      </c>
      <c r="P3562">
        <f>E3562/L3562</f>
        <v>46.891891891891895</v>
      </c>
      <c r="Q3562" t="str">
        <f>LEFT(N3562,(FIND("/",N3562)-1))</f>
        <v>theater</v>
      </c>
      <c r="R3562" t="str">
        <f>MID(N3562,FIND("/",N3562)+1,4115)</f>
        <v>plays</v>
      </c>
      <c r="S3562" s="11">
        <f>(((J3562/60)/60)/24)+DATE(1970,1,1)</f>
        <v>42115.889652777783</v>
      </c>
      <c r="T3562" s="11">
        <f>(((I3562/60)/60)/24)+DATE(1970,1,1)</f>
        <v>42151.114583333328</v>
      </c>
    </row>
    <row r="3563" spans="1:20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>E3563/D3563</f>
        <v>1.024</v>
      </c>
      <c r="P3563">
        <f>E3563/L3563</f>
        <v>47.407407407407405</v>
      </c>
      <c r="Q3563" t="str">
        <f>LEFT(N3563,(FIND("/",N3563)-1))</f>
        <v>theater</v>
      </c>
      <c r="R3563" t="str">
        <f>MID(N3563,FIND("/",N3563)+1,4115)</f>
        <v>plays</v>
      </c>
      <c r="S3563" s="11">
        <f>(((J3563/60)/60)/24)+DATE(1970,1,1)</f>
        <v>42203.680300925931</v>
      </c>
      <c r="T3563" s="11">
        <f>(((I3563/60)/60)/24)+DATE(1970,1,1)</f>
        <v>42221.774999999994</v>
      </c>
    </row>
    <row r="3564" spans="1:20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>E3564/D3564</f>
        <v>1.4888888888888889</v>
      </c>
      <c r="P3564">
        <f>E3564/L3564</f>
        <v>15.129032258064516</v>
      </c>
      <c r="Q3564" t="str">
        <f>LEFT(N3564,(FIND("/",N3564)-1))</f>
        <v>theater</v>
      </c>
      <c r="R3564" t="str">
        <f>MID(N3564,FIND("/",N3564)+1,4115)</f>
        <v>plays</v>
      </c>
      <c r="S3564" s="11">
        <f>(((J3564/60)/60)/24)+DATE(1970,1,1)</f>
        <v>42433.761886574073</v>
      </c>
      <c r="T3564" s="11">
        <f>(((I3564/60)/60)/24)+DATE(1970,1,1)</f>
        <v>42442.916666666672</v>
      </c>
    </row>
    <row r="3565" spans="1:20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>E3565/D3565</f>
        <v>1.0549000000000002</v>
      </c>
      <c r="P3565">
        <f>E3565/L3565</f>
        <v>21.098000000000003</v>
      </c>
      <c r="Q3565" t="str">
        <f>LEFT(N3565,(FIND("/",N3565)-1))</f>
        <v>theater</v>
      </c>
      <c r="R3565" t="str">
        <f>MID(N3565,FIND("/",N3565)+1,4115)</f>
        <v>plays</v>
      </c>
      <c r="S3565" s="11">
        <f>(((J3565/60)/60)/24)+DATE(1970,1,1)</f>
        <v>42555.671944444446</v>
      </c>
      <c r="T3565" s="11">
        <f>(((I3565/60)/60)/24)+DATE(1970,1,1)</f>
        <v>42583.791666666672</v>
      </c>
    </row>
    <row r="3566" spans="1:20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>E3566/D3566</f>
        <v>1.0049999999999999</v>
      </c>
      <c r="P3566">
        <f>E3566/L3566</f>
        <v>59.117647058823529</v>
      </c>
      <c r="Q3566" t="str">
        <f>LEFT(N3566,(FIND("/",N3566)-1))</f>
        <v>theater</v>
      </c>
      <c r="R3566" t="str">
        <f>MID(N3566,FIND("/",N3566)+1,4115)</f>
        <v>plays</v>
      </c>
      <c r="S3566" s="11">
        <f>(((J3566/60)/60)/24)+DATE(1970,1,1)</f>
        <v>42236.623252314821</v>
      </c>
      <c r="T3566" s="11">
        <f>(((I3566/60)/60)/24)+DATE(1970,1,1)</f>
        <v>42282.666666666672</v>
      </c>
    </row>
    <row r="3567" spans="1:20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>E3567/D3567</f>
        <v>1.3055555555555556</v>
      </c>
      <c r="P3567">
        <f>E3567/L3567</f>
        <v>97.916666666666671</v>
      </c>
      <c r="Q3567" t="str">
        <f>LEFT(N3567,(FIND("/",N3567)-1))</f>
        <v>theater</v>
      </c>
      <c r="R3567" t="str">
        <f>MID(N3567,FIND("/",N3567)+1,4115)</f>
        <v>plays</v>
      </c>
      <c r="S3567" s="11">
        <f>(((J3567/60)/60)/24)+DATE(1970,1,1)</f>
        <v>41974.743148148147</v>
      </c>
      <c r="T3567" s="11">
        <f>(((I3567/60)/60)/24)+DATE(1970,1,1)</f>
        <v>42004.743148148147</v>
      </c>
    </row>
    <row r="3568" spans="1:20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>E3568/D3568</f>
        <v>1.0475000000000001</v>
      </c>
      <c r="P3568">
        <f>E3568/L3568</f>
        <v>55.131578947368418</v>
      </c>
      <c r="Q3568" t="str">
        <f>LEFT(N3568,(FIND("/",N3568)-1))</f>
        <v>theater</v>
      </c>
      <c r="R3568" t="str">
        <f>MID(N3568,FIND("/",N3568)+1,4115)</f>
        <v>plays</v>
      </c>
      <c r="S3568" s="11">
        <f>(((J3568/60)/60)/24)+DATE(1970,1,1)</f>
        <v>41997.507905092592</v>
      </c>
      <c r="T3568" s="11">
        <f>(((I3568/60)/60)/24)+DATE(1970,1,1)</f>
        <v>42027.507905092592</v>
      </c>
    </row>
    <row r="3569" spans="1:20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>E3569/D3569</f>
        <v>1.0880000000000001</v>
      </c>
      <c r="P3569">
        <f>E3569/L3569</f>
        <v>26.536585365853657</v>
      </c>
      <c r="Q3569" t="str">
        <f>LEFT(N3569,(FIND("/",N3569)-1))</f>
        <v>theater</v>
      </c>
      <c r="R3569" t="str">
        <f>MID(N3569,FIND("/",N3569)+1,4115)</f>
        <v>plays</v>
      </c>
      <c r="S3569" s="11">
        <f>(((J3569/60)/60)/24)+DATE(1970,1,1)</f>
        <v>42135.810694444444</v>
      </c>
      <c r="T3569" s="11">
        <f>(((I3569/60)/60)/24)+DATE(1970,1,1)</f>
        <v>42165.810694444444</v>
      </c>
    </row>
    <row r="3570" spans="1:20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>E3570/D3570</f>
        <v>1.1100000000000001</v>
      </c>
      <c r="P3570">
        <f>E3570/L3570</f>
        <v>58.421052631578945</v>
      </c>
      <c r="Q3570" t="str">
        <f>LEFT(N3570,(FIND("/",N3570)-1))</f>
        <v>theater</v>
      </c>
      <c r="R3570" t="str">
        <f>MID(N3570,FIND("/",N3570)+1,4115)</f>
        <v>plays</v>
      </c>
      <c r="S3570" s="11">
        <f>(((J3570/60)/60)/24)+DATE(1970,1,1)</f>
        <v>41869.740671296298</v>
      </c>
      <c r="T3570" s="11">
        <f>(((I3570/60)/60)/24)+DATE(1970,1,1)</f>
        <v>41899.740671296298</v>
      </c>
    </row>
    <row r="3571" spans="1:20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>E3571/D3571</f>
        <v>1.0047999999999999</v>
      </c>
      <c r="P3571">
        <f>E3571/L3571</f>
        <v>122.53658536585365</v>
      </c>
      <c r="Q3571" t="str">
        <f>LEFT(N3571,(FIND("/",N3571)-1))</f>
        <v>theater</v>
      </c>
      <c r="R3571" t="str">
        <f>MID(N3571,FIND("/",N3571)+1,4115)</f>
        <v>plays</v>
      </c>
      <c r="S3571" s="11">
        <f>(((J3571/60)/60)/24)+DATE(1970,1,1)</f>
        <v>41982.688611111109</v>
      </c>
      <c r="T3571" s="11">
        <f>(((I3571/60)/60)/24)+DATE(1970,1,1)</f>
        <v>42012.688611111109</v>
      </c>
    </row>
    <row r="3572" spans="1:20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>E3572/D3572</f>
        <v>1.1435</v>
      </c>
      <c r="P3572">
        <f>E3572/L3572</f>
        <v>87.961538461538467</v>
      </c>
      <c r="Q3572" t="str">
        <f>LEFT(N3572,(FIND("/",N3572)-1))</f>
        <v>theater</v>
      </c>
      <c r="R3572" t="str">
        <f>MID(N3572,FIND("/",N3572)+1,4115)</f>
        <v>plays</v>
      </c>
      <c r="S3572" s="11">
        <f>(((J3572/60)/60)/24)+DATE(1970,1,1)</f>
        <v>41976.331979166673</v>
      </c>
      <c r="T3572" s="11">
        <f>(((I3572/60)/60)/24)+DATE(1970,1,1)</f>
        <v>42004.291666666672</v>
      </c>
    </row>
    <row r="3573" spans="1:20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>E3573/D3573</f>
        <v>1.2206666666666666</v>
      </c>
      <c r="P3573">
        <f>E3573/L3573</f>
        <v>73.239999999999995</v>
      </c>
      <c r="Q3573" t="str">
        <f>LEFT(N3573,(FIND("/",N3573)-1))</f>
        <v>theater</v>
      </c>
      <c r="R3573" t="str">
        <f>MID(N3573,FIND("/",N3573)+1,4115)</f>
        <v>plays</v>
      </c>
      <c r="S3573" s="11">
        <f>(((J3573/60)/60)/24)+DATE(1970,1,1)</f>
        <v>41912.858946759261</v>
      </c>
      <c r="T3573" s="11">
        <f>(((I3573/60)/60)/24)+DATE(1970,1,1)</f>
        <v>41942.858946759261</v>
      </c>
    </row>
    <row r="3574" spans="1:20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>E3574/D3574</f>
        <v>1</v>
      </c>
      <c r="P3574">
        <f>E3574/L3574</f>
        <v>55.555555555555557</v>
      </c>
      <c r="Q3574" t="str">
        <f>LEFT(N3574,(FIND("/",N3574)-1))</f>
        <v>theater</v>
      </c>
      <c r="R3574" t="str">
        <f>MID(N3574,FIND("/",N3574)+1,4115)</f>
        <v>plays</v>
      </c>
      <c r="S3574" s="11">
        <f>(((J3574/60)/60)/24)+DATE(1970,1,1)</f>
        <v>42146.570393518516</v>
      </c>
      <c r="T3574" s="11">
        <f>(((I3574/60)/60)/24)+DATE(1970,1,1)</f>
        <v>42176.570393518516</v>
      </c>
    </row>
    <row r="3575" spans="1:20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>E3575/D3575</f>
        <v>1.028</v>
      </c>
      <c r="P3575">
        <f>E3575/L3575</f>
        <v>39.53846153846154</v>
      </c>
      <c r="Q3575" t="str">
        <f>LEFT(N3575,(FIND("/",N3575)-1))</f>
        <v>theater</v>
      </c>
      <c r="R3575" t="str">
        <f>MID(N3575,FIND("/",N3575)+1,4115)</f>
        <v>plays</v>
      </c>
      <c r="S3575" s="11">
        <f>(((J3575/60)/60)/24)+DATE(1970,1,1)</f>
        <v>41921.375532407408</v>
      </c>
      <c r="T3575" s="11">
        <f>(((I3575/60)/60)/24)+DATE(1970,1,1)</f>
        <v>41951.417199074072</v>
      </c>
    </row>
    <row r="3576" spans="1:20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>E3576/D3576</f>
        <v>1.0612068965517241</v>
      </c>
      <c r="P3576">
        <f>E3576/L3576</f>
        <v>136.77777777777777</v>
      </c>
      <c r="Q3576" t="str">
        <f>LEFT(N3576,(FIND("/",N3576)-1))</f>
        <v>theater</v>
      </c>
      <c r="R3576" t="str">
        <f>MID(N3576,FIND("/",N3576)+1,4115)</f>
        <v>plays</v>
      </c>
      <c r="S3576" s="11">
        <f>(((J3576/60)/60)/24)+DATE(1970,1,1)</f>
        <v>41926.942685185182</v>
      </c>
      <c r="T3576" s="11">
        <f>(((I3576/60)/60)/24)+DATE(1970,1,1)</f>
        <v>41956.984351851846</v>
      </c>
    </row>
    <row r="3577" spans="1:20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>E3577/D3577</f>
        <v>1.0133000000000001</v>
      </c>
      <c r="P3577">
        <f>E3577/L3577</f>
        <v>99.343137254901961</v>
      </c>
      <c r="Q3577" t="str">
        <f>LEFT(N3577,(FIND("/",N3577)-1))</f>
        <v>theater</v>
      </c>
      <c r="R3577" t="str">
        <f>MID(N3577,FIND("/",N3577)+1,4115)</f>
        <v>plays</v>
      </c>
      <c r="S3577" s="11">
        <f>(((J3577/60)/60)/24)+DATE(1970,1,1)</f>
        <v>42561.783877314811</v>
      </c>
      <c r="T3577" s="11">
        <f>(((I3577/60)/60)/24)+DATE(1970,1,1)</f>
        <v>42593.165972222225</v>
      </c>
    </row>
    <row r="3578" spans="1:20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>E3578/D3578</f>
        <v>1</v>
      </c>
      <c r="P3578">
        <f>E3578/L3578</f>
        <v>20</v>
      </c>
      <c r="Q3578" t="str">
        <f>LEFT(N3578,(FIND("/",N3578)-1))</f>
        <v>theater</v>
      </c>
      <c r="R3578" t="str">
        <f>MID(N3578,FIND("/",N3578)+1,4115)</f>
        <v>plays</v>
      </c>
      <c r="S3578" s="11">
        <f>(((J3578/60)/60)/24)+DATE(1970,1,1)</f>
        <v>42649.54923611111</v>
      </c>
      <c r="T3578" s="11">
        <f>(((I3578/60)/60)/24)+DATE(1970,1,1)</f>
        <v>42709.590902777782</v>
      </c>
    </row>
    <row r="3579" spans="1:20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>E3579/D3579</f>
        <v>1.3</v>
      </c>
      <c r="P3579">
        <f>E3579/L3579</f>
        <v>28.888888888888889</v>
      </c>
      <c r="Q3579" t="str">
        <f>LEFT(N3579,(FIND("/",N3579)-1))</f>
        <v>theater</v>
      </c>
      <c r="R3579" t="str">
        <f>MID(N3579,FIND("/",N3579)+1,4115)</f>
        <v>plays</v>
      </c>
      <c r="S3579" s="11">
        <f>(((J3579/60)/60)/24)+DATE(1970,1,1)</f>
        <v>42093.786840277782</v>
      </c>
      <c r="T3579" s="11">
        <f>(((I3579/60)/60)/24)+DATE(1970,1,1)</f>
        <v>42120.26944444445</v>
      </c>
    </row>
    <row r="3580" spans="1:20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>E3580/D3580</f>
        <v>1.0001333333333333</v>
      </c>
      <c r="P3580">
        <f>E3580/L3580</f>
        <v>40.545945945945945</v>
      </c>
      <c r="Q3580" t="str">
        <f>LEFT(N3580,(FIND("/",N3580)-1))</f>
        <v>theater</v>
      </c>
      <c r="R3580" t="str">
        <f>MID(N3580,FIND("/",N3580)+1,4115)</f>
        <v>plays</v>
      </c>
      <c r="S3580" s="11">
        <f>(((J3580/60)/60)/24)+DATE(1970,1,1)</f>
        <v>42460.733530092592</v>
      </c>
      <c r="T3580" s="11">
        <f>(((I3580/60)/60)/24)+DATE(1970,1,1)</f>
        <v>42490.733530092592</v>
      </c>
    </row>
    <row r="3581" spans="1:20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>E3581/D3581</f>
        <v>1</v>
      </c>
      <c r="P3581">
        <f>E3581/L3581</f>
        <v>35.714285714285715</v>
      </c>
      <c r="Q3581" t="str">
        <f>LEFT(N3581,(FIND("/",N3581)-1))</f>
        <v>theater</v>
      </c>
      <c r="R3581" t="str">
        <f>MID(N3581,FIND("/",N3581)+1,4115)</f>
        <v>plays</v>
      </c>
      <c r="S3581" s="11">
        <f>(((J3581/60)/60)/24)+DATE(1970,1,1)</f>
        <v>42430.762222222227</v>
      </c>
      <c r="T3581" s="11">
        <f>(((I3581/60)/60)/24)+DATE(1970,1,1)</f>
        <v>42460.720555555556</v>
      </c>
    </row>
    <row r="3582" spans="1:20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>E3582/D3582</f>
        <v>1.1388888888888888</v>
      </c>
      <c r="P3582">
        <f>E3582/L3582</f>
        <v>37.962962962962962</v>
      </c>
      <c r="Q3582" t="str">
        <f>LEFT(N3582,(FIND("/",N3582)-1))</f>
        <v>theater</v>
      </c>
      <c r="R3582" t="str">
        <f>MID(N3582,FIND("/",N3582)+1,4115)</f>
        <v>plays</v>
      </c>
      <c r="S3582" s="11">
        <f>(((J3582/60)/60)/24)+DATE(1970,1,1)</f>
        <v>42026.176180555558</v>
      </c>
      <c r="T3582" s="11">
        <f>(((I3582/60)/60)/24)+DATE(1970,1,1)</f>
        <v>42064.207638888889</v>
      </c>
    </row>
    <row r="3583" spans="1:20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>E3583/D3583</f>
        <v>1</v>
      </c>
      <c r="P3583">
        <f>E3583/L3583</f>
        <v>33.333333333333336</v>
      </c>
      <c r="Q3583" t="str">
        <f>LEFT(N3583,(FIND("/",N3583)-1))</f>
        <v>theater</v>
      </c>
      <c r="R3583" t="str">
        <f>MID(N3583,FIND("/",N3583)+1,4115)</f>
        <v>plays</v>
      </c>
      <c r="S3583" s="11">
        <f>(((J3583/60)/60)/24)+DATE(1970,1,1)</f>
        <v>41836.471180555556</v>
      </c>
      <c r="T3583" s="11">
        <f>(((I3583/60)/60)/24)+DATE(1970,1,1)</f>
        <v>41850.471180555556</v>
      </c>
    </row>
    <row r="3584" spans="1:20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>E3584/D3584</f>
        <v>2.87</v>
      </c>
      <c r="P3584">
        <f>E3584/L3584</f>
        <v>58.571428571428569</v>
      </c>
      <c r="Q3584" t="str">
        <f>LEFT(N3584,(FIND("/",N3584)-1))</f>
        <v>theater</v>
      </c>
      <c r="R3584" t="str">
        <f>MID(N3584,FIND("/",N3584)+1,4115)</f>
        <v>plays</v>
      </c>
      <c r="S3584" s="11">
        <f>(((J3584/60)/60)/24)+DATE(1970,1,1)</f>
        <v>42451.095856481479</v>
      </c>
      <c r="T3584" s="11">
        <f>(((I3584/60)/60)/24)+DATE(1970,1,1)</f>
        <v>42465.095856481479</v>
      </c>
    </row>
    <row r="3585" spans="1:20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>E3585/D3585</f>
        <v>1.085</v>
      </c>
      <c r="P3585">
        <f>E3585/L3585</f>
        <v>135.625</v>
      </c>
      <c r="Q3585" t="str">
        <f>LEFT(N3585,(FIND("/",N3585)-1))</f>
        <v>theater</v>
      </c>
      <c r="R3585" t="str">
        <f>MID(N3585,FIND("/",N3585)+1,4115)</f>
        <v>plays</v>
      </c>
      <c r="S3585" s="11">
        <f>(((J3585/60)/60)/24)+DATE(1970,1,1)</f>
        <v>42418.425983796296</v>
      </c>
      <c r="T3585" s="11">
        <f>(((I3585/60)/60)/24)+DATE(1970,1,1)</f>
        <v>42478.384317129632</v>
      </c>
    </row>
    <row r="3586" spans="1:20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>E3586/D3586</f>
        <v>1.155</v>
      </c>
      <c r="P3586">
        <f>E3586/L3586</f>
        <v>30.9375</v>
      </c>
      <c r="Q3586" t="str">
        <f>LEFT(N3586,(FIND("/",N3586)-1))</f>
        <v>theater</v>
      </c>
      <c r="R3586" t="str">
        <f>MID(N3586,FIND("/",N3586)+1,4115)</f>
        <v>plays</v>
      </c>
      <c r="S3586" s="11">
        <f>(((J3586/60)/60)/24)+DATE(1970,1,1)</f>
        <v>42168.316481481481</v>
      </c>
      <c r="T3586" s="11">
        <f>(((I3586/60)/60)/24)+DATE(1970,1,1)</f>
        <v>42198.316481481481</v>
      </c>
    </row>
    <row r="3587" spans="1:20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>E3587/D3587</f>
        <v>1.1911764705882353</v>
      </c>
      <c r="P3587">
        <f>E3587/L3587</f>
        <v>176.08695652173913</v>
      </c>
      <c r="Q3587" t="str">
        <f>LEFT(N3587,(FIND("/",N3587)-1))</f>
        <v>theater</v>
      </c>
      <c r="R3587" t="str">
        <f>MID(N3587,FIND("/",N3587)+1,4115)</f>
        <v>plays</v>
      </c>
      <c r="S3587" s="11">
        <f>(((J3587/60)/60)/24)+DATE(1970,1,1)</f>
        <v>41964.716319444444</v>
      </c>
      <c r="T3587" s="11">
        <f>(((I3587/60)/60)/24)+DATE(1970,1,1)</f>
        <v>41994.716319444444</v>
      </c>
    </row>
    <row r="3588" spans="1:20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>E3588/D3588</f>
        <v>1.0942666666666667</v>
      </c>
      <c r="P3588">
        <f>E3588/L3588</f>
        <v>151.9814814814815</v>
      </c>
      <c r="Q3588" t="str">
        <f>LEFT(N3588,(FIND("/",N3588)-1))</f>
        <v>theater</v>
      </c>
      <c r="R3588" t="str">
        <f>MID(N3588,FIND("/",N3588)+1,4115)</f>
        <v>plays</v>
      </c>
      <c r="S3588" s="11">
        <f>(((J3588/60)/60)/24)+DATE(1970,1,1)</f>
        <v>42576.697569444441</v>
      </c>
      <c r="T3588" s="11">
        <f>(((I3588/60)/60)/24)+DATE(1970,1,1)</f>
        <v>42636.697569444441</v>
      </c>
    </row>
    <row r="3589" spans="1:20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>E3589/D3589</f>
        <v>1.266</v>
      </c>
      <c r="P3589">
        <f>E3589/L3589</f>
        <v>22.607142857142858</v>
      </c>
      <c r="Q3589" t="str">
        <f>LEFT(N3589,(FIND("/",N3589)-1))</f>
        <v>theater</v>
      </c>
      <c r="R3589" t="str">
        <f>MID(N3589,FIND("/",N3589)+1,4115)</f>
        <v>plays</v>
      </c>
      <c r="S3589" s="11">
        <f>(((J3589/60)/60)/24)+DATE(1970,1,1)</f>
        <v>42503.539976851855</v>
      </c>
      <c r="T3589" s="11">
        <f>(((I3589/60)/60)/24)+DATE(1970,1,1)</f>
        <v>42548.791666666672</v>
      </c>
    </row>
    <row r="3590" spans="1:20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>E3590/D3590</f>
        <v>1.0049999999999999</v>
      </c>
      <c r="P3590">
        <f>E3590/L3590</f>
        <v>18.272727272727273</v>
      </c>
      <c r="Q3590" t="str">
        <f>LEFT(N3590,(FIND("/",N3590)-1))</f>
        <v>theater</v>
      </c>
      <c r="R3590" t="str">
        <f>MID(N3590,FIND("/",N3590)+1,4115)</f>
        <v>plays</v>
      </c>
      <c r="S3590" s="11">
        <f>(((J3590/60)/60)/24)+DATE(1970,1,1)</f>
        <v>42101.828819444447</v>
      </c>
      <c r="T3590" s="11">
        <f>(((I3590/60)/60)/24)+DATE(1970,1,1)</f>
        <v>42123.958333333328</v>
      </c>
    </row>
    <row r="3591" spans="1:20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>E3591/D3591</f>
        <v>1.2749999999999999</v>
      </c>
      <c r="P3591">
        <f>E3591/L3591</f>
        <v>82.258064516129039</v>
      </c>
      <c r="Q3591" t="str">
        <f>LEFT(N3591,(FIND("/",N3591)-1))</f>
        <v>theater</v>
      </c>
      <c r="R3591" t="str">
        <f>MID(N3591,FIND("/",N3591)+1,4115)</f>
        <v>plays</v>
      </c>
      <c r="S3591" s="11">
        <f>(((J3591/60)/60)/24)+DATE(1970,1,1)</f>
        <v>42125.647534722222</v>
      </c>
      <c r="T3591" s="11">
        <f>(((I3591/60)/60)/24)+DATE(1970,1,1)</f>
        <v>42150.647534722222</v>
      </c>
    </row>
    <row r="3592" spans="1:20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>E3592/D3592</f>
        <v>1.0005999999999999</v>
      </c>
      <c r="P3592">
        <f>E3592/L3592</f>
        <v>68.534246575342465</v>
      </c>
      <c r="Q3592" t="str">
        <f>LEFT(N3592,(FIND("/",N3592)-1))</f>
        <v>theater</v>
      </c>
      <c r="R3592" t="str">
        <f>MID(N3592,FIND("/",N3592)+1,4115)</f>
        <v>plays</v>
      </c>
      <c r="S3592" s="11">
        <f>(((J3592/60)/60)/24)+DATE(1970,1,1)</f>
        <v>41902.333726851852</v>
      </c>
      <c r="T3592" s="11">
        <f>(((I3592/60)/60)/24)+DATE(1970,1,1)</f>
        <v>41932.333726851852</v>
      </c>
    </row>
    <row r="3593" spans="1:20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>E3593/D3593</f>
        <v>1.75</v>
      </c>
      <c r="P3593">
        <f>E3593/L3593</f>
        <v>68.055555555555557</v>
      </c>
      <c r="Q3593" t="str">
        <f>LEFT(N3593,(FIND("/",N3593)-1))</f>
        <v>theater</v>
      </c>
      <c r="R3593" t="str">
        <f>MID(N3593,FIND("/",N3593)+1,4115)</f>
        <v>plays</v>
      </c>
      <c r="S3593" s="11">
        <f>(((J3593/60)/60)/24)+DATE(1970,1,1)</f>
        <v>42003.948425925926</v>
      </c>
      <c r="T3593" s="11">
        <f>(((I3593/60)/60)/24)+DATE(1970,1,1)</f>
        <v>42028.207638888889</v>
      </c>
    </row>
    <row r="3594" spans="1:20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>E3594/D3594</f>
        <v>1.2725</v>
      </c>
      <c r="P3594">
        <f>E3594/L3594</f>
        <v>72.714285714285708</v>
      </c>
      <c r="Q3594" t="str">
        <f>LEFT(N3594,(FIND("/",N3594)-1))</f>
        <v>theater</v>
      </c>
      <c r="R3594" t="str">
        <f>MID(N3594,FIND("/",N3594)+1,4115)</f>
        <v>plays</v>
      </c>
      <c r="S3594" s="11">
        <f>(((J3594/60)/60)/24)+DATE(1970,1,1)</f>
        <v>41988.829942129625</v>
      </c>
      <c r="T3594" s="11">
        <f>(((I3594/60)/60)/24)+DATE(1970,1,1)</f>
        <v>42046.207638888889</v>
      </c>
    </row>
    <row r="3595" spans="1:20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>E3595/D3595</f>
        <v>1.1063333333333334</v>
      </c>
      <c r="P3595">
        <f>E3595/L3595</f>
        <v>77.186046511627907</v>
      </c>
      <c r="Q3595" t="str">
        <f>LEFT(N3595,(FIND("/",N3595)-1))</f>
        <v>theater</v>
      </c>
      <c r="R3595" t="str">
        <f>MID(N3595,FIND("/",N3595)+1,4115)</f>
        <v>plays</v>
      </c>
      <c r="S3595" s="11">
        <f>(((J3595/60)/60)/24)+DATE(1970,1,1)</f>
        <v>41974.898599537039</v>
      </c>
      <c r="T3595" s="11">
        <f>(((I3595/60)/60)/24)+DATE(1970,1,1)</f>
        <v>42009.851388888885</v>
      </c>
    </row>
    <row r="3596" spans="1:20" ht="43.2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>E3596/D3596</f>
        <v>1.2593749999999999</v>
      </c>
      <c r="P3596">
        <f>E3596/L3596</f>
        <v>55.972222222222221</v>
      </c>
      <c r="Q3596" t="str">
        <f>LEFT(N3596,(FIND("/",N3596)-1))</f>
        <v>theater</v>
      </c>
      <c r="R3596" t="str">
        <f>MID(N3596,FIND("/",N3596)+1,4115)</f>
        <v>plays</v>
      </c>
      <c r="S3596" s="11">
        <f>(((J3596/60)/60)/24)+DATE(1970,1,1)</f>
        <v>42592.066921296297</v>
      </c>
      <c r="T3596" s="11">
        <f>(((I3596/60)/60)/24)+DATE(1970,1,1)</f>
        <v>42617.066921296297</v>
      </c>
    </row>
    <row r="3597" spans="1:20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>E3597/D3597</f>
        <v>1.1850000000000001</v>
      </c>
      <c r="P3597">
        <f>E3597/L3597</f>
        <v>49.693548387096776</v>
      </c>
      <c r="Q3597" t="str">
        <f>LEFT(N3597,(FIND("/",N3597)-1))</f>
        <v>theater</v>
      </c>
      <c r="R3597" t="str">
        <f>MID(N3597,FIND("/",N3597)+1,4115)</f>
        <v>plays</v>
      </c>
      <c r="S3597" s="11">
        <f>(((J3597/60)/60)/24)+DATE(1970,1,1)</f>
        <v>42050.008368055554</v>
      </c>
      <c r="T3597" s="11">
        <f>(((I3597/60)/60)/24)+DATE(1970,1,1)</f>
        <v>42076.290972222225</v>
      </c>
    </row>
    <row r="3598" spans="1:20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>E3598/D3598</f>
        <v>1.0772727272727274</v>
      </c>
      <c r="P3598">
        <f>E3598/L3598</f>
        <v>79</v>
      </c>
      <c r="Q3598" t="str">
        <f>LEFT(N3598,(FIND("/",N3598)-1))</f>
        <v>theater</v>
      </c>
      <c r="R3598" t="str">
        <f>MID(N3598,FIND("/",N3598)+1,4115)</f>
        <v>plays</v>
      </c>
      <c r="S3598" s="11">
        <f>(((J3598/60)/60)/24)+DATE(1970,1,1)</f>
        <v>41856.715069444443</v>
      </c>
      <c r="T3598" s="11">
        <f>(((I3598/60)/60)/24)+DATE(1970,1,1)</f>
        <v>41877.715069444443</v>
      </c>
    </row>
    <row r="3599" spans="1:20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>E3599/D3599</f>
        <v>1.026</v>
      </c>
      <c r="P3599">
        <f>E3599/L3599</f>
        <v>77.727272727272734</v>
      </c>
      <c r="Q3599" t="str">
        <f>LEFT(N3599,(FIND("/",N3599)-1))</f>
        <v>theater</v>
      </c>
      <c r="R3599" t="str">
        <f>MID(N3599,FIND("/",N3599)+1,4115)</f>
        <v>plays</v>
      </c>
      <c r="S3599" s="11">
        <f>(((J3599/60)/60)/24)+DATE(1970,1,1)</f>
        <v>42417.585532407407</v>
      </c>
      <c r="T3599" s="11">
        <f>(((I3599/60)/60)/24)+DATE(1970,1,1)</f>
        <v>42432.249305555553</v>
      </c>
    </row>
    <row r="3600" spans="1:20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>E3600/D3600</f>
        <v>1.101</v>
      </c>
      <c r="P3600">
        <f>E3600/L3600</f>
        <v>40.777777777777779</v>
      </c>
      <c r="Q3600" t="str">
        <f>LEFT(N3600,(FIND("/",N3600)-1))</f>
        <v>theater</v>
      </c>
      <c r="R3600" t="str">
        <f>MID(N3600,FIND("/",N3600)+1,4115)</f>
        <v>plays</v>
      </c>
      <c r="S3600" s="11">
        <f>(((J3600/60)/60)/24)+DATE(1970,1,1)</f>
        <v>41866.79886574074</v>
      </c>
      <c r="T3600" s="11">
        <f>(((I3600/60)/60)/24)+DATE(1970,1,1)</f>
        <v>41885.207638888889</v>
      </c>
    </row>
    <row r="3601" spans="1:20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>E3601/D3601</f>
        <v>2.02</v>
      </c>
      <c r="P3601">
        <f>E3601/L3601</f>
        <v>59.411764705882355</v>
      </c>
      <c r="Q3601" t="str">
        <f>LEFT(N3601,(FIND("/",N3601)-1))</f>
        <v>theater</v>
      </c>
      <c r="R3601" t="str">
        <f>MID(N3601,FIND("/",N3601)+1,4115)</f>
        <v>plays</v>
      </c>
      <c r="S3601" s="11">
        <f>(((J3601/60)/60)/24)+DATE(1970,1,1)</f>
        <v>42220.79487268519</v>
      </c>
      <c r="T3601" s="11">
        <f>(((I3601/60)/60)/24)+DATE(1970,1,1)</f>
        <v>42246</v>
      </c>
    </row>
    <row r="3602" spans="1:20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>E3602/D3602</f>
        <v>1.3</v>
      </c>
      <c r="P3602">
        <f>E3602/L3602</f>
        <v>3.25</v>
      </c>
      <c r="Q3602" t="str">
        <f>LEFT(N3602,(FIND("/",N3602)-1))</f>
        <v>theater</v>
      </c>
      <c r="R3602" t="str">
        <f>MID(N3602,FIND("/",N3602)+1,4115)</f>
        <v>plays</v>
      </c>
      <c r="S3602" s="11">
        <f>(((J3602/60)/60)/24)+DATE(1970,1,1)</f>
        <v>42628.849120370374</v>
      </c>
      <c r="T3602" s="11">
        <f>(((I3602/60)/60)/24)+DATE(1970,1,1)</f>
        <v>42656.849120370374</v>
      </c>
    </row>
    <row r="3603" spans="1:20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>E3603/D3603</f>
        <v>1.0435000000000001</v>
      </c>
      <c r="P3603">
        <f>E3603/L3603</f>
        <v>39.377358490566039</v>
      </c>
      <c r="Q3603" t="str">
        <f>LEFT(N3603,(FIND("/",N3603)-1))</f>
        <v>theater</v>
      </c>
      <c r="R3603" t="str">
        <f>MID(N3603,FIND("/",N3603)+1,4115)</f>
        <v>plays</v>
      </c>
      <c r="S3603" s="11">
        <f>(((J3603/60)/60)/24)+DATE(1970,1,1)</f>
        <v>41990.99863425926</v>
      </c>
      <c r="T3603" s="11">
        <f>(((I3603/60)/60)/24)+DATE(1970,1,1)</f>
        <v>42020.99863425926</v>
      </c>
    </row>
    <row r="3604" spans="1:20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>E3604/D3604</f>
        <v>1.0004999999999999</v>
      </c>
      <c r="P3604">
        <f>E3604/L3604</f>
        <v>81.673469387755105</v>
      </c>
      <c r="Q3604" t="str">
        <f>LEFT(N3604,(FIND("/",N3604)-1))</f>
        <v>theater</v>
      </c>
      <c r="R3604" t="str">
        <f>MID(N3604,FIND("/",N3604)+1,4115)</f>
        <v>plays</v>
      </c>
      <c r="S3604" s="11">
        <f>(((J3604/60)/60)/24)+DATE(1970,1,1)</f>
        <v>42447.894432870366</v>
      </c>
      <c r="T3604" s="11">
        <f>(((I3604/60)/60)/24)+DATE(1970,1,1)</f>
        <v>42507.894432870366</v>
      </c>
    </row>
    <row r="3605" spans="1:20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>E3605/D3605</f>
        <v>1.7066666666666668</v>
      </c>
      <c r="P3605">
        <f>E3605/L3605</f>
        <v>44.912280701754383</v>
      </c>
      <c r="Q3605" t="str">
        <f>LEFT(N3605,(FIND("/",N3605)-1))</f>
        <v>theater</v>
      </c>
      <c r="R3605" t="str">
        <f>MID(N3605,FIND("/",N3605)+1,4115)</f>
        <v>plays</v>
      </c>
      <c r="S3605" s="11">
        <f>(((J3605/60)/60)/24)+DATE(1970,1,1)</f>
        <v>42283.864351851851</v>
      </c>
      <c r="T3605" s="11">
        <f>(((I3605/60)/60)/24)+DATE(1970,1,1)</f>
        <v>42313.906018518523</v>
      </c>
    </row>
    <row r="3606" spans="1:20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>E3606/D3606</f>
        <v>1.1283333333333334</v>
      </c>
      <c r="P3606">
        <f>E3606/L3606</f>
        <v>49.05797101449275</v>
      </c>
      <c r="Q3606" t="str">
        <f>LEFT(N3606,(FIND("/",N3606)-1))</f>
        <v>theater</v>
      </c>
      <c r="R3606" t="str">
        <f>MID(N3606,FIND("/",N3606)+1,4115)</f>
        <v>plays</v>
      </c>
      <c r="S3606" s="11">
        <f>(((J3606/60)/60)/24)+DATE(1970,1,1)</f>
        <v>42483.015694444446</v>
      </c>
      <c r="T3606" s="11">
        <f>(((I3606/60)/60)/24)+DATE(1970,1,1)</f>
        <v>42489.290972222225</v>
      </c>
    </row>
    <row r="3607" spans="1:20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>E3607/D3607</f>
        <v>1.84</v>
      </c>
      <c r="P3607">
        <f>E3607/L3607</f>
        <v>30.666666666666668</v>
      </c>
      <c r="Q3607" t="str">
        <f>LEFT(N3607,(FIND("/",N3607)-1))</f>
        <v>theater</v>
      </c>
      <c r="R3607" t="str">
        <f>MID(N3607,FIND("/",N3607)+1,4115)</f>
        <v>plays</v>
      </c>
      <c r="S3607" s="11">
        <f>(((J3607/60)/60)/24)+DATE(1970,1,1)</f>
        <v>42383.793124999997</v>
      </c>
      <c r="T3607" s="11">
        <f>(((I3607/60)/60)/24)+DATE(1970,1,1)</f>
        <v>42413.793124999997</v>
      </c>
    </row>
    <row r="3608" spans="1:20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>E3608/D3608</f>
        <v>1.3026666666666666</v>
      </c>
      <c r="P3608">
        <f>E3608/L3608</f>
        <v>61.0625</v>
      </c>
      <c r="Q3608" t="str">
        <f>LEFT(N3608,(FIND("/",N3608)-1))</f>
        <v>theater</v>
      </c>
      <c r="R3608" t="str">
        <f>MID(N3608,FIND("/",N3608)+1,4115)</f>
        <v>plays</v>
      </c>
      <c r="S3608" s="11">
        <f>(((J3608/60)/60)/24)+DATE(1970,1,1)</f>
        <v>42566.604826388888</v>
      </c>
      <c r="T3608" s="11">
        <f>(((I3608/60)/60)/24)+DATE(1970,1,1)</f>
        <v>42596.604826388888</v>
      </c>
    </row>
    <row r="3609" spans="1:20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>E3609/D3609</f>
        <v>1.0545454545454545</v>
      </c>
      <c r="P3609">
        <f>E3609/L3609</f>
        <v>29</v>
      </c>
      <c r="Q3609" t="str">
        <f>LEFT(N3609,(FIND("/",N3609)-1))</f>
        <v>theater</v>
      </c>
      <c r="R3609" t="str">
        <f>MID(N3609,FIND("/",N3609)+1,4115)</f>
        <v>plays</v>
      </c>
      <c r="S3609" s="11">
        <f>(((J3609/60)/60)/24)+DATE(1970,1,1)</f>
        <v>42338.963912037041</v>
      </c>
      <c r="T3609" s="11">
        <f>(((I3609/60)/60)/24)+DATE(1970,1,1)</f>
        <v>42353</v>
      </c>
    </row>
    <row r="3610" spans="1:20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>E3610/D3610</f>
        <v>1</v>
      </c>
      <c r="P3610">
        <f>E3610/L3610</f>
        <v>29.62962962962963</v>
      </c>
      <c r="Q3610" t="str">
        <f>LEFT(N3610,(FIND("/",N3610)-1))</f>
        <v>theater</v>
      </c>
      <c r="R3610" t="str">
        <f>MID(N3610,FIND("/",N3610)+1,4115)</f>
        <v>plays</v>
      </c>
      <c r="S3610" s="11">
        <f>(((J3610/60)/60)/24)+DATE(1970,1,1)</f>
        <v>42506.709375000006</v>
      </c>
      <c r="T3610" s="11">
        <f>(((I3610/60)/60)/24)+DATE(1970,1,1)</f>
        <v>42538.583333333328</v>
      </c>
    </row>
    <row r="3611" spans="1:20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>E3611/D3611</f>
        <v>1.5331632653061225</v>
      </c>
      <c r="P3611">
        <f>E3611/L3611</f>
        <v>143.0952380952381</v>
      </c>
      <c r="Q3611" t="str">
        <f>LEFT(N3611,(FIND("/",N3611)-1))</f>
        <v>theater</v>
      </c>
      <c r="R3611" t="str">
        <f>MID(N3611,FIND("/",N3611)+1,4115)</f>
        <v>plays</v>
      </c>
      <c r="S3611" s="11">
        <f>(((J3611/60)/60)/24)+DATE(1970,1,1)</f>
        <v>42429.991724537031</v>
      </c>
      <c r="T3611" s="11">
        <f>(((I3611/60)/60)/24)+DATE(1970,1,1)</f>
        <v>42459.950057870374</v>
      </c>
    </row>
    <row r="3612" spans="1:20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>E3612/D3612</f>
        <v>1.623</v>
      </c>
      <c r="P3612">
        <f>E3612/L3612</f>
        <v>52.354838709677416</v>
      </c>
      <c r="Q3612" t="str">
        <f>LEFT(N3612,(FIND("/",N3612)-1))</f>
        <v>theater</v>
      </c>
      <c r="R3612" t="str">
        <f>MID(N3612,FIND("/",N3612)+1,4115)</f>
        <v>plays</v>
      </c>
      <c r="S3612" s="11">
        <f>(((J3612/60)/60)/24)+DATE(1970,1,1)</f>
        <v>42203.432129629626</v>
      </c>
      <c r="T3612" s="11">
        <f>(((I3612/60)/60)/24)+DATE(1970,1,1)</f>
        <v>42233.432129629626</v>
      </c>
    </row>
    <row r="3613" spans="1:20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>E3613/D3613</f>
        <v>1.36</v>
      </c>
      <c r="P3613">
        <f>E3613/L3613</f>
        <v>66.666666666666671</v>
      </c>
      <c r="Q3613" t="str">
        <f>LEFT(N3613,(FIND("/",N3613)-1))</f>
        <v>theater</v>
      </c>
      <c r="R3613" t="str">
        <f>MID(N3613,FIND("/",N3613)+1,4115)</f>
        <v>plays</v>
      </c>
      <c r="S3613" s="11">
        <f>(((J3613/60)/60)/24)+DATE(1970,1,1)</f>
        <v>42072.370381944449</v>
      </c>
      <c r="T3613" s="11">
        <f>(((I3613/60)/60)/24)+DATE(1970,1,1)</f>
        <v>42102.370381944449</v>
      </c>
    </row>
    <row r="3614" spans="1:20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>E3614/D3614</f>
        <v>1.444</v>
      </c>
      <c r="P3614">
        <f>E3614/L3614</f>
        <v>126.66666666666667</v>
      </c>
      <c r="Q3614" t="str">
        <f>LEFT(N3614,(FIND("/",N3614)-1))</f>
        <v>theater</v>
      </c>
      <c r="R3614" t="str">
        <f>MID(N3614,FIND("/",N3614)+1,4115)</f>
        <v>plays</v>
      </c>
      <c r="S3614" s="11">
        <f>(((J3614/60)/60)/24)+DATE(1970,1,1)</f>
        <v>41789.726979166669</v>
      </c>
      <c r="T3614" s="11">
        <f>(((I3614/60)/60)/24)+DATE(1970,1,1)</f>
        <v>41799.726979166669</v>
      </c>
    </row>
    <row r="3615" spans="1:20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>E3615/D3615</f>
        <v>1</v>
      </c>
      <c r="P3615">
        <f>E3615/L3615</f>
        <v>62.5</v>
      </c>
      <c r="Q3615" t="str">
        <f>LEFT(N3615,(FIND("/",N3615)-1))</f>
        <v>theater</v>
      </c>
      <c r="R3615" t="str">
        <f>MID(N3615,FIND("/",N3615)+1,4115)</f>
        <v>plays</v>
      </c>
      <c r="S3615" s="11">
        <f>(((J3615/60)/60)/24)+DATE(1970,1,1)</f>
        <v>41788.58997685185</v>
      </c>
      <c r="T3615" s="11">
        <f>(((I3615/60)/60)/24)+DATE(1970,1,1)</f>
        <v>41818.58997685185</v>
      </c>
    </row>
    <row r="3616" spans="1:20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>E3616/D3616</f>
        <v>1.008</v>
      </c>
      <c r="P3616">
        <f>E3616/L3616</f>
        <v>35.492957746478872</v>
      </c>
      <c r="Q3616" t="str">
        <f>LEFT(N3616,(FIND("/",N3616)-1))</f>
        <v>theater</v>
      </c>
      <c r="R3616" t="str">
        <f>MID(N3616,FIND("/",N3616)+1,4115)</f>
        <v>plays</v>
      </c>
      <c r="S3616" s="11">
        <f>(((J3616/60)/60)/24)+DATE(1970,1,1)</f>
        <v>42144.041851851856</v>
      </c>
      <c r="T3616" s="11">
        <f>(((I3616/60)/60)/24)+DATE(1970,1,1)</f>
        <v>42174.041851851856</v>
      </c>
    </row>
    <row r="3617" spans="1:20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>E3617/D3617</f>
        <v>1.0680000000000001</v>
      </c>
      <c r="P3617">
        <f>E3617/L3617</f>
        <v>37.083333333333336</v>
      </c>
      <c r="Q3617" t="str">
        <f>LEFT(N3617,(FIND("/",N3617)-1))</f>
        <v>theater</v>
      </c>
      <c r="R3617" t="str">
        <f>MID(N3617,FIND("/",N3617)+1,4115)</f>
        <v>plays</v>
      </c>
      <c r="S3617" s="11">
        <f>(((J3617/60)/60)/24)+DATE(1970,1,1)</f>
        <v>42318.593703703707</v>
      </c>
      <c r="T3617" s="11">
        <f>(((I3617/60)/60)/24)+DATE(1970,1,1)</f>
        <v>42348.593703703707</v>
      </c>
    </row>
    <row r="3618" spans="1:20" ht="43.2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>E3618/D3618</f>
        <v>1.248</v>
      </c>
      <c r="P3618">
        <f>E3618/L3618</f>
        <v>69.333333333333329</v>
      </c>
      <c r="Q3618" t="str">
        <f>LEFT(N3618,(FIND("/",N3618)-1))</f>
        <v>theater</v>
      </c>
      <c r="R3618" t="str">
        <f>MID(N3618,FIND("/",N3618)+1,4115)</f>
        <v>plays</v>
      </c>
      <c r="S3618" s="11">
        <f>(((J3618/60)/60)/24)+DATE(1970,1,1)</f>
        <v>42052.949814814812</v>
      </c>
      <c r="T3618" s="11">
        <f>(((I3618/60)/60)/24)+DATE(1970,1,1)</f>
        <v>42082.908148148148</v>
      </c>
    </row>
    <row r="3619" spans="1:20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>E3619/D3619</f>
        <v>1.1891891891891893</v>
      </c>
      <c r="P3619">
        <f>E3619/L3619</f>
        <v>17.254901960784313</v>
      </c>
      <c r="Q3619" t="str">
        <f>LEFT(N3619,(FIND("/",N3619)-1))</f>
        <v>theater</v>
      </c>
      <c r="R3619" t="str">
        <f>MID(N3619,FIND("/",N3619)+1,4115)</f>
        <v>plays</v>
      </c>
      <c r="S3619" s="11">
        <f>(((J3619/60)/60)/24)+DATE(1970,1,1)</f>
        <v>42779.610289351855</v>
      </c>
      <c r="T3619" s="11">
        <f>(((I3619/60)/60)/24)+DATE(1970,1,1)</f>
        <v>42794</v>
      </c>
    </row>
    <row r="3620" spans="1:20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>E3620/D3620</f>
        <v>1.01</v>
      </c>
      <c r="P3620">
        <f>E3620/L3620</f>
        <v>36.071428571428569</v>
      </c>
      <c r="Q3620" t="str">
        <f>LEFT(N3620,(FIND("/",N3620)-1))</f>
        <v>theater</v>
      </c>
      <c r="R3620" t="str">
        <f>MID(N3620,FIND("/",N3620)+1,4115)</f>
        <v>plays</v>
      </c>
      <c r="S3620" s="11">
        <f>(((J3620/60)/60)/24)+DATE(1970,1,1)</f>
        <v>42128.627893518518</v>
      </c>
      <c r="T3620" s="11">
        <f>(((I3620/60)/60)/24)+DATE(1970,1,1)</f>
        <v>42158.627893518518</v>
      </c>
    </row>
    <row r="3621" spans="1:20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>E3621/D3621</f>
        <v>1.1299999999999999</v>
      </c>
      <c r="P3621">
        <f>E3621/L3621</f>
        <v>66.470588235294116</v>
      </c>
      <c r="Q3621" t="str">
        <f>LEFT(N3621,(FIND("/",N3621)-1))</f>
        <v>theater</v>
      </c>
      <c r="R3621" t="str">
        <f>MID(N3621,FIND("/",N3621)+1,4115)</f>
        <v>plays</v>
      </c>
      <c r="S3621" s="11">
        <f>(((J3621/60)/60)/24)+DATE(1970,1,1)</f>
        <v>42661.132245370376</v>
      </c>
      <c r="T3621" s="11">
        <f>(((I3621/60)/60)/24)+DATE(1970,1,1)</f>
        <v>42693.916666666672</v>
      </c>
    </row>
    <row r="3622" spans="1:20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>E3622/D3622</f>
        <v>1.0519047619047619</v>
      </c>
      <c r="P3622">
        <f>E3622/L3622</f>
        <v>56.065989847715734</v>
      </c>
      <c r="Q3622" t="str">
        <f>LEFT(N3622,(FIND("/",N3622)-1))</f>
        <v>theater</v>
      </c>
      <c r="R3622" t="str">
        <f>MID(N3622,FIND("/",N3622)+1,4115)</f>
        <v>plays</v>
      </c>
      <c r="S3622" s="11">
        <f>(((J3622/60)/60)/24)+DATE(1970,1,1)</f>
        <v>42037.938206018516</v>
      </c>
      <c r="T3622" s="11">
        <f>(((I3622/60)/60)/24)+DATE(1970,1,1)</f>
        <v>42068.166666666672</v>
      </c>
    </row>
    <row r="3623" spans="1:20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>E3623/D3623</f>
        <v>1.0973333333333333</v>
      </c>
      <c r="P3623">
        <f>E3623/L3623</f>
        <v>47.028571428571432</v>
      </c>
      <c r="Q3623" t="str">
        <f>LEFT(N3623,(FIND("/",N3623)-1))</f>
        <v>theater</v>
      </c>
      <c r="R3623" t="str">
        <f>MID(N3623,FIND("/",N3623)+1,4115)</f>
        <v>plays</v>
      </c>
      <c r="S3623" s="11">
        <f>(((J3623/60)/60)/24)+DATE(1970,1,1)</f>
        <v>42619.935694444444</v>
      </c>
      <c r="T3623" s="11">
        <f>(((I3623/60)/60)/24)+DATE(1970,1,1)</f>
        <v>42643.875</v>
      </c>
    </row>
    <row r="3624" spans="1:20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>E3624/D3624</f>
        <v>1.00099</v>
      </c>
      <c r="P3624">
        <f>E3624/L3624</f>
        <v>47.666190476190479</v>
      </c>
      <c r="Q3624" t="str">
        <f>LEFT(N3624,(FIND("/",N3624)-1))</f>
        <v>theater</v>
      </c>
      <c r="R3624" t="str">
        <f>MID(N3624,FIND("/",N3624)+1,4115)</f>
        <v>plays</v>
      </c>
      <c r="S3624" s="11">
        <f>(((J3624/60)/60)/24)+DATE(1970,1,1)</f>
        <v>41877.221886574072</v>
      </c>
      <c r="T3624" s="11">
        <f>(((I3624/60)/60)/24)+DATE(1970,1,1)</f>
        <v>41910.140972222223</v>
      </c>
    </row>
    <row r="3625" spans="1:20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>E3625/D3625</f>
        <v>1.2</v>
      </c>
      <c r="P3625">
        <f>E3625/L3625</f>
        <v>88.235294117647058</v>
      </c>
      <c r="Q3625" t="str">
        <f>LEFT(N3625,(FIND("/",N3625)-1))</f>
        <v>theater</v>
      </c>
      <c r="R3625" t="str">
        <f>MID(N3625,FIND("/",N3625)+1,4115)</f>
        <v>plays</v>
      </c>
      <c r="S3625" s="11">
        <f>(((J3625/60)/60)/24)+DATE(1970,1,1)</f>
        <v>41828.736921296295</v>
      </c>
      <c r="T3625" s="11">
        <f>(((I3625/60)/60)/24)+DATE(1970,1,1)</f>
        <v>41846.291666666664</v>
      </c>
    </row>
    <row r="3626" spans="1:20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>E3626/D3626</f>
        <v>1.0493333333333332</v>
      </c>
      <c r="P3626">
        <f>E3626/L3626</f>
        <v>80.717948717948715</v>
      </c>
      <c r="Q3626" t="str">
        <f>LEFT(N3626,(FIND("/",N3626)-1))</f>
        <v>theater</v>
      </c>
      <c r="R3626" t="str">
        <f>MID(N3626,FIND("/",N3626)+1,4115)</f>
        <v>plays</v>
      </c>
      <c r="S3626" s="11">
        <f>(((J3626/60)/60)/24)+DATE(1970,1,1)</f>
        <v>42545.774189814809</v>
      </c>
      <c r="T3626" s="11">
        <f>(((I3626/60)/60)/24)+DATE(1970,1,1)</f>
        <v>42605.774189814809</v>
      </c>
    </row>
    <row r="3627" spans="1:20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>E3627/D3627</f>
        <v>1.0266666666666666</v>
      </c>
      <c r="P3627">
        <f>E3627/L3627</f>
        <v>39.487179487179489</v>
      </c>
      <c r="Q3627" t="str">
        <f>LEFT(N3627,(FIND("/",N3627)-1))</f>
        <v>theater</v>
      </c>
      <c r="R3627" t="str">
        <f>MID(N3627,FIND("/",N3627)+1,4115)</f>
        <v>plays</v>
      </c>
      <c r="S3627" s="11">
        <f>(((J3627/60)/60)/24)+DATE(1970,1,1)</f>
        <v>42157.652511574073</v>
      </c>
      <c r="T3627" s="11">
        <f>(((I3627/60)/60)/24)+DATE(1970,1,1)</f>
        <v>42187.652511574073</v>
      </c>
    </row>
    <row r="3628" spans="1:20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>E3628/D3628</f>
        <v>1.0182500000000001</v>
      </c>
      <c r="P3628">
        <f>E3628/L3628</f>
        <v>84.854166666666671</v>
      </c>
      <c r="Q3628" t="str">
        <f>LEFT(N3628,(FIND("/",N3628)-1))</f>
        <v>theater</v>
      </c>
      <c r="R3628" t="str">
        <f>MID(N3628,FIND("/",N3628)+1,4115)</f>
        <v>plays</v>
      </c>
      <c r="S3628" s="11">
        <f>(((J3628/60)/60)/24)+DATE(1970,1,1)</f>
        <v>41846.667326388888</v>
      </c>
      <c r="T3628" s="11">
        <f>(((I3628/60)/60)/24)+DATE(1970,1,1)</f>
        <v>41867.667326388888</v>
      </c>
    </row>
    <row r="3629" spans="1:20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>E3629/D3629</f>
        <v>1</v>
      </c>
      <c r="P3629">
        <f>E3629/L3629</f>
        <v>68.965517241379317</v>
      </c>
      <c r="Q3629" t="str">
        <f>LEFT(N3629,(FIND("/",N3629)-1))</f>
        <v>theater</v>
      </c>
      <c r="R3629" t="str">
        <f>MID(N3629,FIND("/",N3629)+1,4115)</f>
        <v>plays</v>
      </c>
      <c r="S3629" s="11">
        <f>(((J3629/60)/60)/24)+DATE(1970,1,1)</f>
        <v>42460.741747685184</v>
      </c>
      <c r="T3629" s="11">
        <f>(((I3629/60)/60)/24)+DATE(1970,1,1)</f>
        <v>42511.165972222225</v>
      </c>
    </row>
    <row r="3630" spans="1:20" ht="43.2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>E3630/D3630</f>
        <v>0</v>
      </c>
      <c r="P3630" t="e">
        <f>E3630/L3630</f>
        <v>#DIV/0!</v>
      </c>
      <c r="Q3630" t="str">
        <f>LEFT(N3630,(FIND("/",N3630)-1))</f>
        <v>theater</v>
      </c>
      <c r="R3630" t="str">
        <f>MID(N3630,FIND("/",N3630)+1,4115)</f>
        <v>musical</v>
      </c>
      <c r="S3630" s="11">
        <f>(((J3630/60)/60)/24)+DATE(1970,1,1)</f>
        <v>42291.833287037036</v>
      </c>
      <c r="T3630" s="11">
        <f>(((I3630/60)/60)/24)+DATE(1970,1,1)</f>
        <v>42351.874953703707</v>
      </c>
    </row>
    <row r="3631" spans="1:20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>E3631/D3631</f>
        <v>1.9999999999999999E-6</v>
      </c>
      <c r="P3631">
        <f>E3631/L3631</f>
        <v>1</v>
      </c>
      <c r="Q3631" t="str">
        <f>LEFT(N3631,(FIND("/",N3631)-1))</f>
        <v>theater</v>
      </c>
      <c r="R3631" t="str">
        <f>MID(N3631,FIND("/",N3631)+1,4115)</f>
        <v>musical</v>
      </c>
      <c r="S3631" s="11">
        <f>(((J3631/60)/60)/24)+DATE(1970,1,1)</f>
        <v>42437.094490740739</v>
      </c>
      <c r="T3631" s="11">
        <f>(((I3631/60)/60)/24)+DATE(1970,1,1)</f>
        <v>42495.708333333328</v>
      </c>
    </row>
    <row r="3632" spans="1:20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>E3632/D3632</f>
        <v>3.3333333333333332E-4</v>
      </c>
      <c r="P3632">
        <f>E3632/L3632</f>
        <v>1</v>
      </c>
      <c r="Q3632" t="str">
        <f>LEFT(N3632,(FIND("/",N3632)-1))</f>
        <v>theater</v>
      </c>
      <c r="R3632" t="str">
        <f>MID(N3632,FIND("/",N3632)+1,4115)</f>
        <v>musical</v>
      </c>
      <c r="S3632" s="11">
        <f>(((J3632/60)/60)/24)+DATE(1970,1,1)</f>
        <v>41942.84710648148</v>
      </c>
      <c r="T3632" s="11">
        <f>(((I3632/60)/60)/24)+DATE(1970,1,1)</f>
        <v>41972.888773148152</v>
      </c>
    </row>
    <row r="3633" spans="1:20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>E3633/D3633</f>
        <v>0.51023391812865493</v>
      </c>
      <c r="P3633">
        <f>E3633/L3633</f>
        <v>147.88135593220338</v>
      </c>
      <c r="Q3633" t="str">
        <f>LEFT(N3633,(FIND("/",N3633)-1))</f>
        <v>theater</v>
      </c>
      <c r="R3633" t="str">
        <f>MID(N3633,FIND("/",N3633)+1,4115)</f>
        <v>musical</v>
      </c>
      <c r="S3633" s="11">
        <f>(((J3633/60)/60)/24)+DATE(1970,1,1)</f>
        <v>41880.753437499996</v>
      </c>
      <c r="T3633" s="11">
        <f>(((I3633/60)/60)/24)+DATE(1970,1,1)</f>
        <v>41905.165972222225</v>
      </c>
    </row>
    <row r="3634" spans="1:20" ht="43.2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>E3634/D3634</f>
        <v>0.2</v>
      </c>
      <c r="P3634">
        <f>E3634/L3634</f>
        <v>100</v>
      </c>
      <c r="Q3634" t="str">
        <f>LEFT(N3634,(FIND("/",N3634)-1))</f>
        <v>theater</v>
      </c>
      <c r="R3634" t="str">
        <f>MID(N3634,FIND("/",N3634)+1,4115)</f>
        <v>musical</v>
      </c>
      <c r="S3634" s="11">
        <f>(((J3634/60)/60)/24)+DATE(1970,1,1)</f>
        <v>41946.936909722222</v>
      </c>
      <c r="T3634" s="11">
        <f>(((I3634/60)/60)/24)+DATE(1970,1,1)</f>
        <v>41966.936909722222</v>
      </c>
    </row>
    <row r="3635" spans="1:20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>E3635/D3635</f>
        <v>0.35239999999999999</v>
      </c>
      <c r="P3635">
        <f>E3635/L3635</f>
        <v>56.838709677419352</v>
      </c>
      <c r="Q3635" t="str">
        <f>LEFT(N3635,(FIND("/",N3635)-1))</f>
        <v>theater</v>
      </c>
      <c r="R3635" t="str">
        <f>MID(N3635,FIND("/",N3635)+1,4115)</f>
        <v>musical</v>
      </c>
      <c r="S3635" s="11">
        <f>(((J3635/60)/60)/24)+DATE(1970,1,1)</f>
        <v>42649.623460648145</v>
      </c>
      <c r="T3635" s="11">
        <f>(((I3635/60)/60)/24)+DATE(1970,1,1)</f>
        <v>42693.041666666672</v>
      </c>
    </row>
    <row r="3636" spans="1:20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>E3636/D3636</f>
        <v>4.2466666666666666E-2</v>
      </c>
      <c r="P3636">
        <f>E3636/L3636</f>
        <v>176.94444444444446</v>
      </c>
      <c r="Q3636" t="str">
        <f>LEFT(N3636,(FIND("/",N3636)-1))</f>
        <v>theater</v>
      </c>
      <c r="R3636" t="str">
        <f>MID(N3636,FIND("/",N3636)+1,4115)</f>
        <v>musical</v>
      </c>
      <c r="S3636" s="11">
        <f>(((J3636/60)/60)/24)+DATE(1970,1,1)</f>
        <v>42701.166365740741</v>
      </c>
      <c r="T3636" s="11">
        <f>(((I3636/60)/60)/24)+DATE(1970,1,1)</f>
        <v>42749.165972222225</v>
      </c>
    </row>
    <row r="3637" spans="1:20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>E3637/D3637</f>
        <v>0.36457142857142855</v>
      </c>
      <c r="P3637">
        <f>E3637/L3637</f>
        <v>127.6</v>
      </c>
      <c r="Q3637" t="str">
        <f>LEFT(N3637,(FIND("/",N3637)-1))</f>
        <v>theater</v>
      </c>
      <c r="R3637" t="str">
        <f>MID(N3637,FIND("/",N3637)+1,4115)</f>
        <v>musical</v>
      </c>
      <c r="S3637" s="11">
        <f>(((J3637/60)/60)/24)+DATE(1970,1,1)</f>
        <v>42450.88282407407</v>
      </c>
      <c r="T3637" s="11">
        <f>(((I3637/60)/60)/24)+DATE(1970,1,1)</f>
        <v>42480.88282407407</v>
      </c>
    </row>
    <row r="3638" spans="1:20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>E3638/D3638</f>
        <v>0</v>
      </c>
      <c r="P3638" t="e">
        <f>E3638/L3638</f>
        <v>#DIV/0!</v>
      </c>
      <c r="Q3638" t="str">
        <f>LEFT(N3638,(FIND("/",N3638)-1))</f>
        <v>theater</v>
      </c>
      <c r="R3638" t="str">
        <f>MID(N3638,FIND("/",N3638)+1,4115)</f>
        <v>musical</v>
      </c>
      <c r="S3638" s="11">
        <f>(((J3638/60)/60)/24)+DATE(1970,1,1)</f>
        <v>42226.694780092599</v>
      </c>
      <c r="T3638" s="11">
        <f>(((I3638/60)/60)/24)+DATE(1970,1,1)</f>
        <v>42261.694780092599</v>
      </c>
    </row>
    <row r="3639" spans="1:20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>E3639/D3639</f>
        <v>0.30866666666666664</v>
      </c>
      <c r="P3639">
        <f>E3639/L3639</f>
        <v>66.142857142857139</v>
      </c>
      <c r="Q3639" t="str">
        <f>LEFT(N3639,(FIND("/",N3639)-1))</f>
        <v>theater</v>
      </c>
      <c r="R3639" t="str">
        <f>MID(N3639,FIND("/",N3639)+1,4115)</f>
        <v>musical</v>
      </c>
      <c r="S3639" s="11">
        <f>(((J3639/60)/60)/24)+DATE(1970,1,1)</f>
        <v>41975.700636574074</v>
      </c>
      <c r="T3639" s="11">
        <f>(((I3639/60)/60)/24)+DATE(1970,1,1)</f>
        <v>42005.700636574074</v>
      </c>
    </row>
    <row r="3640" spans="1:20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>E3640/D3640</f>
        <v>6.545454545454546E-2</v>
      </c>
      <c r="P3640">
        <f>E3640/L3640</f>
        <v>108</v>
      </c>
      <c r="Q3640" t="str">
        <f>LEFT(N3640,(FIND("/",N3640)-1))</f>
        <v>theater</v>
      </c>
      <c r="R3640" t="str">
        <f>MID(N3640,FIND("/",N3640)+1,4115)</f>
        <v>musical</v>
      </c>
      <c r="S3640" s="11">
        <f>(((J3640/60)/60)/24)+DATE(1970,1,1)</f>
        <v>42053.672824074078</v>
      </c>
      <c r="T3640" s="11">
        <f>(((I3640/60)/60)/24)+DATE(1970,1,1)</f>
        <v>42113.631157407406</v>
      </c>
    </row>
    <row r="3641" spans="1:20" ht="43.2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>E3641/D3641</f>
        <v>4.0000000000000003E-5</v>
      </c>
      <c r="P3641">
        <f>E3641/L3641</f>
        <v>1</v>
      </c>
      <c r="Q3641" t="str">
        <f>LEFT(N3641,(FIND("/",N3641)-1))</f>
        <v>theater</v>
      </c>
      <c r="R3641" t="str">
        <f>MID(N3641,FIND("/",N3641)+1,4115)</f>
        <v>musical</v>
      </c>
      <c r="S3641" s="11">
        <f>(((J3641/60)/60)/24)+DATE(1970,1,1)</f>
        <v>42590.677152777775</v>
      </c>
      <c r="T3641" s="11">
        <f>(((I3641/60)/60)/24)+DATE(1970,1,1)</f>
        <v>42650.632638888885</v>
      </c>
    </row>
    <row r="3642" spans="1:20" ht="7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>E3642/D3642</f>
        <v>5.5E-2</v>
      </c>
      <c r="P3642">
        <f>E3642/L3642</f>
        <v>18.333333333333332</v>
      </c>
      <c r="Q3642" t="str">
        <f>LEFT(N3642,(FIND("/",N3642)-1))</f>
        <v>theater</v>
      </c>
      <c r="R3642" t="str">
        <f>MID(N3642,FIND("/",N3642)+1,4115)</f>
        <v>musical</v>
      </c>
      <c r="S3642" s="11">
        <f>(((J3642/60)/60)/24)+DATE(1970,1,1)</f>
        <v>42104.781597222223</v>
      </c>
      <c r="T3642" s="11">
        <f>(((I3642/60)/60)/24)+DATE(1970,1,1)</f>
        <v>42134.781597222223</v>
      </c>
    </row>
    <row r="3643" spans="1:20" ht="43.2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>E3643/D3643</f>
        <v>0</v>
      </c>
      <c r="P3643" t="e">
        <f>E3643/L3643</f>
        <v>#DIV/0!</v>
      </c>
      <c r="Q3643" t="str">
        <f>LEFT(N3643,(FIND("/",N3643)-1))</f>
        <v>theater</v>
      </c>
      <c r="R3643" t="str">
        <f>MID(N3643,FIND("/",N3643)+1,4115)</f>
        <v>musical</v>
      </c>
      <c r="S3643" s="11">
        <f>(((J3643/60)/60)/24)+DATE(1970,1,1)</f>
        <v>41899.627071759263</v>
      </c>
      <c r="T3643" s="11">
        <f>(((I3643/60)/60)/24)+DATE(1970,1,1)</f>
        <v>41917.208333333336</v>
      </c>
    </row>
    <row r="3644" spans="1:20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>E3644/D3644</f>
        <v>2.1428571428571429E-2</v>
      </c>
      <c r="P3644">
        <f>E3644/L3644</f>
        <v>7.5</v>
      </c>
      <c r="Q3644" t="str">
        <f>LEFT(N3644,(FIND("/",N3644)-1))</f>
        <v>theater</v>
      </c>
      <c r="R3644" t="str">
        <f>MID(N3644,FIND("/",N3644)+1,4115)</f>
        <v>musical</v>
      </c>
      <c r="S3644" s="11">
        <f>(((J3644/60)/60)/24)+DATE(1970,1,1)</f>
        <v>42297.816284722227</v>
      </c>
      <c r="T3644" s="11">
        <f>(((I3644/60)/60)/24)+DATE(1970,1,1)</f>
        <v>42338.708333333328</v>
      </c>
    </row>
    <row r="3645" spans="1:20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>E3645/D3645</f>
        <v>0</v>
      </c>
      <c r="P3645" t="e">
        <f>E3645/L3645</f>
        <v>#DIV/0!</v>
      </c>
      <c r="Q3645" t="str">
        <f>LEFT(N3645,(FIND("/",N3645)-1))</f>
        <v>theater</v>
      </c>
      <c r="R3645" t="str">
        <f>MID(N3645,FIND("/",N3645)+1,4115)</f>
        <v>musical</v>
      </c>
      <c r="S3645" s="11">
        <f>(((J3645/60)/60)/24)+DATE(1970,1,1)</f>
        <v>42285.143969907411</v>
      </c>
      <c r="T3645" s="11">
        <f>(((I3645/60)/60)/24)+DATE(1970,1,1)</f>
        <v>42325.185636574075</v>
      </c>
    </row>
    <row r="3646" spans="1:20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>E3646/D3646</f>
        <v>0.16420000000000001</v>
      </c>
      <c r="P3646">
        <f>E3646/L3646</f>
        <v>68.416666666666671</v>
      </c>
      <c r="Q3646" t="str">
        <f>LEFT(N3646,(FIND("/",N3646)-1))</f>
        <v>theater</v>
      </c>
      <c r="R3646" t="str">
        <f>MID(N3646,FIND("/",N3646)+1,4115)</f>
        <v>musical</v>
      </c>
      <c r="S3646" s="11">
        <f>(((J3646/60)/60)/24)+DATE(1970,1,1)</f>
        <v>42409.241747685184</v>
      </c>
      <c r="T3646" s="11">
        <f>(((I3646/60)/60)/24)+DATE(1970,1,1)</f>
        <v>42437.207638888889</v>
      </c>
    </row>
    <row r="3647" spans="1:20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>E3647/D3647</f>
        <v>1E-3</v>
      </c>
      <c r="P3647">
        <f>E3647/L3647</f>
        <v>1</v>
      </c>
      <c r="Q3647" t="str">
        <f>LEFT(N3647,(FIND("/",N3647)-1))</f>
        <v>theater</v>
      </c>
      <c r="R3647" t="str">
        <f>MID(N3647,FIND("/",N3647)+1,4115)</f>
        <v>musical</v>
      </c>
      <c r="S3647" s="11">
        <f>(((J3647/60)/60)/24)+DATE(1970,1,1)</f>
        <v>42665.970347222217</v>
      </c>
      <c r="T3647" s="11">
        <f>(((I3647/60)/60)/24)+DATE(1970,1,1)</f>
        <v>42696.012013888889</v>
      </c>
    </row>
    <row r="3648" spans="1:20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>E3648/D3648</f>
        <v>4.8099999999999997E-2</v>
      </c>
      <c r="P3648">
        <f>E3648/L3648</f>
        <v>60.125</v>
      </c>
      <c r="Q3648" t="str">
        <f>LEFT(N3648,(FIND("/",N3648)-1))</f>
        <v>theater</v>
      </c>
      <c r="R3648" t="str">
        <f>MID(N3648,FIND("/",N3648)+1,4115)</f>
        <v>musical</v>
      </c>
      <c r="S3648" s="11">
        <f>(((J3648/60)/60)/24)+DATE(1970,1,1)</f>
        <v>42140.421319444446</v>
      </c>
      <c r="T3648" s="11">
        <f>(((I3648/60)/60)/24)+DATE(1970,1,1)</f>
        <v>42171.979166666672</v>
      </c>
    </row>
    <row r="3649" spans="1:20" ht="43.2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>E3649/D3649</f>
        <v>0.06</v>
      </c>
      <c r="P3649">
        <f>E3649/L3649</f>
        <v>15</v>
      </c>
      <c r="Q3649" t="str">
        <f>LEFT(N3649,(FIND("/",N3649)-1))</f>
        <v>theater</v>
      </c>
      <c r="R3649" t="str">
        <f>MID(N3649,FIND("/",N3649)+1,4115)</f>
        <v>musical</v>
      </c>
      <c r="S3649" s="11">
        <f>(((J3649/60)/60)/24)+DATE(1970,1,1)</f>
        <v>42598.749155092592</v>
      </c>
      <c r="T3649" s="11">
        <f>(((I3649/60)/60)/24)+DATE(1970,1,1)</f>
        <v>42643.749155092592</v>
      </c>
    </row>
    <row r="3650" spans="1:20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>E3650/D3650</f>
        <v>1.003825</v>
      </c>
      <c r="P3650">
        <f>E3650/L3650</f>
        <v>550.04109589041093</v>
      </c>
      <c r="Q3650" t="str">
        <f>LEFT(N3650,(FIND("/",N3650)-1))</f>
        <v>theater</v>
      </c>
      <c r="R3650" t="str">
        <f>MID(N3650,FIND("/",N3650)+1,4115)</f>
        <v>plays</v>
      </c>
      <c r="S3650" s="11">
        <f>(((J3650/60)/60)/24)+DATE(1970,1,1)</f>
        <v>41887.292187500003</v>
      </c>
      <c r="T3650" s="11">
        <f>(((I3650/60)/60)/24)+DATE(1970,1,1)</f>
        <v>41917.292187500003</v>
      </c>
    </row>
    <row r="3651" spans="1:20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>E3651/D3651</f>
        <v>1.04</v>
      </c>
      <c r="P3651">
        <f>E3651/L3651</f>
        <v>97.5</v>
      </c>
      <c r="Q3651" t="str">
        <f>LEFT(N3651,(FIND("/",N3651)-1))</f>
        <v>theater</v>
      </c>
      <c r="R3651" t="str">
        <f>MID(N3651,FIND("/",N3651)+1,4115)</f>
        <v>plays</v>
      </c>
      <c r="S3651" s="11">
        <f>(((J3651/60)/60)/24)+DATE(1970,1,1)</f>
        <v>41780.712893518517</v>
      </c>
      <c r="T3651" s="11">
        <f>(((I3651/60)/60)/24)+DATE(1970,1,1)</f>
        <v>41806.712893518517</v>
      </c>
    </row>
    <row r="3652" spans="1:20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>E3652/D3652</f>
        <v>1</v>
      </c>
      <c r="P3652">
        <f>E3652/L3652</f>
        <v>29.411764705882351</v>
      </c>
      <c r="Q3652" t="str">
        <f>LEFT(N3652,(FIND("/",N3652)-1))</f>
        <v>theater</v>
      </c>
      <c r="R3652" t="str">
        <f>MID(N3652,FIND("/",N3652)+1,4115)</f>
        <v>plays</v>
      </c>
      <c r="S3652" s="11">
        <f>(((J3652/60)/60)/24)+DATE(1970,1,1)</f>
        <v>42381.478981481487</v>
      </c>
      <c r="T3652" s="11">
        <f>(((I3652/60)/60)/24)+DATE(1970,1,1)</f>
        <v>42402.478981481487</v>
      </c>
    </row>
    <row r="3653" spans="1:20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>E3653/D3653</f>
        <v>1.04</v>
      </c>
      <c r="P3653">
        <f>E3653/L3653</f>
        <v>57.777777777777779</v>
      </c>
      <c r="Q3653" t="str">
        <f>LEFT(N3653,(FIND("/",N3653)-1))</f>
        <v>theater</v>
      </c>
      <c r="R3653" t="str">
        <f>MID(N3653,FIND("/",N3653)+1,4115)</f>
        <v>plays</v>
      </c>
      <c r="S3653" s="11">
        <f>(((J3653/60)/60)/24)+DATE(1970,1,1)</f>
        <v>41828.646319444444</v>
      </c>
      <c r="T3653" s="11">
        <f>(((I3653/60)/60)/24)+DATE(1970,1,1)</f>
        <v>41861.665972222225</v>
      </c>
    </row>
    <row r="3654" spans="1:20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>E3654/D3654</f>
        <v>2.5066666666666668</v>
      </c>
      <c r="P3654">
        <f>E3654/L3654</f>
        <v>44.235294117647058</v>
      </c>
      <c r="Q3654" t="str">
        <f>LEFT(N3654,(FIND("/",N3654)-1))</f>
        <v>theater</v>
      </c>
      <c r="R3654" t="str">
        <f>MID(N3654,FIND("/",N3654)+1,4115)</f>
        <v>plays</v>
      </c>
      <c r="S3654" s="11">
        <f>(((J3654/60)/60)/24)+DATE(1970,1,1)</f>
        <v>42596.644699074073</v>
      </c>
      <c r="T3654" s="11">
        <f>(((I3654/60)/60)/24)+DATE(1970,1,1)</f>
        <v>42607.165972222225</v>
      </c>
    </row>
    <row r="3655" spans="1:20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>E3655/D3655</f>
        <v>1.0049999999999999</v>
      </c>
      <c r="P3655">
        <f>E3655/L3655</f>
        <v>60.909090909090907</v>
      </c>
      <c r="Q3655" t="str">
        <f>LEFT(N3655,(FIND("/",N3655)-1))</f>
        <v>theater</v>
      </c>
      <c r="R3655" t="str">
        <f>MID(N3655,FIND("/",N3655)+1,4115)</f>
        <v>plays</v>
      </c>
      <c r="S3655" s="11">
        <f>(((J3655/60)/60)/24)+DATE(1970,1,1)</f>
        <v>42191.363506944443</v>
      </c>
      <c r="T3655" s="11">
        <f>(((I3655/60)/60)/24)+DATE(1970,1,1)</f>
        <v>42221.363506944443</v>
      </c>
    </row>
    <row r="3656" spans="1:20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>E3656/D3656</f>
        <v>1.744</v>
      </c>
      <c r="P3656">
        <f>E3656/L3656</f>
        <v>68.84210526315789</v>
      </c>
      <c r="Q3656" t="str">
        <f>LEFT(N3656,(FIND("/",N3656)-1))</f>
        <v>theater</v>
      </c>
      <c r="R3656" t="str">
        <f>MID(N3656,FIND("/",N3656)+1,4115)</f>
        <v>plays</v>
      </c>
      <c r="S3656" s="11">
        <f>(((J3656/60)/60)/24)+DATE(1970,1,1)</f>
        <v>42440.416504629626</v>
      </c>
      <c r="T3656" s="11">
        <f>(((I3656/60)/60)/24)+DATE(1970,1,1)</f>
        <v>42463.708333333328</v>
      </c>
    </row>
    <row r="3657" spans="1:20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>E3657/D3657</f>
        <v>1.1626000000000001</v>
      </c>
      <c r="P3657">
        <f>E3657/L3657</f>
        <v>73.582278481012665</v>
      </c>
      <c r="Q3657" t="str">
        <f>LEFT(N3657,(FIND("/",N3657)-1))</f>
        <v>theater</v>
      </c>
      <c r="R3657" t="str">
        <f>MID(N3657,FIND("/",N3657)+1,4115)</f>
        <v>plays</v>
      </c>
      <c r="S3657" s="11">
        <f>(((J3657/60)/60)/24)+DATE(1970,1,1)</f>
        <v>42173.803217592591</v>
      </c>
      <c r="T3657" s="11">
        <f>(((I3657/60)/60)/24)+DATE(1970,1,1)</f>
        <v>42203.290972222225</v>
      </c>
    </row>
    <row r="3658" spans="1:20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>E3658/D3658</f>
        <v>1.0582</v>
      </c>
      <c r="P3658">
        <f>E3658/L3658</f>
        <v>115.02173913043478</v>
      </c>
      <c r="Q3658" t="str">
        <f>LEFT(N3658,(FIND("/",N3658)-1))</f>
        <v>theater</v>
      </c>
      <c r="R3658" t="str">
        <f>MID(N3658,FIND("/",N3658)+1,4115)</f>
        <v>plays</v>
      </c>
      <c r="S3658" s="11">
        <f>(((J3658/60)/60)/24)+DATE(1970,1,1)</f>
        <v>42737.910138888896</v>
      </c>
      <c r="T3658" s="11">
        <f>(((I3658/60)/60)/24)+DATE(1970,1,1)</f>
        <v>42767.957638888889</v>
      </c>
    </row>
    <row r="3659" spans="1:20" ht="43.2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>E3659/D3659</f>
        <v>1.1074999999999999</v>
      </c>
      <c r="P3659">
        <f>E3659/L3659</f>
        <v>110.75</v>
      </c>
      <c r="Q3659" t="str">
        <f>LEFT(N3659,(FIND("/",N3659)-1))</f>
        <v>theater</v>
      </c>
      <c r="R3659" t="str">
        <f>MID(N3659,FIND("/",N3659)+1,4115)</f>
        <v>plays</v>
      </c>
      <c r="S3659" s="11">
        <f>(((J3659/60)/60)/24)+DATE(1970,1,1)</f>
        <v>42499.629849537043</v>
      </c>
      <c r="T3659" s="11">
        <f>(((I3659/60)/60)/24)+DATE(1970,1,1)</f>
        <v>42522.904166666667</v>
      </c>
    </row>
    <row r="3660" spans="1:20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>E3660/D3660</f>
        <v>1.0066666666666666</v>
      </c>
      <c r="P3660">
        <f>E3660/L3660</f>
        <v>75.5</v>
      </c>
      <c r="Q3660" t="str">
        <f>LEFT(N3660,(FIND("/",N3660)-1))</f>
        <v>theater</v>
      </c>
      <c r="R3660" t="str">
        <f>MID(N3660,FIND("/",N3660)+1,4115)</f>
        <v>plays</v>
      </c>
      <c r="S3660" s="11">
        <f>(((J3660/60)/60)/24)+DATE(1970,1,1)</f>
        <v>41775.858564814815</v>
      </c>
      <c r="T3660" s="11">
        <f>(((I3660/60)/60)/24)+DATE(1970,1,1)</f>
        <v>41822.165972222225</v>
      </c>
    </row>
    <row r="3661" spans="1:20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>E3661/D3661</f>
        <v>1.0203333333333333</v>
      </c>
      <c r="P3661">
        <f>E3661/L3661</f>
        <v>235.46153846153845</v>
      </c>
      <c r="Q3661" t="str">
        <f>LEFT(N3661,(FIND("/",N3661)-1))</f>
        <v>theater</v>
      </c>
      <c r="R3661" t="str">
        <f>MID(N3661,FIND("/",N3661)+1,4115)</f>
        <v>plays</v>
      </c>
      <c r="S3661" s="11">
        <f>(((J3661/60)/60)/24)+DATE(1970,1,1)</f>
        <v>42055.277199074073</v>
      </c>
      <c r="T3661" s="11">
        <f>(((I3661/60)/60)/24)+DATE(1970,1,1)</f>
        <v>42082.610416666663</v>
      </c>
    </row>
    <row r="3662" spans="1:20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>E3662/D3662</f>
        <v>1</v>
      </c>
      <c r="P3662">
        <f>E3662/L3662</f>
        <v>11.363636363636363</v>
      </c>
      <c r="Q3662" t="str">
        <f>LEFT(N3662,(FIND("/",N3662)-1))</f>
        <v>theater</v>
      </c>
      <c r="R3662" t="str">
        <f>MID(N3662,FIND("/",N3662)+1,4115)</f>
        <v>plays</v>
      </c>
      <c r="S3662" s="11">
        <f>(((J3662/60)/60)/24)+DATE(1970,1,1)</f>
        <v>41971.881076388891</v>
      </c>
      <c r="T3662" s="11">
        <f>(((I3662/60)/60)/24)+DATE(1970,1,1)</f>
        <v>41996.881076388891</v>
      </c>
    </row>
    <row r="3663" spans="1:20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>E3663/D3663</f>
        <v>1.1100000000000001</v>
      </c>
      <c r="P3663">
        <f>E3663/L3663</f>
        <v>92.5</v>
      </c>
      <c r="Q3663" t="str">
        <f>LEFT(N3663,(FIND("/",N3663)-1))</f>
        <v>theater</v>
      </c>
      <c r="R3663" t="str">
        <f>MID(N3663,FIND("/",N3663)+1,4115)</f>
        <v>plays</v>
      </c>
      <c r="S3663" s="11">
        <f>(((J3663/60)/60)/24)+DATE(1970,1,1)</f>
        <v>42447.896666666667</v>
      </c>
      <c r="T3663" s="11">
        <f>(((I3663/60)/60)/24)+DATE(1970,1,1)</f>
        <v>42470.166666666672</v>
      </c>
    </row>
    <row r="3664" spans="1:20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>E3664/D3664</f>
        <v>1.0142500000000001</v>
      </c>
      <c r="P3664">
        <f>E3664/L3664</f>
        <v>202.85</v>
      </c>
      <c r="Q3664" t="str">
        <f>LEFT(N3664,(FIND("/",N3664)-1))</f>
        <v>theater</v>
      </c>
      <c r="R3664" t="str">
        <f>MID(N3664,FIND("/",N3664)+1,4115)</f>
        <v>plays</v>
      </c>
      <c r="S3664" s="11">
        <f>(((J3664/60)/60)/24)+DATE(1970,1,1)</f>
        <v>42064.220069444447</v>
      </c>
      <c r="T3664" s="11">
        <f>(((I3664/60)/60)/24)+DATE(1970,1,1)</f>
        <v>42094.178402777776</v>
      </c>
    </row>
    <row r="3665" spans="1:20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>E3665/D3665</f>
        <v>1.04</v>
      </c>
      <c r="P3665">
        <f>E3665/L3665</f>
        <v>26</v>
      </c>
      <c r="Q3665" t="str">
        <f>LEFT(N3665,(FIND("/",N3665)-1))</f>
        <v>theater</v>
      </c>
      <c r="R3665" t="str">
        <f>MID(N3665,FIND("/",N3665)+1,4115)</f>
        <v>plays</v>
      </c>
      <c r="S3665" s="11">
        <f>(((J3665/60)/60)/24)+DATE(1970,1,1)</f>
        <v>42665.451736111107</v>
      </c>
      <c r="T3665" s="11">
        <f>(((I3665/60)/60)/24)+DATE(1970,1,1)</f>
        <v>42725.493402777778</v>
      </c>
    </row>
    <row r="3666" spans="1:20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>E3666/D3666</f>
        <v>1.09375</v>
      </c>
      <c r="P3666">
        <f>E3666/L3666</f>
        <v>46.05263157894737</v>
      </c>
      <c r="Q3666" t="str">
        <f>LEFT(N3666,(FIND("/",N3666)-1))</f>
        <v>theater</v>
      </c>
      <c r="R3666" t="str">
        <f>MID(N3666,FIND("/",N3666)+1,4115)</f>
        <v>plays</v>
      </c>
      <c r="S3666" s="11">
        <f>(((J3666/60)/60)/24)+DATE(1970,1,1)</f>
        <v>42523.248715277776</v>
      </c>
      <c r="T3666" s="11">
        <f>(((I3666/60)/60)/24)+DATE(1970,1,1)</f>
        <v>42537.248715277776</v>
      </c>
    </row>
    <row r="3667" spans="1:20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>E3667/D3667</f>
        <v>1.1516129032258065</v>
      </c>
      <c r="P3667">
        <f>E3667/L3667</f>
        <v>51</v>
      </c>
      <c r="Q3667" t="str">
        <f>LEFT(N3667,(FIND("/",N3667)-1))</f>
        <v>theater</v>
      </c>
      <c r="R3667" t="str">
        <f>MID(N3667,FIND("/",N3667)+1,4115)</f>
        <v>plays</v>
      </c>
      <c r="S3667" s="11">
        <f>(((J3667/60)/60)/24)+DATE(1970,1,1)</f>
        <v>42294.808124999996</v>
      </c>
      <c r="T3667" s="11">
        <f>(((I3667/60)/60)/24)+DATE(1970,1,1)</f>
        <v>42305.829166666663</v>
      </c>
    </row>
    <row r="3668" spans="1:20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>E3668/D3668</f>
        <v>1</v>
      </c>
      <c r="P3668">
        <f>E3668/L3668</f>
        <v>31.578947368421051</v>
      </c>
      <c r="Q3668" t="str">
        <f>LEFT(N3668,(FIND("/",N3668)-1))</f>
        <v>theater</v>
      </c>
      <c r="R3668" t="str">
        <f>MID(N3668,FIND("/",N3668)+1,4115)</f>
        <v>plays</v>
      </c>
      <c r="S3668" s="11">
        <f>(((J3668/60)/60)/24)+DATE(1970,1,1)</f>
        <v>41822.90488425926</v>
      </c>
      <c r="T3668" s="11">
        <f>(((I3668/60)/60)/24)+DATE(1970,1,1)</f>
        <v>41844.291666666664</v>
      </c>
    </row>
    <row r="3669" spans="1:20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>E3669/D3669</f>
        <v>1.0317033333333334</v>
      </c>
      <c r="P3669">
        <f>E3669/L3669</f>
        <v>53.363965517241382</v>
      </c>
      <c r="Q3669" t="str">
        <f>LEFT(N3669,(FIND("/",N3669)-1))</f>
        <v>theater</v>
      </c>
      <c r="R3669" t="str">
        <f>MID(N3669,FIND("/",N3669)+1,4115)</f>
        <v>plays</v>
      </c>
      <c r="S3669" s="11">
        <f>(((J3669/60)/60)/24)+DATE(1970,1,1)</f>
        <v>42173.970127314817</v>
      </c>
      <c r="T3669" s="11">
        <f>(((I3669/60)/60)/24)+DATE(1970,1,1)</f>
        <v>42203.970127314817</v>
      </c>
    </row>
    <row r="3670" spans="1:20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>E3670/D3670</f>
        <v>1.0349999999999999</v>
      </c>
      <c r="P3670">
        <f>E3670/L3670</f>
        <v>36.964285714285715</v>
      </c>
      <c r="Q3670" t="str">
        <f>LEFT(N3670,(FIND("/",N3670)-1))</f>
        <v>theater</v>
      </c>
      <c r="R3670" t="str">
        <f>MID(N3670,FIND("/",N3670)+1,4115)</f>
        <v>plays</v>
      </c>
      <c r="S3670" s="11">
        <f>(((J3670/60)/60)/24)+DATE(1970,1,1)</f>
        <v>42185.556157407409</v>
      </c>
      <c r="T3670" s="11">
        <f>(((I3670/60)/60)/24)+DATE(1970,1,1)</f>
        <v>42208.772916666669</v>
      </c>
    </row>
    <row r="3671" spans="1:20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>E3671/D3671</f>
        <v>1.3819999999999999</v>
      </c>
      <c r="P3671">
        <f>E3671/L3671</f>
        <v>81.294117647058826</v>
      </c>
      <c r="Q3671" t="str">
        <f>LEFT(N3671,(FIND("/",N3671)-1))</f>
        <v>theater</v>
      </c>
      <c r="R3671" t="str">
        <f>MID(N3671,FIND("/",N3671)+1,4115)</f>
        <v>plays</v>
      </c>
      <c r="S3671" s="11">
        <f>(((J3671/60)/60)/24)+DATE(1970,1,1)</f>
        <v>42136.675196759257</v>
      </c>
      <c r="T3671" s="11">
        <f>(((I3671/60)/60)/24)+DATE(1970,1,1)</f>
        <v>42166.675196759257</v>
      </c>
    </row>
    <row r="3672" spans="1:20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>E3672/D3672</f>
        <v>1.0954545454545455</v>
      </c>
      <c r="P3672">
        <f>E3672/L3672</f>
        <v>20.083333333333332</v>
      </c>
      <c r="Q3672" t="str">
        <f>LEFT(N3672,(FIND("/",N3672)-1))</f>
        <v>theater</v>
      </c>
      <c r="R3672" t="str">
        <f>MID(N3672,FIND("/",N3672)+1,4115)</f>
        <v>plays</v>
      </c>
      <c r="S3672" s="11">
        <f>(((J3672/60)/60)/24)+DATE(1970,1,1)</f>
        <v>42142.514016203699</v>
      </c>
      <c r="T3672" s="11">
        <f>(((I3672/60)/60)/24)+DATE(1970,1,1)</f>
        <v>42155.958333333328</v>
      </c>
    </row>
    <row r="3673" spans="1:20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>E3673/D3673</f>
        <v>1.0085714285714287</v>
      </c>
      <c r="P3673">
        <f>E3673/L3673</f>
        <v>88.25</v>
      </c>
      <c r="Q3673" t="str">
        <f>LEFT(N3673,(FIND("/",N3673)-1))</f>
        <v>theater</v>
      </c>
      <c r="R3673" t="str">
        <f>MID(N3673,FIND("/",N3673)+1,4115)</f>
        <v>plays</v>
      </c>
      <c r="S3673" s="11">
        <f>(((J3673/60)/60)/24)+DATE(1970,1,1)</f>
        <v>41820.62809027778</v>
      </c>
      <c r="T3673" s="11">
        <f>(((I3673/60)/60)/24)+DATE(1970,1,1)</f>
        <v>41841.165972222225</v>
      </c>
    </row>
    <row r="3674" spans="1:20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>E3674/D3674</f>
        <v>1.0153333333333334</v>
      </c>
      <c r="P3674">
        <f>E3674/L3674</f>
        <v>53.438596491228068</v>
      </c>
      <c r="Q3674" t="str">
        <f>LEFT(N3674,(FIND("/",N3674)-1))</f>
        <v>theater</v>
      </c>
      <c r="R3674" t="str">
        <f>MID(N3674,FIND("/",N3674)+1,4115)</f>
        <v>plays</v>
      </c>
      <c r="S3674" s="11">
        <f>(((J3674/60)/60)/24)+DATE(1970,1,1)</f>
        <v>41878.946574074071</v>
      </c>
      <c r="T3674" s="11">
        <f>(((I3674/60)/60)/24)+DATE(1970,1,1)</f>
        <v>41908.946574074071</v>
      </c>
    </row>
    <row r="3675" spans="1:20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>E3675/D3675</f>
        <v>1.13625</v>
      </c>
      <c r="P3675">
        <f>E3675/L3675</f>
        <v>39.868421052631582</v>
      </c>
      <c r="Q3675" t="str">
        <f>LEFT(N3675,(FIND("/",N3675)-1))</f>
        <v>theater</v>
      </c>
      <c r="R3675" t="str">
        <f>MID(N3675,FIND("/",N3675)+1,4115)</f>
        <v>plays</v>
      </c>
      <c r="S3675" s="11">
        <f>(((J3675/60)/60)/24)+DATE(1970,1,1)</f>
        <v>41914.295104166667</v>
      </c>
      <c r="T3675" s="11">
        <f>(((I3675/60)/60)/24)+DATE(1970,1,1)</f>
        <v>41948.536111111112</v>
      </c>
    </row>
    <row r="3676" spans="1:20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>E3676/D3676</f>
        <v>1</v>
      </c>
      <c r="P3676">
        <f>E3676/L3676</f>
        <v>145.16129032258064</v>
      </c>
      <c r="Q3676" t="str">
        <f>LEFT(N3676,(FIND("/",N3676)-1))</f>
        <v>theater</v>
      </c>
      <c r="R3676" t="str">
        <f>MID(N3676,FIND("/",N3676)+1,4115)</f>
        <v>plays</v>
      </c>
      <c r="S3676" s="11">
        <f>(((J3676/60)/60)/24)+DATE(1970,1,1)</f>
        <v>42556.873020833329</v>
      </c>
      <c r="T3676" s="11">
        <f>(((I3676/60)/60)/24)+DATE(1970,1,1)</f>
        <v>42616.873020833329</v>
      </c>
    </row>
    <row r="3677" spans="1:20" ht="43.2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>E3677/D3677</f>
        <v>1.4</v>
      </c>
      <c r="P3677">
        <f>E3677/L3677</f>
        <v>23.333333333333332</v>
      </c>
      <c r="Q3677" t="str">
        <f>LEFT(N3677,(FIND("/",N3677)-1))</f>
        <v>theater</v>
      </c>
      <c r="R3677" t="str">
        <f>MID(N3677,FIND("/",N3677)+1,4115)</f>
        <v>plays</v>
      </c>
      <c r="S3677" s="11">
        <f>(((J3677/60)/60)/24)+DATE(1970,1,1)</f>
        <v>42493.597013888888</v>
      </c>
      <c r="T3677" s="11">
        <f>(((I3677/60)/60)/24)+DATE(1970,1,1)</f>
        <v>42505.958333333328</v>
      </c>
    </row>
    <row r="3678" spans="1:20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>E3678/D3678</f>
        <v>1.2875000000000001</v>
      </c>
      <c r="P3678">
        <f>E3678/L3678</f>
        <v>64.375</v>
      </c>
      <c r="Q3678" t="str">
        <f>LEFT(N3678,(FIND("/",N3678)-1))</f>
        <v>theater</v>
      </c>
      <c r="R3678" t="str">
        <f>MID(N3678,FIND("/",N3678)+1,4115)</f>
        <v>plays</v>
      </c>
      <c r="S3678" s="11">
        <f>(((J3678/60)/60)/24)+DATE(1970,1,1)</f>
        <v>41876.815787037034</v>
      </c>
      <c r="T3678" s="11">
        <f>(((I3678/60)/60)/24)+DATE(1970,1,1)</f>
        <v>41894.815787037034</v>
      </c>
    </row>
    <row r="3679" spans="1:20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>E3679/D3679</f>
        <v>1.0290416666666666</v>
      </c>
      <c r="P3679">
        <f>E3679/L3679</f>
        <v>62.052763819095475</v>
      </c>
      <c r="Q3679" t="str">
        <f>LEFT(N3679,(FIND("/",N3679)-1))</f>
        <v>theater</v>
      </c>
      <c r="R3679" t="str">
        <f>MID(N3679,FIND("/",N3679)+1,4115)</f>
        <v>plays</v>
      </c>
      <c r="S3679" s="11">
        <f>(((J3679/60)/60)/24)+DATE(1970,1,1)</f>
        <v>41802.574282407404</v>
      </c>
      <c r="T3679" s="11">
        <f>(((I3679/60)/60)/24)+DATE(1970,1,1)</f>
        <v>41823.165972222225</v>
      </c>
    </row>
    <row r="3680" spans="1:20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>E3680/D3680</f>
        <v>1.0249999999999999</v>
      </c>
      <c r="P3680">
        <f>E3680/L3680</f>
        <v>66.129032258064512</v>
      </c>
      <c r="Q3680" t="str">
        <f>LEFT(N3680,(FIND("/",N3680)-1))</f>
        <v>theater</v>
      </c>
      <c r="R3680" t="str">
        <f>MID(N3680,FIND("/",N3680)+1,4115)</f>
        <v>plays</v>
      </c>
      <c r="S3680" s="11">
        <f>(((J3680/60)/60)/24)+DATE(1970,1,1)</f>
        <v>42120.531226851846</v>
      </c>
      <c r="T3680" s="11">
        <f>(((I3680/60)/60)/24)+DATE(1970,1,1)</f>
        <v>42155.531226851846</v>
      </c>
    </row>
    <row r="3681" spans="1:20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>E3681/D3681</f>
        <v>1.101</v>
      </c>
      <c r="P3681">
        <f>E3681/L3681</f>
        <v>73.400000000000006</v>
      </c>
      <c r="Q3681" t="str">
        <f>LEFT(N3681,(FIND("/",N3681)-1))</f>
        <v>theater</v>
      </c>
      <c r="R3681" t="str">
        <f>MID(N3681,FIND("/",N3681)+1,4115)</f>
        <v>plays</v>
      </c>
      <c r="S3681" s="11">
        <f>(((J3681/60)/60)/24)+DATE(1970,1,1)</f>
        <v>41786.761354166665</v>
      </c>
      <c r="T3681" s="11">
        <f>(((I3681/60)/60)/24)+DATE(1970,1,1)</f>
        <v>41821.207638888889</v>
      </c>
    </row>
    <row r="3682" spans="1:20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>E3682/D3682</f>
        <v>1.1276666666666666</v>
      </c>
      <c r="P3682">
        <f>E3682/L3682</f>
        <v>99.5</v>
      </c>
      <c r="Q3682" t="str">
        <f>LEFT(N3682,(FIND("/",N3682)-1))</f>
        <v>theater</v>
      </c>
      <c r="R3682" t="str">
        <f>MID(N3682,FIND("/",N3682)+1,4115)</f>
        <v>plays</v>
      </c>
      <c r="S3682" s="11">
        <f>(((J3682/60)/60)/24)+DATE(1970,1,1)</f>
        <v>42627.454097222217</v>
      </c>
      <c r="T3682" s="11">
        <f>(((I3682/60)/60)/24)+DATE(1970,1,1)</f>
        <v>42648.454097222217</v>
      </c>
    </row>
    <row r="3683" spans="1:20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>E3683/D3683</f>
        <v>1.119</v>
      </c>
      <c r="P3683">
        <f>E3683/L3683</f>
        <v>62.166666666666664</v>
      </c>
      <c r="Q3683" t="str">
        <f>LEFT(N3683,(FIND("/",N3683)-1))</f>
        <v>theater</v>
      </c>
      <c r="R3683" t="str">
        <f>MID(N3683,FIND("/",N3683)+1,4115)</f>
        <v>plays</v>
      </c>
      <c r="S3683" s="11">
        <f>(((J3683/60)/60)/24)+DATE(1970,1,1)</f>
        <v>42374.651504629626</v>
      </c>
      <c r="T3683" s="11">
        <f>(((I3683/60)/60)/24)+DATE(1970,1,1)</f>
        <v>42384.651504629626</v>
      </c>
    </row>
    <row r="3684" spans="1:20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>E3684/D3684</f>
        <v>1.3919999999999999</v>
      </c>
      <c r="P3684">
        <f>E3684/L3684</f>
        <v>62.328358208955223</v>
      </c>
      <c r="Q3684" t="str">
        <f>LEFT(N3684,(FIND("/",N3684)-1))</f>
        <v>theater</v>
      </c>
      <c r="R3684" t="str">
        <f>MID(N3684,FIND("/",N3684)+1,4115)</f>
        <v>plays</v>
      </c>
      <c r="S3684" s="11">
        <f>(((J3684/60)/60)/24)+DATE(1970,1,1)</f>
        <v>41772.685393518521</v>
      </c>
      <c r="T3684" s="11">
        <f>(((I3684/60)/60)/24)+DATE(1970,1,1)</f>
        <v>41806.290972222225</v>
      </c>
    </row>
    <row r="3685" spans="1:20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>E3685/D3685</f>
        <v>1.1085714285714285</v>
      </c>
      <c r="P3685">
        <f>E3685/L3685</f>
        <v>58.787878787878789</v>
      </c>
      <c r="Q3685" t="str">
        <f>LEFT(N3685,(FIND("/",N3685)-1))</f>
        <v>theater</v>
      </c>
      <c r="R3685" t="str">
        <f>MID(N3685,FIND("/",N3685)+1,4115)</f>
        <v>plays</v>
      </c>
      <c r="S3685" s="11">
        <f>(((J3685/60)/60)/24)+DATE(1970,1,1)</f>
        <v>42633.116851851853</v>
      </c>
      <c r="T3685" s="11">
        <f>(((I3685/60)/60)/24)+DATE(1970,1,1)</f>
        <v>42663.116851851853</v>
      </c>
    </row>
    <row r="3686" spans="1:20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>E3686/D3686</f>
        <v>1.3906666666666667</v>
      </c>
      <c r="P3686">
        <f>E3686/L3686</f>
        <v>45.347826086956523</v>
      </c>
      <c r="Q3686" t="str">
        <f>LEFT(N3686,(FIND("/",N3686)-1))</f>
        <v>theater</v>
      </c>
      <c r="R3686" t="str">
        <f>MID(N3686,FIND("/",N3686)+1,4115)</f>
        <v>plays</v>
      </c>
      <c r="S3686" s="11">
        <f>(((J3686/60)/60)/24)+DATE(1970,1,1)</f>
        <v>42219.180393518516</v>
      </c>
      <c r="T3686" s="11">
        <f>(((I3686/60)/60)/24)+DATE(1970,1,1)</f>
        <v>42249.180393518516</v>
      </c>
    </row>
    <row r="3687" spans="1:20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>E3687/D3687</f>
        <v>1.0569999999999999</v>
      </c>
      <c r="P3687">
        <f>E3687/L3687</f>
        <v>41.944444444444443</v>
      </c>
      <c r="Q3687" t="str">
        <f>LEFT(N3687,(FIND("/",N3687)-1))</f>
        <v>theater</v>
      </c>
      <c r="R3687" t="str">
        <f>MID(N3687,FIND("/",N3687)+1,4115)</f>
        <v>plays</v>
      </c>
      <c r="S3687" s="11">
        <f>(((J3687/60)/60)/24)+DATE(1970,1,1)</f>
        <v>41753.593275462961</v>
      </c>
      <c r="T3687" s="11">
        <f>(((I3687/60)/60)/24)+DATE(1970,1,1)</f>
        <v>41778.875</v>
      </c>
    </row>
    <row r="3688" spans="1:20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>E3688/D3688</f>
        <v>1.0142857142857142</v>
      </c>
      <c r="P3688">
        <f>E3688/L3688</f>
        <v>59.166666666666664</v>
      </c>
      <c r="Q3688" t="str">
        <f>LEFT(N3688,(FIND("/",N3688)-1))</f>
        <v>theater</v>
      </c>
      <c r="R3688" t="str">
        <f>MID(N3688,FIND("/",N3688)+1,4115)</f>
        <v>plays</v>
      </c>
      <c r="S3688" s="11">
        <f>(((J3688/60)/60)/24)+DATE(1970,1,1)</f>
        <v>42230.662731481483</v>
      </c>
      <c r="T3688" s="11">
        <f>(((I3688/60)/60)/24)+DATE(1970,1,1)</f>
        <v>42245.165972222225</v>
      </c>
    </row>
    <row r="3689" spans="1:20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>E3689/D3689</f>
        <v>1.0024500000000001</v>
      </c>
      <c r="P3689">
        <f>E3689/L3689</f>
        <v>200.49</v>
      </c>
      <c r="Q3689" t="str">
        <f>LEFT(N3689,(FIND("/",N3689)-1))</f>
        <v>theater</v>
      </c>
      <c r="R3689" t="str">
        <f>MID(N3689,FIND("/",N3689)+1,4115)</f>
        <v>plays</v>
      </c>
      <c r="S3689" s="11">
        <f>(((J3689/60)/60)/24)+DATE(1970,1,1)</f>
        <v>41787.218229166669</v>
      </c>
      <c r="T3689" s="11">
        <f>(((I3689/60)/60)/24)+DATE(1970,1,1)</f>
        <v>41817.218229166669</v>
      </c>
    </row>
    <row r="3690" spans="1:20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>E3690/D3690</f>
        <v>1.0916666666666666</v>
      </c>
      <c r="P3690">
        <f>E3690/L3690</f>
        <v>83.974358974358978</v>
      </c>
      <c r="Q3690" t="str">
        <f>LEFT(N3690,(FIND("/",N3690)-1))</f>
        <v>theater</v>
      </c>
      <c r="R3690" t="str">
        <f>MID(N3690,FIND("/",N3690)+1,4115)</f>
        <v>plays</v>
      </c>
      <c r="S3690" s="11">
        <f>(((J3690/60)/60)/24)+DATE(1970,1,1)</f>
        <v>41829.787083333329</v>
      </c>
      <c r="T3690" s="11">
        <f>(((I3690/60)/60)/24)+DATE(1970,1,1)</f>
        <v>41859.787083333329</v>
      </c>
    </row>
    <row r="3691" spans="1:20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>E3691/D3691</f>
        <v>1.1833333333333333</v>
      </c>
      <c r="P3691">
        <f>E3691/L3691</f>
        <v>57.258064516129032</v>
      </c>
      <c r="Q3691" t="str">
        <f>LEFT(N3691,(FIND("/",N3691)-1))</f>
        <v>theater</v>
      </c>
      <c r="R3691" t="str">
        <f>MID(N3691,FIND("/",N3691)+1,4115)</f>
        <v>plays</v>
      </c>
      <c r="S3691" s="11">
        <f>(((J3691/60)/60)/24)+DATE(1970,1,1)</f>
        <v>42147.826840277776</v>
      </c>
      <c r="T3691" s="11">
        <f>(((I3691/60)/60)/24)+DATE(1970,1,1)</f>
        <v>42176.934027777781</v>
      </c>
    </row>
    <row r="3692" spans="1:20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>E3692/D3692</f>
        <v>1.2</v>
      </c>
      <c r="P3692">
        <f>E3692/L3692</f>
        <v>58.064516129032256</v>
      </c>
      <c r="Q3692" t="str">
        <f>LEFT(N3692,(FIND("/",N3692)-1))</f>
        <v>theater</v>
      </c>
      <c r="R3692" t="str">
        <f>MID(N3692,FIND("/",N3692)+1,4115)</f>
        <v>plays</v>
      </c>
      <c r="S3692" s="11">
        <f>(((J3692/60)/60)/24)+DATE(1970,1,1)</f>
        <v>41940.598182870373</v>
      </c>
      <c r="T3692" s="11">
        <f>(((I3692/60)/60)/24)+DATE(1970,1,1)</f>
        <v>41970.639849537038</v>
      </c>
    </row>
    <row r="3693" spans="1:20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>E3693/D3693</f>
        <v>1.2796000000000001</v>
      </c>
      <c r="P3693">
        <f>E3693/L3693</f>
        <v>186.80291970802921</v>
      </c>
      <c r="Q3693" t="str">
        <f>LEFT(N3693,(FIND("/",N3693)-1))</f>
        <v>theater</v>
      </c>
      <c r="R3693" t="str">
        <f>MID(N3693,FIND("/",N3693)+1,4115)</f>
        <v>plays</v>
      </c>
      <c r="S3693" s="11">
        <f>(((J3693/60)/60)/24)+DATE(1970,1,1)</f>
        <v>42020.700567129628</v>
      </c>
      <c r="T3693" s="11">
        <f>(((I3693/60)/60)/24)+DATE(1970,1,1)</f>
        <v>42065.207638888889</v>
      </c>
    </row>
    <row r="3694" spans="1:20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>E3694/D3694</f>
        <v>1.26</v>
      </c>
      <c r="P3694">
        <f>E3694/L3694</f>
        <v>74.117647058823536</v>
      </c>
      <c r="Q3694" t="str">
        <f>LEFT(N3694,(FIND("/",N3694)-1))</f>
        <v>theater</v>
      </c>
      <c r="R3694" t="str">
        <f>MID(N3694,FIND("/",N3694)+1,4115)</f>
        <v>plays</v>
      </c>
      <c r="S3694" s="11">
        <f>(((J3694/60)/60)/24)+DATE(1970,1,1)</f>
        <v>41891.96503472222</v>
      </c>
      <c r="T3694" s="11">
        <f>(((I3694/60)/60)/24)+DATE(1970,1,1)</f>
        <v>41901</v>
      </c>
    </row>
    <row r="3695" spans="1:20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>E3695/D3695</f>
        <v>1.2912912912912913</v>
      </c>
      <c r="P3695">
        <f>E3695/L3695</f>
        <v>30.714285714285715</v>
      </c>
      <c r="Q3695" t="str">
        <f>LEFT(N3695,(FIND("/",N3695)-1))</f>
        <v>theater</v>
      </c>
      <c r="R3695" t="str">
        <f>MID(N3695,FIND("/",N3695)+1,4115)</f>
        <v>plays</v>
      </c>
      <c r="S3695" s="11">
        <f>(((J3695/60)/60)/24)+DATE(1970,1,1)</f>
        <v>42309.191307870366</v>
      </c>
      <c r="T3695" s="11">
        <f>(((I3695/60)/60)/24)+DATE(1970,1,1)</f>
        <v>42338.9375</v>
      </c>
    </row>
    <row r="3696" spans="1:20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>E3696/D3696</f>
        <v>1.0742857142857143</v>
      </c>
      <c r="P3696">
        <f>E3696/L3696</f>
        <v>62.666666666666664</v>
      </c>
      <c r="Q3696" t="str">
        <f>LEFT(N3696,(FIND("/",N3696)-1))</f>
        <v>theater</v>
      </c>
      <c r="R3696" t="str">
        <f>MID(N3696,FIND("/",N3696)+1,4115)</f>
        <v>plays</v>
      </c>
      <c r="S3696" s="11">
        <f>(((J3696/60)/60)/24)+DATE(1970,1,1)</f>
        <v>42490.133877314816</v>
      </c>
      <c r="T3696" s="11">
        <f>(((I3696/60)/60)/24)+DATE(1970,1,1)</f>
        <v>42527.083333333328</v>
      </c>
    </row>
    <row r="3697" spans="1:20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>E3697/D3697</f>
        <v>1.00125</v>
      </c>
      <c r="P3697">
        <f>E3697/L3697</f>
        <v>121.36363636363636</v>
      </c>
      <c r="Q3697" t="str">
        <f>LEFT(N3697,(FIND("/",N3697)-1))</f>
        <v>theater</v>
      </c>
      <c r="R3697" t="str">
        <f>MID(N3697,FIND("/",N3697)+1,4115)</f>
        <v>plays</v>
      </c>
      <c r="S3697" s="11">
        <f>(((J3697/60)/60)/24)+DATE(1970,1,1)</f>
        <v>41995.870486111111</v>
      </c>
      <c r="T3697" s="11">
        <f>(((I3697/60)/60)/24)+DATE(1970,1,1)</f>
        <v>42015.870486111111</v>
      </c>
    </row>
    <row r="3698" spans="1:20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>E3698/D3698</f>
        <v>1.55</v>
      </c>
      <c r="P3698">
        <f>E3698/L3698</f>
        <v>39.743589743589745</v>
      </c>
      <c r="Q3698" t="str">
        <f>LEFT(N3698,(FIND("/",N3698)-1))</f>
        <v>theater</v>
      </c>
      <c r="R3698" t="str">
        <f>MID(N3698,FIND("/",N3698)+1,4115)</f>
        <v>plays</v>
      </c>
      <c r="S3698" s="11">
        <f>(((J3698/60)/60)/24)+DATE(1970,1,1)</f>
        <v>41988.617083333331</v>
      </c>
      <c r="T3698" s="11">
        <f>(((I3698/60)/60)/24)+DATE(1970,1,1)</f>
        <v>42048.617083333331</v>
      </c>
    </row>
    <row r="3699" spans="1:20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>E3699/D3699</f>
        <v>1.08</v>
      </c>
      <c r="P3699">
        <f>E3699/L3699</f>
        <v>72</v>
      </c>
      <c r="Q3699" t="str">
        <f>LEFT(N3699,(FIND("/",N3699)-1))</f>
        <v>theater</v>
      </c>
      <c r="R3699" t="str">
        <f>MID(N3699,FIND("/",N3699)+1,4115)</f>
        <v>plays</v>
      </c>
      <c r="S3699" s="11">
        <f>(((J3699/60)/60)/24)+DATE(1970,1,1)</f>
        <v>42479.465833333335</v>
      </c>
      <c r="T3699" s="11">
        <f>(((I3699/60)/60)/24)+DATE(1970,1,1)</f>
        <v>42500.465833333335</v>
      </c>
    </row>
    <row r="3700" spans="1:20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>E3700/D3700</f>
        <v>1.1052</v>
      </c>
      <c r="P3700">
        <f>E3700/L3700</f>
        <v>40.632352941176471</v>
      </c>
      <c r="Q3700" t="str">
        <f>LEFT(N3700,(FIND("/",N3700)-1))</f>
        <v>theater</v>
      </c>
      <c r="R3700" t="str">
        <f>MID(N3700,FIND("/",N3700)+1,4115)</f>
        <v>plays</v>
      </c>
      <c r="S3700" s="11">
        <f>(((J3700/60)/60)/24)+DATE(1970,1,1)</f>
        <v>42401.806562500002</v>
      </c>
      <c r="T3700" s="11">
        <f>(((I3700/60)/60)/24)+DATE(1970,1,1)</f>
        <v>42431.806562500002</v>
      </c>
    </row>
    <row r="3701" spans="1:20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>E3701/D3701</f>
        <v>1.008</v>
      </c>
      <c r="P3701">
        <f>E3701/L3701</f>
        <v>63</v>
      </c>
      <c r="Q3701" t="str">
        <f>LEFT(N3701,(FIND("/",N3701)-1))</f>
        <v>theater</v>
      </c>
      <c r="R3701" t="str">
        <f>MID(N3701,FIND("/",N3701)+1,4115)</f>
        <v>plays</v>
      </c>
      <c r="S3701" s="11">
        <f>(((J3701/60)/60)/24)+DATE(1970,1,1)</f>
        <v>41897.602037037039</v>
      </c>
      <c r="T3701" s="11">
        <f>(((I3701/60)/60)/24)+DATE(1970,1,1)</f>
        <v>41927.602037037039</v>
      </c>
    </row>
    <row r="3702" spans="1:20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>E3702/D3702</f>
        <v>1.212</v>
      </c>
      <c r="P3702">
        <f>E3702/L3702</f>
        <v>33.666666666666664</v>
      </c>
      <c r="Q3702" t="str">
        <f>LEFT(N3702,(FIND("/",N3702)-1))</f>
        <v>theater</v>
      </c>
      <c r="R3702" t="str">
        <f>MID(N3702,FIND("/",N3702)+1,4115)</f>
        <v>plays</v>
      </c>
      <c r="S3702" s="11">
        <f>(((J3702/60)/60)/24)+DATE(1970,1,1)</f>
        <v>41882.585648148146</v>
      </c>
      <c r="T3702" s="11">
        <f>(((I3702/60)/60)/24)+DATE(1970,1,1)</f>
        <v>41912.666666666664</v>
      </c>
    </row>
    <row r="3703" spans="1:20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>E3703/D3703</f>
        <v>1.0033333333333334</v>
      </c>
      <c r="P3703">
        <f>E3703/L3703</f>
        <v>38.589743589743591</v>
      </c>
      <c r="Q3703" t="str">
        <f>LEFT(N3703,(FIND("/",N3703)-1))</f>
        <v>theater</v>
      </c>
      <c r="R3703" t="str">
        <f>MID(N3703,FIND("/",N3703)+1,4115)</f>
        <v>plays</v>
      </c>
      <c r="S3703" s="11">
        <f>(((J3703/60)/60)/24)+DATE(1970,1,1)</f>
        <v>42129.541585648149</v>
      </c>
      <c r="T3703" s="11">
        <f>(((I3703/60)/60)/24)+DATE(1970,1,1)</f>
        <v>42159.541585648149</v>
      </c>
    </row>
    <row r="3704" spans="1:20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>E3704/D3704</f>
        <v>1.0916666666666666</v>
      </c>
      <c r="P3704">
        <f>E3704/L3704</f>
        <v>155.95238095238096</v>
      </c>
      <c r="Q3704" t="str">
        <f>LEFT(N3704,(FIND("/",N3704)-1))</f>
        <v>theater</v>
      </c>
      <c r="R3704" t="str">
        <f>MID(N3704,FIND("/",N3704)+1,4115)</f>
        <v>plays</v>
      </c>
      <c r="S3704" s="11">
        <f>(((J3704/60)/60)/24)+DATE(1970,1,1)</f>
        <v>42524.53800925926</v>
      </c>
      <c r="T3704" s="11">
        <f>(((I3704/60)/60)/24)+DATE(1970,1,1)</f>
        <v>42561.957638888889</v>
      </c>
    </row>
    <row r="3705" spans="1:20" ht="43.2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>E3705/D3705</f>
        <v>1.2342857142857142</v>
      </c>
      <c r="P3705">
        <f>E3705/L3705</f>
        <v>43.2</v>
      </c>
      <c r="Q3705" t="str">
        <f>LEFT(N3705,(FIND("/",N3705)-1))</f>
        <v>theater</v>
      </c>
      <c r="R3705" t="str">
        <f>MID(N3705,FIND("/",N3705)+1,4115)</f>
        <v>plays</v>
      </c>
      <c r="S3705" s="11">
        <f>(((J3705/60)/60)/24)+DATE(1970,1,1)</f>
        <v>42556.504490740743</v>
      </c>
      <c r="T3705" s="11">
        <f>(((I3705/60)/60)/24)+DATE(1970,1,1)</f>
        <v>42595.290972222225</v>
      </c>
    </row>
    <row r="3706" spans="1:20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>E3706/D3706</f>
        <v>1.3633666666666666</v>
      </c>
      <c r="P3706">
        <f>E3706/L3706</f>
        <v>15.148518518518518</v>
      </c>
      <c r="Q3706" t="str">
        <f>LEFT(N3706,(FIND("/",N3706)-1))</f>
        <v>theater</v>
      </c>
      <c r="R3706" t="str">
        <f>MID(N3706,FIND("/",N3706)+1,4115)</f>
        <v>plays</v>
      </c>
      <c r="S3706" s="11">
        <f>(((J3706/60)/60)/24)+DATE(1970,1,1)</f>
        <v>42461.689745370371</v>
      </c>
      <c r="T3706" s="11">
        <f>(((I3706/60)/60)/24)+DATE(1970,1,1)</f>
        <v>42521.689745370371</v>
      </c>
    </row>
    <row r="3707" spans="1:20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>E3707/D3707</f>
        <v>1.0346657233816767</v>
      </c>
      <c r="P3707">
        <f>E3707/L3707</f>
        <v>83.571428571428569</v>
      </c>
      <c r="Q3707" t="str">
        <f>LEFT(N3707,(FIND("/",N3707)-1))</f>
        <v>theater</v>
      </c>
      <c r="R3707" t="str">
        <f>MID(N3707,FIND("/",N3707)+1,4115)</f>
        <v>plays</v>
      </c>
      <c r="S3707" s="11">
        <f>(((J3707/60)/60)/24)+DATE(1970,1,1)</f>
        <v>41792.542986111112</v>
      </c>
      <c r="T3707" s="11">
        <f>(((I3707/60)/60)/24)+DATE(1970,1,1)</f>
        <v>41813.75</v>
      </c>
    </row>
    <row r="3708" spans="1:20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>E3708/D3708</f>
        <v>1.2133333333333334</v>
      </c>
      <c r="P3708">
        <f>E3708/L3708</f>
        <v>140</v>
      </c>
      <c r="Q3708" t="str">
        <f>LEFT(N3708,(FIND("/",N3708)-1))</f>
        <v>theater</v>
      </c>
      <c r="R3708" t="str">
        <f>MID(N3708,FIND("/",N3708)+1,4115)</f>
        <v>plays</v>
      </c>
      <c r="S3708" s="11">
        <f>(((J3708/60)/60)/24)+DATE(1970,1,1)</f>
        <v>41879.913761574076</v>
      </c>
      <c r="T3708" s="11">
        <f>(((I3708/60)/60)/24)+DATE(1970,1,1)</f>
        <v>41894.913761574076</v>
      </c>
    </row>
    <row r="3709" spans="1:20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>E3709/D3709</f>
        <v>1.86</v>
      </c>
      <c r="P3709">
        <f>E3709/L3709</f>
        <v>80.869565217391298</v>
      </c>
      <c r="Q3709" t="str">
        <f>LEFT(N3709,(FIND("/",N3709)-1))</f>
        <v>theater</v>
      </c>
      <c r="R3709" t="str">
        <f>MID(N3709,FIND("/",N3709)+1,4115)</f>
        <v>plays</v>
      </c>
      <c r="S3709" s="11">
        <f>(((J3709/60)/60)/24)+DATE(1970,1,1)</f>
        <v>42552.048356481479</v>
      </c>
      <c r="T3709" s="11">
        <f>(((I3709/60)/60)/24)+DATE(1970,1,1)</f>
        <v>42573.226388888885</v>
      </c>
    </row>
    <row r="3710" spans="1:20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>E3710/D3710</f>
        <v>3</v>
      </c>
      <c r="P3710">
        <f>E3710/L3710</f>
        <v>53.846153846153847</v>
      </c>
      <c r="Q3710" t="str">
        <f>LEFT(N3710,(FIND("/",N3710)-1))</f>
        <v>theater</v>
      </c>
      <c r="R3710" t="str">
        <f>MID(N3710,FIND("/",N3710)+1,4115)</f>
        <v>plays</v>
      </c>
      <c r="S3710" s="11">
        <f>(((J3710/60)/60)/24)+DATE(1970,1,1)</f>
        <v>41810.142199074071</v>
      </c>
      <c r="T3710" s="11">
        <f>(((I3710/60)/60)/24)+DATE(1970,1,1)</f>
        <v>41824.142199074071</v>
      </c>
    </row>
    <row r="3711" spans="1:20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>E3711/D3711</f>
        <v>1.0825</v>
      </c>
      <c r="P3711">
        <f>E3711/L3711</f>
        <v>30.928571428571427</v>
      </c>
      <c r="Q3711" t="str">
        <f>LEFT(N3711,(FIND("/",N3711)-1))</f>
        <v>theater</v>
      </c>
      <c r="R3711" t="str">
        <f>MID(N3711,FIND("/",N3711)+1,4115)</f>
        <v>plays</v>
      </c>
      <c r="S3711" s="11">
        <f>(((J3711/60)/60)/24)+DATE(1970,1,1)</f>
        <v>41785.707708333335</v>
      </c>
      <c r="T3711" s="11">
        <f>(((I3711/60)/60)/24)+DATE(1970,1,1)</f>
        <v>41815.707708333335</v>
      </c>
    </row>
    <row r="3712" spans="1:20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>E3712/D3712</f>
        <v>1.4115384615384616</v>
      </c>
      <c r="P3712">
        <f>E3712/L3712</f>
        <v>67.962962962962962</v>
      </c>
      <c r="Q3712" t="str">
        <f>LEFT(N3712,(FIND("/",N3712)-1))</f>
        <v>theater</v>
      </c>
      <c r="R3712" t="str">
        <f>MID(N3712,FIND("/",N3712)+1,4115)</f>
        <v>plays</v>
      </c>
      <c r="S3712" s="11">
        <f>(((J3712/60)/60)/24)+DATE(1970,1,1)</f>
        <v>42072.576249999998</v>
      </c>
      <c r="T3712" s="11">
        <f>(((I3712/60)/60)/24)+DATE(1970,1,1)</f>
        <v>42097.576249999998</v>
      </c>
    </row>
    <row r="3713" spans="1:20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>E3713/D3713</f>
        <v>1.1399999999999999</v>
      </c>
      <c r="P3713">
        <f>E3713/L3713</f>
        <v>27.142857142857142</v>
      </c>
      <c r="Q3713" t="str">
        <f>LEFT(N3713,(FIND("/",N3713)-1))</f>
        <v>theater</v>
      </c>
      <c r="R3713" t="str">
        <f>MID(N3713,FIND("/",N3713)+1,4115)</f>
        <v>plays</v>
      </c>
      <c r="S3713" s="11">
        <f>(((J3713/60)/60)/24)+DATE(1970,1,1)</f>
        <v>41779.724224537036</v>
      </c>
      <c r="T3713" s="11">
        <f>(((I3713/60)/60)/24)+DATE(1970,1,1)</f>
        <v>41805.666666666664</v>
      </c>
    </row>
    <row r="3714" spans="1:20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>E3714/D3714</f>
        <v>1.5373333333333334</v>
      </c>
      <c r="P3714">
        <f>E3714/L3714</f>
        <v>110.86538461538461</v>
      </c>
      <c r="Q3714" t="str">
        <f>LEFT(N3714,(FIND("/",N3714)-1))</f>
        <v>theater</v>
      </c>
      <c r="R3714" t="str">
        <f>MID(N3714,FIND("/",N3714)+1,4115)</f>
        <v>plays</v>
      </c>
      <c r="S3714" s="11">
        <f>(((J3714/60)/60)/24)+DATE(1970,1,1)</f>
        <v>42134.172071759262</v>
      </c>
      <c r="T3714" s="11">
        <f>(((I3714/60)/60)/24)+DATE(1970,1,1)</f>
        <v>42155.290972222225</v>
      </c>
    </row>
    <row r="3715" spans="1:20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>E3715/D3715</f>
        <v>1.0149999999999999</v>
      </c>
      <c r="P3715">
        <f>E3715/L3715</f>
        <v>106.84210526315789</v>
      </c>
      <c r="Q3715" t="str">
        <f>LEFT(N3715,(FIND("/",N3715)-1))</f>
        <v>theater</v>
      </c>
      <c r="R3715" t="str">
        <f>MID(N3715,FIND("/",N3715)+1,4115)</f>
        <v>plays</v>
      </c>
      <c r="S3715" s="11">
        <f>(((J3715/60)/60)/24)+DATE(1970,1,1)</f>
        <v>42505.738032407404</v>
      </c>
      <c r="T3715" s="11">
        <f>(((I3715/60)/60)/24)+DATE(1970,1,1)</f>
        <v>42525.738032407404</v>
      </c>
    </row>
    <row r="3716" spans="1:20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>E3716/D3716</f>
        <v>1.0235000000000001</v>
      </c>
      <c r="P3716">
        <f>E3716/L3716</f>
        <v>105.51546391752578</v>
      </c>
      <c r="Q3716" t="str">
        <f>LEFT(N3716,(FIND("/",N3716)-1))</f>
        <v>theater</v>
      </c>
      <c r="R3716" t="str">
        <f>MID(N3716,FIND("/",N3716)+1,4115)</f>
        <v>plays</v>
      </c>
      <c r="S3716" s="11">
        <f>(((J3716/60)/60)/24)+DATE(1970,1,1)</f>
        <v>42118.556331018524</v>
      </c>
      <c r="T3716" s="11">
        <f>(((I3716/60)/60)/24)+DATE(1970,1,1)</f>
        <v>42150.165972222225</v>
      </c>
    </row>
    <row r="3717" spans="1:20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>E3717/D3717</f>
        <v>1.0257142857142858</v>
      </c>
      <c r="P3717">
        <f>E3717/L3717</f>
        <v>132.96296296296296</v>
      </c>
      <c r="Q3717" t="str">
        <f>LEFT(N3717,(FIND("/",N3717)-1))</f>
        <v>theater</v>
      </c>
      <c r="R3717" t="str">
        <f>MID(N3717,FIND("/",N3717)+1,4115)</f>
        <v>plays</v>
      </c>
      <c r="S3717" s="11">
        <f>(((J3717/60)/60)/24)+DATE(1970,1,1)</f>
        <v>42036.995590277773</v>
      </c>
      <c r="T3717" s="11">
        <f>(((I3717/60)/60)/24)+DATE(1970,1,1)</f>
        <v>42094.536111111112</v>
      </c>
    </row>
    <row r="3718" spans="1:20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>E3718/D3718</f>
        <v>1.5575000000000001</v>
      </c>
      <c r="P3718">
        <f>E3718/L3718</f>
        <v>51.916666666666664</v>
      </c>
      <c r="Q3718" t="str">
        <f>LEFT(N3718,(FIND("/",N3718)-1))</f>
        <v>theater</v>
      </c>
      <c r="R3718" t="str">
        <f>MID(N3718,FIND("/",N3718)+1,4115)</f>
        <v>plays</v>
      </c>
      <c r="S3718" s="11">
        <f>(((J3718/60)/60)/24)+DATE(1970,1,1)</f>
        <v>42360.887835648144</v>
      </c>
      <c r="T3718" s="11">
        <f>(((I3718/60)/60)/24)+DATE(1970,1,1)</f>
        <v>42390.887835648144</v>
      </c>
    </row>
    <row r="3719" spans="1:20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>E3719/D3719</f>
        <v>1.0075000000000001</v>
      </c>
      <c r="P3719">
        <f>E3719/L3719</f>
        <v>310</v>
      </c>
      <c r="Q3719" t="str">
        <f>LEFT(N3719,(FIND("/",N3719)-1))</f>
        <v>theater</v>
      </c>
      <c r="R3719" t="str">
        <f>MID(N3719,FIND("/",N3719)+1,4115)</f>
        <v>plays</v>
      </c>
      <c r="S3719" s="11">
        <f>(((J3719/60)/60)/24)+DATE(1970,1,1)</f>
        <v>42102.866307870368</v>
      </c>
      <c r="T3719" s="11">
        <f>(((I3719/60)/60)/24)+DATE(1970,1,1)</f>
        <v>42133.866307870368</v>
      </c>
    </row>
    <row r="3720" spans="1:20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>E3720/D3720</f>
        <v>2.3940000000000001</v>
      </c>
      <c r="P3720">
        <f>E3720/L3720</f>
        <v>26.021739130434781</v>
      </c>
      <c r="Q3720" t="str">
        <f>LEFT(N3720,(FIND("/",N3720)-1))</f>
        <v>theater</v>
      </c>
      <c r="R3720" t="str">
        <f>MID(N3720,FIND("/",N3720)+1,4115)</f>
        <v>plays</v>
      </c>
      <c r="S3720" s="11">
        <f>(((J3720/60)/60)/24)+DATE(1970,1,1)</f>
        <v>42032.716145833328</v>
      </c>
      <c r="T3720" s="11">
        <f>(((I3720/60)/60)/24)+DATE(1970,1,1)</f>
        <v>42062.716145833328</v>
      </c>
    </row>
    <row r="3721" spans="1:20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>E3721/D3721</f>
        <v>2.1</v>
      </c>
      <c r="P3721">
        <f>E3721/L3721</f>
        <v>105</v>
      </c>
      <c r="Q3721" t="str">
        <f>LEFT(N3721,(FIND("/",N3721)-1))</f>
        <v>theater</v>
      </c>
      <c r="R3721" t="str">
        <f>MID(N3721,FIND("/",N3721)+1,4115)</f>
        <v>plays</v>
      </c>
      <c r="S3721" s="11">
        <f>(((J3721/60)/60)/24)+DATE(1970,1,1)</f>
        <v>42147.729930555557</v>
      </c>
      <c r="T3721" s="11">
        <f>(((I3721/60)/60)/24)+DATE(1970,1,1)</f>
        <v>42177.729930555557</v>
      </c>
    </row>
    <row r="3722" spans="1:20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>E3722/D3722</f>
        <v>1.0451515151515152</v>
      </c>
      <c r="P3722">
        <f>E3722/L3722</f>
        <v>86.224999999999994</v>
      </c>
      <c r="Q3722" t="str">
        <f>LEFT(N3722,(FIND("/",N3722)-1))</f>
        <v>theater</v>
      </c>
      <c r="R3722" t="str">
        <f>MID(N3722,FIND("/",N3722)+1,4115)</f>
        <v>plays</v>
      </c>
      <c r="S3722" s="11">
        <f>(((J3722/60)/60)/24)+DATE(1970,1,1)</f>
        <v>42165.993125000001</v>
      </c>
      <c r="T3722" s="11">
        <f>(((I3722/60)/60)/24)+DATE(1970,1,1)</f>
        <v>42187.993125000001</v>
      </c>
    </row>
    <row r="3723" spans="1:20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>E3723/D3723</f>
        <v>1.008</v>
      </c>
      <c r="P3723">
        <f>E3723/L3723</f>
        <v>114.54545454545455</v>
      </c>
      <c r="Q3723" t="str">
        <f>LEFT(N3723,(FIND("/",N3723)-1))</f>
        <v>theater</v>
      </c>
      <c r="R3723" t="str">
        <f>MID(N3723,FIND("/",N3723)+1,4115)</f>
        <v>plays</v>
      </c>
      <c r="S3723" s="11">
        <f>(((J3723/60)/60)/24)+DATE(1970,1,1)</f>
        <v>41927.936157407406</v>
      </c>
      <c r="T3723" s="11">
        <f>(((I3723/60)/60)/24)+DATE(1970,1,1)</f>
        <v>41948.977824074071</v>
      </c>
    </row>
    <row r="3724" spans="1:20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>E3724/D3724</f>
        <v>1.1120000000000001</v>
      </c>
      <c r="P3724">
        <f>E3724/L3724</f>
        <v>47.657142857142858</v>
      </c>
      <c r="Q3724" t="str">
        <f>LEFT(N3724,(FIND("/",N3724)-1))</f>
        <v>theater</v>
      </c>
      <c r="R3724" t="str">
        <f>MID(N3724,FIND("/",N3724)+1,4115)</f>
        <v>plays</v>
      </c>
      <c r="S3724" s="11">
        <f>(((J3724/60)/60)/24)+DATE(1970,1,1)</f>
        <v>42381.671840277777</v>
      </c>
      <c r="T3724" s="11">
        <f>(((I3724/60)/60)/24)+DATE(1970,1,1)</f>
        <v>42411.957638888889</v>
      </c>
    </row>
    <row r="3725" spans="1:20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>E3725/D3725</f>
        <v>1.0204444444444445</v>
      </c>
      <c r="P3725">
        <f>E3725/L3725</f>
        <v>72.888888888888886</v>
      </c>
      <c r="Q3725" t="str">
        <f>LEFT(N3725,(FIND("/",N3725)-1))</f>
        <v>theater</v>
      </c>
      <c r="R3725" t="str">
        <f>MID(N3725,FIND("/",N3725)+1,4115)</f>
        <v>plays</v>
      </c>
      <c r="S3725" s="11">
        <f>(((J3725/60)/60)/24)+DATE(1970,1,1)</f>
        <v>41943.753032407411</v>
      </c>
      <c r="T3725" s="11">
        <f>(((I3725/60)/60)/24)+DATE(1970,1,1)</f>
        <v>41973.794699074075</v>
      </c>
    </row>
    <row r="3726" spans="1:20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>E3726/D3726</f>
        <v>1.0254767441860466</v>
      </c>
      <c r="P3726">
        <f>E3726/L3726</f>
        <v>49.545505617977533</v>
      </c>
      <c r="Q3726" t="str">
        <f>LEFT(N3726,(FIND("/",N3726)-1))</f>
        <v>theater</v>
      </c>
      <c r="R3726" t="str">
        <f>MID(N3726,FIND("/",N3726)+1,4115)</f>
        <v>plays</v>
      </c>
      <c r="S3726" s="11">
        <f>(((J3726/60)/60)/24)+DATE(1970,1,1)</f>
        <v>42465.491435185191</v>
      </c>
      <c r="T3726" s="11">
        <f>(((I3726/60)/60)/24)+DATE(1970,1,1)</f>
        <v>42494.958333333328</v>
      </c>
    </row>
    <row r="3727" spans="1:20" ht="43.2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>E3727/D3727</f>
        <v>1.27</v>
      </c>
      <c r="P3727">
        <f>E3727/L3727</f>
        <v>25.4</v>
      </c>
      <c r="Q3727" t="str">
        <f>LEFT(N3727,(FIND("/",N3727)-1))</f>
        <v>theater</v>
      </c>
      <c r="R3727" t="str">
        <f>MID(N3727,FIND("/",N3727)+1,4115)</f>
        <v>plays</v>
      </c>
      <c r="S3727" s="11">
        <f>(((J3727/60)/60)/24)+DATE(1970,1,1)</f>
        <v>42401.945219907408</v>
      </c>
      <c r="T3727" s="11">
        <f>(((I3727/60)/60)/24)+DATE(1970,1,1)</f>
        <v>42418.895833333328</v>
      </c>
    </row>
    <row r="3728" spans="1:20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>E3728/D3728</f>
        <v>3.3870588235294119</v>
      </c>
      <c r="P3728">
        <f>E3728/L3728</f>
        <v>62.586956521739133</v>
      </c>
      <c r="Q3728" t="str">
        <f>LEFT(N3728,(FIND("/",N3728)-1))</f>
        <v>theater</v>
      </c>
      <c r="R3728" t="str">
        <f>MID(N3728,FIND("/",N3728)+1,4115)</f>
        <v>plays</v>
      </c>
      <c r="S3728" s="11">
        <f>(((J3728/60)/60)/24)+DATE(1970,1,1)</f>
        <v>42462.140868055561</v>
      </c>
      <c r="T3728" s="11">
        <f>(((I3728/60)/60)/24)+DATE(1970,1,1)</f>
        <v>42489.875</v>
      </c>
    </row>
    <row r="3729" spans="1:20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>E3729/D3729</f>
        <v>1.0075000000000001</v>
      </c>
      <c r="P3729">
        <f>E3729/L3729</f>
        <v>61.060606060606062</v>
      </c>
      <c r="Q3729" t="str">
        <f>LEFT(N3729,(FIND("/",N3729)-1))</f>
        <v>theater</v>
      </c>
      <c r="R3729" t="str">
        <f>MID(N3729,FIND("/",N3729)+1,4115)</f>
        <v>plays</v>
      </c>
      <c r="S3729" s="11">
        <f>(((J3729/60)/60)/24)+DATE(1970,1,1)</f>
        <v>42632.348310185189</v>
      </c>
      <c r="T3729" s="11">
        <f>(((I3729/60)/60)/24)+DATE(1970,1,1)</f>
        <v>42663.204861111109</v>
      </c>
    </row>
    <row r="3730" spans="1:20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>E3730/D3730</f>
        <v>9.3100000000000002E-2</v>
      </c>
      <c r="P3730">
        <f>E3730/L3730</f>
        <v>60.064516129032256</v>
      </c>
      <c r="Q3730" t="str">
        <f>LEFT(N3730,(FIND("/",N3730)-1))</f>
        <v>theater</v>
      </c>
      <c r="R3730" t="str">
        <f>MID(N3730,FIND("/",N3730)+1,4115)</f>
        <v>plays</v>
      </c>
      <c r="S3730" s="11">
        <f>(((J3730/60)/60)/24)+DATE(1970,1,1)</f>
        <v>42205.171018518522</v>
      </c>
      <c r="T3730" s="11">
        <f>(((I3730/60)/60)/24)+DATE(1970,1,1)</f>
        <v>42235.171018518522</v>
      </c>
    </row>
    <row r="3731" spans="1:20" ht="43.2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>E3731/D3731</f>
        <v>7.2400000000000006E-2</v>
      </c>
      <c r="P3731">
        <f>E3731/L3731</f>
        <v>72.400000000000006</v>
      </c>
      <c r="Q3731" t="str">
        <f>LEFT(N3731,(FIND("/",N3731)-1))</f>
        <v>theater</v>
      </c>
      <c r="R3731" t="str">
        <f>MID(N3731,FIND("/",N3731)+1,4115)</f>
        <v>plays</v>
      </c>
      <c r="S3731" s="11">
        <f>(((J3731/60)/60)/24)+DATE(1970,1,1)</f>
        <v>42041.205000000002</v>
      </c>
      <c r="T3731" s="11">
        <f>(((I3731/60)/60)/24)+DATE(1970,1,1)</f>
        <v>42086.16333333333</v>
      </c>
    </row>
    <row r="3732" spans="1:20" ht="43.2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>E3732/D3732</f>
        <v>0.1</v>
      </c>
      <c r="P3732">
        <f>E3732/L3732</f>
        <v>100</v>
      </c>
      <c r="Q3732" t="str">
        <f>LEFT(N3732,(FIND("/",N3732)-1))</f>
        <v>theater</v>
      </c>
      <c r="R3732" t="str">
        <f>MID(N3732,FIND("/",N3732)+1,4115)</f>
        <v>plays</v>
      </c>
      <c r="S3732" s="11">
        <f>(((J3732/60)/60)/24)+DATE(1970,1,1)</f>
        <v>42203.677766203706</v>
      </c>
      <c r="T3732" s="11">
        <f>(((I3732/60)/60)/24)+DATE(1970,1,1)</f>
        <v>42233.677766203706</v>
      </c>
    </row>
    <row r="3733" spans="1:20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>E3733/D3733</f>
        <v>0.11272727272727273</v>
      </c>
      <c r="P3733">
        <f>E3733/L3733</f>
        <v>51.666666666666664</v>
      </c>
      <c r="Q3733" t="str">
        <f>LEFT(N3733,(FIND("/",N3733)-1))</f>
        <v>theater</v>
      </c>
      <c r="R3733" t="str">
        <f>MID(N3733,FIND("/",N3733)+1,4115)</f>
        <v>plays</v>
      </c>
      <c r="S3733" s="11">
        <f>(((J3733/60)/60)/24)+DATE(1970,1,1)</f>
        <v>41983.752847222218</v>
      </c>
      <c r="T3733" s="11">
        <f>(((I3733/60)/60)/24)+DATE(1970,1,1)</f>
        <v>42014.140972222223</v>
      </c>
    </row>
    <row r="3734" spans="1:20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>E3734/D3734</f>
        <v>0.15411764705882353</v>
      </c>
      <c r="P3734">
        <f>E3734/L3734</f>
        <v>32.75</v>
      </c>
      <c r="Q3734" t="str">
        <f>LEFT(N3734,(FIND("/",N3734)-1))</f>
        <v>theater</v>
      </c>
      <c r="R3734" t="str">
        <f>MID(N3734,FIND("/",N3734)+1,4115)</f>
        <v>plays</v>
      </c>
      <c r="S3734" s="11">
        <f>(((J3734/60)/60)/24)+DATE(1970,1,1)</f>
        <v>41968.677465277782</v>
      </c>
      <c r="T3734" s="11">
        <f>(((I3734/60)/60)/24)+DATE(1970,1,1)</f>
        <v>42028.5</v>
      </c>
    </row>
    <row r="3735" spans="1:20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>E3735/D3735</f>
        <v>0</v>
      </c>
      <c r="P3735" t="e">
        <f>E3735/L3735</f>
        <v>#DIV/0!</v>
      </c>
      <c r="Q3735" t="str">
        <f>LEFT(N3735,(FIND("/",N3735)-1))</f>
        <v>theater</v>
      </c>
      <c r="R3735" t="str">
        <f>MID(N3735,FIND("/",N3735)+1,4115)</f>
        <v>plays</v>
      </c>
      <c r="S3735" s="11">
        <f>(((J3735/60)/60)/24)+DATE(1970,1,1)</f>
        <v>42103.024398148147</v>
      </c>
      <c r="T3735" s="11">
        <f>(((I3735/60)/60)/24)+DATE(1970,1,1)</f>
        <v>42112.9375</v>
      </c>
    </row>
    <row r="3736" spans="1:20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>E3736/D3736</f>
        <v>0.28466666666666668</v>
      </c>
      <c r="P3736">
        <f>E3736/L3736</f>
        <v>61</v>
      </c>
      <c r="Q3736" t="str">
        <f>LEFT(N3736,(FIND("/",N3736)-1))</f>
        <v>theater</v>
      </c>
      <c r="R3736" t="str">
        <f>MID(N3736,FIND("/",N3736)+1,4115)</f>
        <v>plays</v>
      </c>
      <c r="S3736" s="11">
        <f>(((J3736/60)/60)/24)+DATE(1970,1,1)</f>
        <v>42089.901574074072</v>
      </c>
      <c r="T3736" s="11">
        <f>(((I3736/60)/60)/24)+DATE(1970,1,1)</f>
        <v>42149.901574074072</v>
      </c>
    </row>
    <row r="3737" spans="1:20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>E3737/D3737</f>
        <v>0.13333333333333333</v>
      </c>
      <c r="P3737">
        <f>E3737/L3737</f>
        <v>10</v>
      </c>
      <c r="Q3737" t="str">
        <f>LEFT(N3737,(FIND("/",N3737)-1))</f>
        <v>theater</v>
      </c>
      <c r="R3737" t="str">
        <f>MID(N3737,FIND("/",N3737)+1,4115)</f>
        <v>plays</v>
      </c>
      <c r="S3737" s="11">
        <f>(((J3737/60)/60)/24)+DATE(1970,1,1)</f>
        <v>42122.693159722221</v>
      </c>
      <c r="T3737" s="11">
        <f>(((I3737/60)/60)/24)+DATE(1970,1,1)</f>
        <v>42152.693159722221</v>
      </c>
    </row>
    <row r="3738" spans="1:20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>E3738/D3738</f>
        <v>6.6666666666666671E-3</v>
      </c>
      <c r="P3738">
        <f>E3738/L3738</f>
        <v>10</v>
      </c>
      <c r="Q3738" t="str">
        <f>LEFT(N3738,(FIND("/",N3738)-1))</f>
        <v>theater</v>
      </c>
      <c r="R3738" t="str">
        <f>MID(N3738,FIND("/",N3738)+1,4115)</f>
        <v>plays</v>
      </c>
      <c r="S3738" s="11">
        <f>(((J3738/60)/60)/24)+DATE(1970,1,1)</f>
        <v>42048.711724537032</v>
      </c>
      <c r="T3738" s="11">
        <f>(((I3738/60)/60)/24)+DATE(1970,1,1)</f>
        <v>42086.75</v>
      </c>
    </row>
    <row r="3739" spans="1:20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>E3739/D3739</f>
        <v>0.21428571428571427</v>
      </c>
      <c r="P3739">
        <f>E3739/L3739</f>
        <v>37.5</v>
      </c>
      <c r="Q3739" t="str">
        <f>LEFT(N3739,(FIND("/",N3739)-1))</f>
        <v>theater</v>
      </c>
      <c r="R3739" t="str">
        <f>MID(N3739,FIND("/",N3739)+1,4115)</f>
        <v>plays</v>
      </c>
      <c r="S3739" s="11">
        <f>(((J3739/60)/60)/24)+DATE(1970,1,1)</f>
        <v>42297.691006944442</v>
      </c>
      <c r="T3739" s="11">
        <f>(((I3739/60)/60)/24)+DATE(1970,1,1)</f>
        <v>42320.290972222225</v>
      </c>
    </row>
    <row r="3740" spans="1:20" ht="28.8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>E3740/D3740</f>
        <v>0.18</v>
      </c>
      <c r="P3740">
        <f>E3740/L3740</f>
        <v>45</v>
      </c>
      <c r="Q3740" t="str">
        <f>LEFT(N3740,(FIND("/",N3740)-1))</f>
        <v>theater</v>
      </c>
      <c r="R3740" t="str">
        <f>MID(N3740,FIND("/",N3740)+1,4115)</f>
        <v>plays</v>
      </c>
      <c r="S3740" s="11">
        <f>(((J3740/60)/60)/24)+DATE(1970,1,1)</f>
        <v>41813.938715277778</v>
      </c>
      <c r="T3740" s="11">
        <f>(((I3740/60)/60)/24)+DATE(1970,1,1)</f>
        <v>41835.916666666664</v>
      </c>
    </row>
    <row r="3741" spans="1:20" ht="43.2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>E3741/D3741</f>
        <v>0.20125000000000001</v>
      </c>
      <c r="P3741">
        <f>E3741/L3741</f>
        <v>100.625</v>
      </c>
      <c r="Q3741" t="str">
        <f>LEFT(N3741,(FIND("/",N3741)-1))</f>
        <v>theater</v>
      </c>
      <c r="R3741" t="str">
        <f>MID(N3741,FIND("/",N3741)+1,4115)</f>
        <v>plays</v>
      </c>
      <c r="S3741" s="11">
        <f>(((J3741/60)/60)/24)+DATE(1970,1,1)</f>
        <v>42548.449861111112</v>
      </c>
      <c r="T3741" s="11">
        <f>(((I3741/60)/60)/24)+DATE(1970,1,1)</f>
        <v>42568.449861111112</v>
      </c>
    </row>
    <row r="3742" spans="1:20" ht="43.2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>E3742/D3742</f>
        <v>0.17899999999999999</v>
      </c>
      <c r="P3742">
        <f>E3742/L3742</f>
        <v>25.571428571428573</v>
      </c>
      <c r="Q3742" t="str">
        <f>LEFT(N3742,(FIND("/",N3742)-1))</f>
        <v>theater</v>
      </c>
      <c r="R3742" t="str">
        <f>MID(N3742,FIND("/",N3742)+1,4115)</f>
        <v>plays</v>
      </c>
      <c r="S3742" s="11">
        <f>(((J3742/60)/60)/24)+DATE(1970,1,1)</f>
        <v>41833.089756944442</v>
      </c>
      <c r="T3742" s="11">
        <f>(((I3742/60)/60)/24)+DATE(1970,1,1)</f>
        <v>41863.079143518517</v>
      </c>
    </row>
    <row r="3743" spans="1:20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>E3743/D3743</f>
        <v>0</v>
      </c>
      <c r="P3743" t="e">
        <f>E3743/L3743</f>
        <v>#DIV/0!</v>
      </c>
      <c r="Q3743" t="str">
        <f>LEFT(N3743,(FIND("/",N3743)-1))</f>
        <v>theater</v>
      </c>
      <c r="R3743" t="str">
        <f>MID(N3743,FIND("/",N3743)+1,4115)</f>
        <v>plays</v>
      </c>
      <c r="S3743" s="11">
        <f>(((J3743/60)/60)/24)+DATE(1970,1,1)</f>
        <v>42325.920717592591</v>
      </c>
      <c r="T3743" s="11">
        <f>(((I3743/60)/60)/24)+DATE(1970,1,1)</f>
        <v>42355.920717592591</v>
      </c>
    </row>
    <row r="3744" spans="1:20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>E3744/D3744</f>
        <v>0.02</v>
      </c>
      <c r="P3744">
        <f>E3744/L3744</f>
        <v>25</v>
      </c>
      <c r="Q3744" t="str">
        <f>LEFT(N3744,(FIND("/",N3744)-1))</f>
        <v>theater</v>
      </c>
      <c r="R3744" t="str">
        <f>MID(N3744,FIND("/",N3744)+1,4115)</f>
        <v>plays</v>
      </c>
      <c r="S3744" s="11">
        <f>(((J3744/60)/60)/24)+DATE(1970,1,1)</f>
        <v>41858.214629629627</v>
      </c>
      <c r="T3744" s="11">
        <f>(((I3744/60)/60)/24)+DATE(1970,1,1)</f>
        <v>41888.214629629627</v>
      </c>
    </row>
    <row r="3745" spans="1:20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>E3745/D3745</f>
        <v>0</v>
      </c>
      <c r="P3745" t="e">
        <f>E3745/L3745</f>
        <v>#DIV/0!</v>
      </c>
      <c r="Q3745" t="str">
        <f>LEFT(N3745,(FIND("/",N3745)-1))</f>
        <v>theater</v>
      </c>
      <c r="R3745" t="str">
        <f>MID(N3745,FIND("/",N3745)+1,4115)</f>
        <v>plays</v>
      </c>
      <c r="S3745" s="11">
        <f>(((J3745/60)/60)/24)+DATE(1970,1,1)</f>
        <v>41793.710231481484</v>
      </c>
      <c r="T3745" s="11">
        <f>(((I3745/60)/60)/24)+DATE(1970,1,1)</f>
        <v>41823.710231481484</v>
      </c>
    </row>
    <row r="3746" spans="1:20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>E3746/D3746</f>
        <v>0</v>
      </c>
      <c r="P3746" t="e">
        <f>E3746/L3746</f>
        <v>#DIV/0!</v>
      </c>
      <c r="Q3746" t="str">
        <f>LEFT(N3746,(FIND("/",N3746)-1))</f>
        <v>theater</v>
      </c>
      <c r="R3746" t="str">
        <f>MID(N3746,FIND("/",N3746)+1,4115)</f>
        <v>plays</v>
      </c>
      <c r="S3746" s="11">
        <f>(((J3746/60)/60)/24)+DATE(1970,1,1)</f>
        <v>41793.814259259263</v>
      </c>
      <c r="T3746" s="11">
        <f>(((I3746/60)/60)/24)+DATE(1970,1,1)</f>
        <v>41825.165972222225</v>
      </c>
    </row>
    <row r="3747" spans="1:20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>E3747/D3747</f>
        <v>0.1</v>
      </c>
      <c r="P3747">
        <f>E3747/L3747</f>
        <v>10</v>
      </c>
      <c r="Q3747" t="str">
        <f>LEFT(N3747,(FIND("/",N3747)-1))</f>
        <v>theater</v>
      </c>
      <c r="R3747" t="str">
        <f>MID(N3747,FIND("/",N3747)+1,4115)</f>
        <v>plays</v>
      </c>
      <c r="S3747" s="11">
        <f>(((J3747/60)/60)/24)+DATE(1970,1,1)</f>
        <v>41831.697939814818</v>
      </c>
      <c r="T3747" s="11">
        <f>(((I3747/60)/60)/24)+DATE(1970,1,1)</f>
        <v>41861.697939814818</v>
      </c>
    </row>
    <row r="3748" spans="1:20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>E3748/D3748</f>
        <v>2.3764705882352941E-2</v>
      </c>
      <c r="P3748">
        <f>E3748/L3748</f>
        <v>202</v>
      </c>
      <c r="Q3748" t="str">
        <f>LEFT(N3748,(FIND("/",N3748)-1))</f>
        <v>theater</v>
      </c>
      <c r="R3748" t="str">
        <f>MID(N3748,FIND("/",N3748)+1,4115)</f>
        <v>plays</v>
      </c>
      <c r="S3748" s="11">
        <f>(((J3748/60)/60)/24)+DATE(1970,1,1)</f>
        <v>42621.389340277776</v>
      </c>
      <c r="T3748" s="11">
        <f>(((I3748/60)/60)/24)+DATE(1970,1,1)</f>
        <v>42651.389340277776</v>
      </c>
    </row>
    <row r="3749" spans="1:20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>E3749/D3749</f>
        <v>0.01</v>
      </c>
      <c r="P3749">
        <f>E3749/L3749</f>
        <v>25</v>
      </c>
      <c r="Q3749" t="str">
        <f>LEFT(N3749,(FIND("/",N3749)-1))</f>
        <v>theater</v>
      </c>
      <c r="R3749" t="str">
        <f>MID(N3749,FIND("/",N3749)+1,4115)</f>
        <v>plays</v>
      </c>
      <c r="S3749" s="11">
        <f>(((J3749/60)/60)/24)+DATE(1970,1,1)</f>
        <v>42164.299722222218</v>
      </c>
      <c r="T3749" s="11">
        <f>(((I3749/60)/60)/24)+DATE(1970,1,1)</f>
        <v>42190.957638888889</v>
      </c>
    </row>
    <row r="3750" spans="1:20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>E3750/D3750</f>
        <v>1.0351999999999999</v>
      </c>
      <c r="P3750">
        <f>E3750/L3750</f>
        <v>99.538461538461533</v>
      </c>
      <c r="Q3750" t="str">
        <f>LEFT(N3750,(FIND("/",N3750)-1))</f>
        <v>theater</v>
      </c>
      <c r="R3750" t="str">
        <f>MID(N3750,FIND("/",N3750)+1,4115)</f>
        <v>musical</v>
      </c>
      <c r="S3750" s="11">
        <f>(((J3750/60)/60)/24)+DATE(1970,1,1)</f>
        <v>42395.706435185188</v>
      </c>
      <c r="T3750" s="11">
        <f>(((I3750/60)/60)/24)+DATE(1970,1,1)</f>
        <v>42416.249305555553</v>
      </c>
    </row>
    <row r="3751" spans="1:20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>E3751/D3751</f>
        <v>1.05</v>
      </c>
      <c r="P3751">
        <f>E3751/L3751</f>
        <v>75</v>
      </c>
      <c r="Q3751" t="str">
        <f>LEFT(N3751,(FIND("/",N3751)-1))</f>
        <v>theater</v>
      </c>
      <c r="R3751" t="str">
        <f>MID(N3751,FIND("/",N3751)+1,4115)</f>
        <v>musical</v>
      </c>
      <c r="S3751" s="11">
        <f>(((J3751/60)/60)/24)+DATE(1970,1,1)</f>
        <v>42458.127175925925</v>
      </c>
      <c r="T3751" s="11">
        <f>(((I3751/60)/60)/24)+DATE(1970,1,1)</f>
        <v>42489.165972222225</v>
      </c>
    </row>
    <row r="3752" spans="1:20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>E3752/D3752</f>
        <v>1.0044999999999999</v>
      </c>
      <c r="P3752">
        <f>E3752/L3752</f>
        <v>215.25</v>
      </c>
      <c r="Q3752" t="str">
        <f>LEFT(N3752,(FIND("/",N3752)-1))</f>
        <v>theater</v>
      </c>
      <c r="R3752" t="str">
        <f>MID(N3752,FIND("/",N3752)+1,4115)</f>
        <v>musical</v>
      </c>
      <c r="S3752" s="11">
        <f>(((J3752/60)/60)/24)+DATE(1970,1,1)</f>
        <v>42016.981574074074</v>
      </c>
      <c r="T3752" s="11">
        <f>(((I3752/60)/60)/24)+DATE(1970,1,1)</f>
        <v>42045.332638888889</v>
      </c>
    </row>
    <row r="3753" spans="1:20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>E3753/D3753</f>
        <v>1.3260000000000001</v>
      </c>
      <c r="P3753">
        <f>E3753/L3753</f>
        <v>120.54545454545455</v>
      </c>
      <c r="Q3753" t="str">
        <f>LEFT(N3753,(FIND("/",N3753)-1))</f>
        <v>theater</v>
      </c>
      <c r="R3753" t="str">
        <f>MID(N3753,FIND("/",N3753)+1,4115)</f>
        <v>musical</v>
      </c>
      <c r="S3753" s="11">
        <f>(((J3753/60)/60)/24)+DATE(1970,1,1)</f>
        <v>42403.035567129627</v>
      </c>
      <c r="T3753" s="11">
        <f>(((I3753/60)/60)/24)+DATE(1970,1,1)</f>
        <v>42462.993900462956</v>
      </c>
    </row>
    <row r="3754" spans="1:20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>E3754/D3754</f>
        <v>1.1299999999999999</v>
      </c>
      <c r="P3754">
        <f>E3754/L3754</f>
        <v>37.666666666666664</v>
      </c>
      <c r="Q3754" t="str">
        <f>LEFT(N3754,(FIND("/",N3754)-1))</f>
        <v>theater</v>
      </c>
      <c r="R3754" t="str">
        <f>MID(N3754,FIND("/",N3754)+1,4115)</f>
        <v>musical</v>
      </c>
      <c r="S3754" s="11">
        <f>(((J3754/60)/60)/24)+DATE(1970,1,1)</f>
        <v>42619.802488425921</v>
      </c>
      <c r="T3754" s="11">
        <f>(((I3754/60)/60)/24)+DATE(1970,1,1)</f>
        <v>42659.875</v>
      </c>
    </row>
    <row r="3755" spans="1:20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>E3755/D3755</f>
        <v>1.0334000000000001</v>
      </c>
      <c r="P3755">
        <f>E3755/L3755</f>
        <v>172.23333333333332</v>
      </c>
      <c r="Q3755" t="str">
        <f>LEFT(N3755,(FIND("/",N3755)-1))</f>
        <v>theater</v>
      </c>
      <c r="R3755" t="str">
        <f>MID(N3755,FIND("/",N3755)+1,4115)</f>
        <v>musical</v>
      </c>
      <c r="S3755" s="11">
        <f>(((J3755/60)/60)/24)+DATE(1970,1,1)</f>
        <v>42128.824074074073</v>
      </c>
      <c r="T3755" s="11">
        <f>(((I3755/60)/60)/24)+DATE(1970,1,1)</f>
        <v>42158</v>
      </c>
    </row>
    <row r="3756" spans="1:20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>E3756/D3756</f>
        <v>1.2</v>
      </c>
      <c r="P3756">
        <f>E3756/L3756</f>
        <v>111.11111111111111</v>
      </c>
      <c r="Q3756" t="str">
        <f>LEFT(N3756,(FIND("/",N3756)-1))</f>
        <v>theater</v>
      </c>
      <c r="R3756" t="str">
        <f>MID(N3756,FIND("/",N3756)+1,4115)</f>
        <v>musical</v>
      </c>
      <c r="S3756" s="11">
        <f>(((J3756/60)/60)/24)+DATE(1970,1,1)</f>
        <v>41808.881215277775</v>
      </c>
      <c r="T3756" s="11">
        <f>(((I3756/60)/60)/24)+DATE(1970,1,1)</f>
        <v>41846.207638888889</v>
      </c>
    </row>
    <row r="3757" spans="1:20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>E3757/D3757</f>
        <v>1.2963636363636364</v>
      </c>
      <c r="P3757">
        <f>E3757/L3757</f>
        <v>25.464285714285715</v>
      </c>
      <c r="Q3757" t="str">
        <f>LEFT(N3757,(FIND("/",N3757)-1))</f>
        <v>theater</v>
      </c>
      <c r="R3757" t="str">
        <f>MID(N3757,FIND("/",N3757)+1,4115)</f>
        <v>musical</v>
      </c>
      <c r="S3757" s="11">
        <f>(((J3757/60)/60)/24)+DATE(1970,1,1)</f>
        <v>42445.866979166662</v>
      </c>
      <c r="T3757" s="11">
        <f>(((I3757/60)/60)/24)+DATE(1970,1,1)</f>
        <v>42475.866979166662</v>
      </c>
    </row>
    <row r="3758" spans="1:20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>E3758/D3758</f>
        <v>1.0111111111111111</v>
      </c>
      <c r="P3758">
        <f>E3758/L3758</f>
        <v>267.64705882352939</v>
      </c>
      <c r="Q3758" t="str">
        <f>LEFT(N3758,(FIND("/",N3758)-1))</f>
        <v>theater</v>
      </c>
      <c r="R3758" t="str">
        <f>MID(N3758,FIND("/",N3758)+1,4115)</f>
        <v>musical</v>
      </c>
      <c r="S3758" s="11">
        <f>(((J3758/60)/60)/24)+DATE(1970,1,1)</f>
        <v>41771.814791666664</v>
      </c>
      <c r="T3758" s="11">
        <f>(((I3758/60)/60)/24)+DATE(1970,1,1)</f>
        <v>41801.814791666664</v>
      </c>
    </row>
    <row r="3759" spans="1:20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>E3759/D3759</f>
        <v>1.0851428571428572</v>
      </c>
      <c r="P3759">
        <f>E3759/L3759</f>
        <v>75.959999999999994</v>
      </c>
      <c r="Q3759" t="str">
        <f>LEFT(N3759,(FIND("/",N3759)-1))</f>
        <v>theater</v>
      </c>
      <c r="R3759" t="str">
        <f>MID(N3759,FIND("/",N3759)+1,4115)</f>
        <v>musical</v>
      </c>
      <c r="S3759" s="11">
        <f>(((J3759/60)/60)/24)+DATE(1970,1,1)</f>
        <v>41954.850868055553</v>
      </c>
      <c r="T3759" s="11">
        <f>(((I3759/60)/60)/24)+DATE(1970,1,1)</f>
        <v>41974.850868055553</v>
      </c>
    </row>
    <row r="3760" spans="1:20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>E3760/D3760</f>
        <v>1.0233333333333334</v>
      </c>
      <c r="P3760">
        <f>E3760/L3760</f>
        <v>59.03846153846154</v>
      </c>
      <c r="Q3760" t="str">
        <f>LEFT(N3760,(FIND("/",N3760)-1))</f>
        <v>theater</v>
      </c>
      <c r="R3760" t="str">
        <f>MID(N3760,FIND("/",N3760)+1,4115)</f>
        <v>musical</v>
      </c>
      <c r="S3760" s="11">
        <f>(((J3760/60)/60)/24)+DATE(1970,1,1)</f>
        <v>41747.471504629626</v>
      </c>
      <c r="T3760" s="11">
        <f>(((I3760/60)/60)/24)+DATE(1970,1,1)</f>
        <v>41778.208333333336</v>
      </c>
    </row>
    <row r="3761" spans="1:20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>E3761/D3761</f>
        <v>1.1024425000000002</v>
      </c>
      <c r="P3761">
        <f>E3761/L3761</f>
        <v>50.111022727272733</v>
      </c>
      <c r="Q3761" t="str">
        <f>LEFT(N3761,(FIND("/",N3761)-1))</f>
        <v>theater</v>
      </c>
      <c r="R3761" t="str">
        <f>MID(N3761,FIND("/",N3761)+1,4115)</f>
        <v>musical</v>
      </c>
      <c r="S3761" s="11">
        <f>(((J3761/60)/60)/24)+DATE(1970,1,1)</f>
        <v>42182.108252314814</v>
      </c>
      <c r="T3761" s="11">
        <f>(((I3761/60)/60)/24)+DATE(1970,1,1)</f>
        <v>42242.108252314814</v>
      </c>
    </row>
    <row r="3762" spans="1:20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>E3762/D3762</f>
        <v>1.010154</v>
      </c>
      <c r="P3762">
        <f>E3762/L3762</f>
        <v>55.502967032967035</v>
      </c>
      <c r="Q3762" t="str">
        <f>LEFT(N3762,(FIND("/",N3762)-1))</f>
        <v>theater</v>
      </c>
      <c r="R3762" t="str">
        <f>MID(N3762,FIND("/",N3762)+1,4115)</f>
        <v>musical</v>
      </c>
      <c r="S3762" s="11">
        <f>(((J3762/60)/60)/24)+DATE(1970,1,1)</f>
        <v>41739.525300925925</v>
      </c>
      <c r="T3762" s="11">
        <f>(((I3762/60)/60)/24)+DATE(1970,1,1)</f>
        <v>41764.525300925925</v>
      </c>
    </row>
    <row r="3763" spans="1:20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>E3763/D3763</f>
        <v>1</v>
      </c>
      <c r="P3763">
        <f>E3763/L3763</f>
        <v>166.66666666666666</v>
      </c>
      <c r="Q3763" t="str">
        <f>LEFT(N3763,(FIND("/",N3763)-1))</f>
        <v>theater</v>
      </c>
      <c r="R3763" t="str">
        <f>MID(N3763,FIND("/",N3763)+1,4115)</f>
        <v>musical</v>
      </c>
      <c r="S3763" s="11">
        <f>(((J3763/60)/60)/24)+DATE(1970,1,1)</f>
        <v>42173.466863425929</v>
      </c>
      <c r="T3763" s="11">
        <f>(((I3763/60)/60)/24)+DATE(1970,1,1)</f>
        <v>42226.958333333328</v>
      </c>
    </row>
    <row r="3764" spans="1:20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>E3764/D3764</f>
        <v>1.0624</v>
      </c>
      <c r="P3764">
        <f>E3764/L3764</f>
        <v>47.428571428571431</v>
      </c>
      <c r="Q3764" t="str">
        <f>LEFT(N3764,(FIND("/",N3764)-1))</f>
        <v>theater</v>
      </c>
      <c r="R3764" t="str">
        <f>MID(N3764,FIND("/",N3764)+1,4115)</f>
        <v>musical</v>
      </c>
      <c r="S3764" s="11">
        <f>(((J3764/60)/60)/24)+DATE(1970,1,1)</f>
        <v>42193.813530092593</v>
      </c>
      <c r="T3764" s="11">
        <f>(((I3764/60)/60)/24)+DATE(1970,1,1)</f>
        <v>42218.813530092593</v>
      </c>
    </row>
    <row r="3765" spans="1:20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>E3765/D3765</f>
        <v>1</v>
      </c>
      <c r="P3765">
        <f>E3765/L3765</f>
        <v>64.935064935064929</v>
      </c>
      <c r="Q3765" t="str">
        <f>LEFT(N3765,(FIND("/",N3765)-1))</f>
        <v>theater</v>
      </c>
      <c r="R3765" t="str">
        <f>MID(N3765,FIND("/",N3765)+1,4115)</f>
        <v>musical</v>
      </c>
      <c r="S3765" s="11">
        <f>(((J3765/60)/60)/24)+DATE(1970,1,1)</f>
        <v>42065.750300925924</v>
      </c>
      <c r="T3765" s="11">
        <f>(((I3765/60)/60)/24)+DATE(1970,1,1)</f>
        <v>42095.708634259259</v>
      </c>
    </row>
    <row r="3766" spans="1:20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>E3766/D3766</f>
        <v>1</v>
      </c>
      <c r="P3766">
        <f>E3766/L3766</f>
        <v>55.555555555555557</v>
      </c>
      <c r="Q3766" t="str">
        <f>LEFT(N3766,(FIND("/",N3766)-1))</f>
        <v>theater</v>
      </c>
      <c r="R3766" t="str">
        <f>MID(N3766,FIND("/",N3766)+1,4115)</f>
        <v>musical</v>
      </c>
      <c r="S3766" s="11">
        <f>(((J3766/60)/60)/24)+DATE(1970,1,1)</f>
        <v>42499.842962962968</v>
      </c>
      <c r="T3766" s="11">
        <f>(((I3766/60)/60)/24)+DATE(1970,1,1)</f>
        <v>42519.024999999994</v>
      </c>
    </row>
    <row r="3767" spans="1:20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>E3767/D3767</f>
        <v>1.1345714285714286</v>
      </c>
      <c r="P3767">
        <f>E3767/L3767</f>
        <v>74.224299065420567</v>
      </c>
      <c r="Q3767" t="str">
        <f>LEFT(N3767,(FIND("/",N3767)-1))</f>
        <v>theater</v>
      </c>
      <c r="R3767" t="str">
        <f>MID(N3767,FIND("/",N3767)+1,4115)</f>
        <v>musical</v>
      </c>
      <c r="S3767" s="11">
        <f>(((J3767/60)/60)/24)+DATE(1970,1,1)</f>
        <v>41820.776412037041</v>
      </c>
      <c r="T3767" s="11">
        <f>(((I3767/60)/60)/24)+DATE(1970,1,1)</f>
        <v>41850.776412037041</v>
      </c>
    </row>
    <row r="3768" spans="1:20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>E3768/D3768</f>
        <v>1.0265010000000001</v>
      </c>
      <c r="P3768">
        <f>E3768/L3768</f>
        <v>106.9271875</v>
      </c>
      <c r="Q3768" t="str">
        <f>LEFT(N3768,(FIND("/",N3768)-1))</f>
        <v>theater</v>
      </c>
      <c r="R3768" t="str">
        <f>MID(N3768,FIND("/",N3768)+1,4115)</f>
        <v>musical</v>
      </c>
      <c r="S3768" s="11">
        <f>(((J3768/60)/60)/24)+DATE(1970,1,1)</f>
        <v>41788.167187500003</v>
      </c>
      <c r="T3768" s="11">
        <f>(((I3768/60)/60)/24)+DATE(1970,1,1)</f>
        <v>41823.167187500003</v>
      </c>
    </row>
    <row r="3769" spans="1:20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>E3769/D3769</f>
        <v>1.1675</v>
      </c>
      <c r="P3769">
        <f>E3769/L3769</f>
        <v>41.696428571428569</v>
      </c>
      <c r="Q3769" t="str">
        <f>LEFT(N3769,(FIND("/",N3769)-1))</f>
        <v>theater</v>
      </c>
      <c r="R3769" t="str">
        <f>MID(N3769,FIND("/",N3769)+1,4115)</f>
        <v>musical</v>
      </c>
      <c r="S3769" s="11">
        <f>(((J3769/60)/60)/24)+DATE(1970,1,1)</f>
        <v>42050.019641203704</v>
      </c>
      <c r="T3769" s="11">
        <f>(((I3769/60)/60)/24)+DATE(1970,1,1)</f>
        <v>42064.207638888889</v>
      </c>
    </row>
    <row r="3770" spans="1:20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>E3770/D3770</f>
        <v>1.0765274999999999</v>
      </c>
      <c r="P3770">
        <f>E3770/L3770</f>
        <v>74.243275862068955</v>
      </c>
      <c r="Q3770" t="str">
        <f>LEFT(N3770,(FIND("/",N3770)-1))</f>
        <v>theater</v>
      </c>
      <c r="R3770" t="str">
        <f>MID(N3770,FIND("/",N3770)+1,4115)</f>
        <v>musical</v>
      </c>
      <c r="S3770" s="11">
        <f>(((J3770/60)/60)/24)+DATE(1970,1,1)</f>
        <v>41772.727893518517</v>
      </c>
      <c r="T3770" s="11">
        <f>(((I3770/60)/60)/24)+DATE(1970,1,1)</f>
        <v>41802.727893518517</v>
      </c>
    </row>
    <row r="3771" spans="1:20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>E3771/D3771</f>
        <v>1</v>
      </c>
      <c r="P3771">
        <f>E3771/L3771</f>
        <v>73.333333333333329</v>
      </c>
      <c r="Q3771" t="str">
        <f>LEFT(N3771,(FIND("/",N3771)-1))</f>
        <v>theater</v>
      </c>
      <c r="R3771" t="str">
        <f>MID(N3771,FIND("/",N3771)+1,4115)</f>
        <v>musical</v>
      </c>
      <c r="S3771" s="11">
        <f>(((J3771/60)/60)/24)+DATE(1970,1,1)</f>
        <v>42445.598136574074</v>
      </c>
      <c r="T3771" s="11">
        <f>(((I3771/60)/60)/24)+DATE(1970,1,1)</f>
        <v>42475.598136574074</v>
      </c>
    </row>
    <row r="3772" spans="1:20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>E3772/D3772</f>
        <v>1</v>
      </c>
      <c r="P3772">
        <f>E3772/L3772</f>
        <v>100</v>
      </c>
      <c r="Q3772" t="str">
        <f>LEFT(N3772,(FIND("/",N3772)-1))</f>
        <v>theater</v>
      </c>
      <c r="R3772" t="str">
        <f>MID(N3772,FIND("/",N3772)+1,4115)</f>
        <v>musical</v>
      </c>
      <c r="S3772" s="11">
        <f>(((J3772/60)/60)/24)+DATE(1970,1,1)</f>
        <v>42138.930671296301</v>
      </c>
      <c r="T3772" s="11">
        <f>(((I3772/60)/60)/24)+DATE(1970,1,1)</f>
        <v>42168.930671296301</v>
      </c>
    </row>
    <row r="3773" spans="1:20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>E3773/D3773</f>
        <v>1.46</v>
      </c>
      <c r="P3773">
        <f>E3773/L3773</f>
        <v>38.421052631578945</v>
      </c>
      <c r="Q3773" t="str">
        <f>LEFT(N3773,(FIND("/",N3773)-1))</f>
        <v>theater</v>
      </c>
      <c r="R3773" t="str">
        <f>MID(N3773,FIND("/",N3773)+1,4115)</f>
        <v>musical</v>
      </c>
      <c r="S3773" s="11">
        <f>(((J3773/60)/60)/24)+DATE(1970,1,1)</f>
        <v>42493.857083333336</v>
      </c>
      <c r="T3773" s="11">
        <f>(((I3773/60)/60)/24)+DATE(1970,1,1)</f>
        <v>42508</v>
      </c>
    </row>
    <row r="3774" spans="1:20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>E3774/D3774</f>
        <v>1.1020000000000001</v>
      </c>
      <c r="P3774">
        <f>E3774/L3774</f>
        <v>166.96969696969697</v>
      </c>
      <c r="Q3774" t="str">
        <f>LEFT(N3774,(FIND("/",N3774)-1))</f>
        <v>theater</v>
      </c>
      <c r="R3774" t="str">
        <f>MID(N3774,FIND("/",N3774)+1,4115)</f>
        <v>musical</v>
      </c>
      <c r="S3774" s="11">
        <f>(((J3774/60)/60)/24)+DATE(1970,1,1)</f>
        <v>42682.616967592592</v>
      </c>
      <c r="T3774" s="11">
        <f>(((I3774/60)/60)/24)+DATE(1970,1,1)</f>
        <v>42703.25</v>
      </c>
    </row>
    <row r="3775" spans="1:20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>E3775/D3775</f>
        <v>1.0820000000000001</v>
      </c>
      <c r="P3775">
        <f>E3775/L3775</f>
        <v>94.912280701754383</v>
      </c>
      <c r="Q3775" t="str">
        <f>LEFT(N3775,(FIND("/",N3775)-1))</f>
        <v>theater</v>
      </c>
      <c r="R3775" t="str">
        <f>MID(N3775,FIND("/",N3775)+1,4115)</f>
        <v>musical</v>
      </c>
      <c r="S3775" s="11">
        <f>(((J3775/60)/60)/24)+DATE(1970,1,1)</f>
        <v>42656.005173611105</v>
      </c>
      <c r="T3775" s="11">
        <f>(((I3775/60)/60)/24)+DATE(1970,1,1)</f>
        <v>42689.088888888888</v>
      </c>
    </row>
    <row r="3776" spans="1:20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>E3776/D3776</f>
        <v>1</v>
      </c>
      <c r="P3776">
        <f>E3776/L3776</f>
        <v>100</v>
      </c>
      <c r="Q3776" t="str">
        <f>LEFT(N3776,(FIND("/",N3776)-1))</f>
        <v>theater</v>
      </c>
      <c r="R3776" t="str">
        <f>MID(N3776,FIND("/",N3776)+1,4115)</f>
        <v>musical</v>
      </c>
      <c r="S3776" s="11">
        <f>(((J3776/60)/60)/24)+DATE(1970,1,1)</f>
        <v>42087.792303240742</v>
      </c>
      <c r="T3776" s="11">
        <f>(((I3776/60)/60)/24)+DATE(1970,1,1)</f>
        <v>42103.792303240742</v>
      </c>
    </row>
    <row r="3777" spans="1:20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>E3777/D3777</f>
        <v>1.0024999999999999</v>
      </c>
      <c r="P3777">
        <f>E3777/L3777</f>
        <v>143.21428571428572</v>
      </c>
      <c r="Q3777" t="str">
        <f>LEFT(N3777,(FIND("/",N3777)-1))</f>
        <v>theater</v>
      </c>
      <c r="R3777" t="str">
        <f>MID(N3777,FIND("/",N3777)+1,4115)</f>
        <v>musical</v>
      </c>
      <c r="S3777" s="11">
        <f>(((J3777/60)/60)/24)+DATE(1970,1,1)</f>
        <v>42075.942627314813</v>
      </c>
      <c r="T3777" s="11">
        <f>(((I3777/60)/60)/24)+DATE(1970,1,1)</f>
        <v>42103.166666666672</v>
      </c>
    </row>
    <row r="3778" spans="1:20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>E3778/D3778</f>
        <v>1.0671250000000001</v>
      </c>
      <c r="P3778">
        <f>E3778/L3778</f>
        <v>90.819148936170208</v>
      </c>
      <c r="Q3778" t="str">
        <f>LEFT(N3778,(FIND("/",N3778)-1))</f>
        <v>theater</v>
      </c>
      <c r="R3778" t="str">
        <f>MID(N3778,FIND("/",N3778)+1,4115)</f>
        <v>musical</v>
      </c>
      <c r="S3778" s="11">
        <f>(((J3778/60)/60)/24)+DATE(1970,1,1)</f>
        <v>41814.367800925924</v>
      </c>
      <c r="T3778" s="11">
        <f>(((I3778/60)/60)/24)+DATE(1970,1,1)</f>
        <v>41852.041666666664</v>
      </c>
    </row>
    <row r="3779" spans="1:20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>E3779/D3779</f>
        <v>1.4319999999999999</v>
      </c>
      <c r="P3779">
        <f>E3779/L3779</f>
        <v>48.542372881355931</v>
      </c>
      <c r="Q3779" t="str">
        <f>LEFT(N3779,(FIND("/",N3779)-1))</f>
        <v>theater</v>
      </c>
      <c r="R3779" t="str">
        <f>MID(N3779,FIND("/",N3779)+1,4115)</f>
        <v>musical</v>
      </c>
      <c r="S3779" s="11">
        <f>(((J3779/60)/60)/24)+DATE(1970,1,1)</f>
        <v>41887.111354166671</v>
      </c>
      <c r="T3779" s="11">
        <f>(((I3779/60)/60)/24)+DATE(1970,1,1)</f>
        <v>41909.166666666664</v>
      </c>
    </row>
    <row r="3780" spans="1:20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>E3780/D3780</f>
        <v>1.0504166666666668</v>
      </c>
      <c r="P3780">
        <f>E3780/L3780</f>
        <v>70.027777777777771</v>
      </c>
      <c r="Q3780" t="str">
        <f>LEFT(N3780,(FIND("/",N3780)-1))</f>
        <v>theater</v>
      </c>
      <c r="R3780" t="str">
        <f>MID(N3780,FIND("/",N3780)+1,4115)</f>
        <v>musical</v>
      </c>
      <c r="S3780" s="11">
        <f>(((J3780/60)/60)/24)+DATE(1970,1,1)</f>
        <v>41989.819212962961</v>
      </c>
      <c r="T3780" s="11">
        <f>(((I3780/60)/60)/24)+DATE(1970,1,1)</f>
        <v>42049.819212962961</v>
      </c>
    </row>
    <row r="3781" spans="1:20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>E3781/D3781</f>
        <v>1.0398000000000001</v>
      </c>
      <c r="P3781">
        <f>E3781/L3781</f>
        <v>135.62608695652173</v>
      </c>
      <c r="Q3781" t="str">
        <f>LEFT(N3781,(FIND("/",N3781)-1))</f>
        <v>theater</v>
      </c>
      <c r="R3781" t="str">
        <f>MID(N3781,FIND("/",N3781)+1,4115)</f>
        <v>musical</v>
      </c>
      <c r="S3781" s="11">
        <f>(((J3781/60)/60)/24)+DATE(1970,1,1)</f>
        <v>42425.735416666663</v>
      </c>
      <c r="T3781" s="11">
        <f>(((I3781/60)/60)/24)+DATE(1970,1,1)</f>
        <v>42455.693750000006</v>
      </c>
    </row>
    <row r="3782" spans="1:20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>E3782/D3782</f>
        <v>1.2</v>
      </c>
      <c r="P3782">
        <f>E3782/L3782</f>
        <v>100</v>
      </c>
      <c r="Q3782" t="str">
        <f>LEFT(N3782,(FIND("/",N3782)-1))</f>
        <v>theater</v>
      </c>
      <c r="R3782" t="str">
        <f>MID(N3782,FIND("/",N3782)+1,4115)</f>
        <v>musical</v>
      </c>
      <c r="S3782" s="11">
        <f>(((J3782/60)/60)/24)+DATE(1970,1,1)</f>
        <v>42166.219733796301</v>
      </c>
      <c r="T3782" s="11">
        <f>(((I3782/60)/60)/24)+DATE(1970,1,1)</f>
        <v>42198.837499999994</v>
      </c>
    </row>
    <row r="3783" spans="1:20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>E3783/D3783</f>
        <v>1.0966666666666667</v>
      </c>
      <c r="P3783">
        <f>E3783/L3783</f>
        <v>94.90384615384616</v>
      </c>
      <c r="Q3783" t="str">
        <f>LEFT(N3783,(FIND("/",N3783)-1))</f>
        <v>theater</v>
      </c>
      <c r="R3783" t="str">
        <f>MID(N3783,FIND("/",N3783)+1,4115)</f>
        <v>musical</v>
      </c>
      <c r="S3783" s="11">
        <f>(((J3783/60)/60)/24)+DATE(1970,1,1)</f>
        <v>41865.882928240739</v>
      </c>
      <c r="T3783" s="11">
        <f>(((I3783/60)/60)/24)+DATE(1970,1,1)</f>
        <v>41890.882928240739</v>
      </c>
    </row>
    <row r="3784" spans="1:20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>E3784/D3784</f>
        <v>1.0175000000000001</v>
      </c>
      <c r="P3784">
        <f>E3784/L3784</f>
        <v>75.370370370370367</v>
      </c>
      <c r="Q3784" t="str">
        <f>LEFT(N3784,(FIND("/",N3784)-1))</f>
        <v>theater</v>
      </c>
      <c r="R3784" t="str">
        <f>MID(N3784,FIND("/",N3784)+1,4115)</f>
        <v>musical</v>
      </c>
      <c r="S3784" s="11">
        <f>(((J3784/60)/60)/24)+DATE(1970,1,1)</f>
        <v>42546.862233796302</v>
      </c>
      <c r="T3784" s="11">
        <f>(((I3784/60)/60)/24)+DATE(1970,1,1)</f>
        <v>42575.958333333328</v>
      </c>
    </row>
    <row r="3785" spans="1:20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>E3785/D3785</f>
        <v>1.2891666666666666</v>
      </c>
      <c r="P3785">
        <f>E3785/L3785</f>
        <v>64.458333333333329</v>
      </c>
      <c r="Q3785" t="str">
        <f>LEFT(N3785,(FIND("/",N3785)-1))</f>
        <v>theater</v>
      </c>
      <c r="R3785" t="str">
        <f>MID(N3785,FIND("/",N3785)+1,4115)</f>
        <v>musical</v>
      </c>
      <c r="S3785" s="11">
        <f>(((J3785/60)/60)/24)+DATE(1970,1,1)</f>
        <v>42420.140277777777</v>
      </c>
      <c r="T3785" s="11">
        <f>(((I3785/60)/60)/24)+DATE(1970,1,1)</f>
        <v>42444.666666666672</v>
      </c>
    </row>
    <row r="3786" spans="1:20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>E3786/D3786</f>
        <v>1.1499999999999999</v>
      </c>
      <c r="P3786">
        <f>E3786/L3786</f>
        <v>115</v>
      </c>
      <c r="Q3786" t="str">
        <f>LEFT(N3786,(FIND("/",N3786)-1))</f>
        <v>theater</v>
      </c>
      <c r="R3786" t="str">
        <f>MID(N3786,FIND("/",N3786)+1,4115)</f>
        <v>musical</v>
      </c>
      <c r="S3786" s="11">
        <f>(((J3786/60)/60)/24)+DATE(1970,1,1)</f>
        <v>42531.980694444443</v>
      </c>
      <c r="T3786" s="11">
        <f>(((I3786/60)/60)/24)+DATE(1970,1,1)</f>
        <v>42561.980694444443</v>
      </c>
    </row>
    <row r="3787" spans="1:20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>E3787/D3787</f>
        <v>1.5075000000000001</v>
      </c>
      <c r="P3787">
        <f>E3787/L3787</f>
        <v>100.5</v>
      </c>
      <c r="Q3787" t="str">
        <f>LEFT(N3787,(FIND("/",N3787)-1))</f>
        <v>theater</v>
      </c>
      <c r="R3787" t="str">
        <f>MID(N3787,FIND("/",N3787)+1,4115)</f>
        <v>musical</v>
      </c>
      <c r="S3787" s="11">
        <f>(((J3787/60)/60)/24)+DATE(1970,1,1)</f>
        <v>42548.63853009259</v>
      </c>
      <c r="T3787" s="11">
        <f>(((I3787/60)/60)/24)+DATE(1970,1,1)</f>
        <v>42584.418749999997</v>
      </c>
    </row>
    <row r="3788" spans="1:20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>E3788/D3788</f>
        <v>1.1096666666666666</v>
      </c>
      <c r="P3788">
        <f>E3788/L3788</f>
        <v>93.774647887323937</v>
      </c>
      <c r="Q3788" t="str">
        <f>LEFT(N3788,(FIND("/",N3788)-1))</f>
        <v>theater</v>
      </c>
      <c r="R3788" t="str">
        <f>MID(N3788,FIND("/",N3788)+1,4115)</f>
        <v>musical</v>
      </c>
      <c r="S3788" s="11">
        <f>(((J3788/60)/60)/24)+DATE(1970,1,1)</f>
        <v>42487.037905092591</v>
      </c>
      <c r="T3788" s="11">
        <f>(((I3788/60)/60)/24)+DATE(1970,1,1)</f>
        <v>42517.037905092591</v>
      </c>
    </row>
    <row r="3789" spans="1:20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>E3789/D3789</f>
        <v>1.0028571428571429</v>
      </c>
      <c r="P3789">
        <f>E3789/L3789</f>
        <v>35.1</v>
      </c>
      <c r="Q3789" t="str">
        <f>LEFT(N3789,(FIND("/",N3789)-1))</f>
        <v>theater</v>
      </c>
      <c r="R3789" t="str">
        <f>MID(N3789,FIND("/",N3789)+1,4115)</f>
        <v>musical</v>
      </c>
      <c r="S3789" s="11">
        <f>(((J3789/60)/60)/24)+DATE(1970,1,1)</f>
        <v>42167.534791666665</v>
      </c>
      <c r="T3789" s="11">
        <f>(((I3789/60)/60)/24)+DATE(1970,1,1)</f>
        <v>42196.165972222225</v>
      </c>
    </row>
    <row r="3790" spans="1:20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>E3790/D3790</f>
        <v>6.6666666666666671E-3</v>
      </c>
      <c r="P3790">
        <f>E3790/L3790</f>
        <v>500</v>
      </c>
      <c r="Q3790" t="str">
        <f>LEFT(N3790,(FIND("/",N3790)-1))</f>
        <v>theater</v>
      </c>
      <c r="R3790" t="str">
        <f>MID(N3790,FIND("/",N3790)+1,4115)</f>
        <v>musical</v>
      </c>
      <c r="S3790" s="11">
        <f>(((J3790/60)/60)/24)+DATE(1970,1,1)</f>
        <v>42333.695821759262</v>
      </c>
      <c r="T3790" s="11">
        <f>(((I3790/60)/60)/24)+DATE(1970,1,1)</f>
        <v>42361.679166666669</v>
      </c>
    </row>
    <row r="3791" spans="1:20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>E3791/D3791</f>
        <v>3.267605633802817E-2</v>
      </c>
      <c r="P3791">
        <f>E3791/L3791</f>
        <v>29</v>
      </c>
      <c r="Q3791" t="str">
        <f>LEFT(N3791,(FIND("/",N3791)-1))</f>
        <v>theater</v>
      </c>
      <c r="R3791" t="str">
        <f>MID(N3791,FIND("/",N3791)+1,4115)</f>
        <v>musical</v>
      </c>
      <c r="S3791" s="11">
        <f>(((J3791/60)/60)/24)+DATE(1970,1,1)</f>
        <v>42138.798819444448</v>
      </c>
      <c r="T3791" s="11">
        <f>(((I3791/60)/60)/24)+DATE(1970,1,1)</f>
        <v>42170.798819444448</v>
      </c>
    </row>
    <row r="3792" spans="1:20" ht="43.2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>E3792/D3792</f>
        <v>0</v>
      </c>
      <c r="P3792" t="e">
        <f>E3792/L3792</f>
        <v>#DIV/0!</v>
      </c>
      <c r="Q3792" t="str">
        <f>LEFT(N3792,(FIND("/",N3792)-1))</f>
        <v>theater</v>
      </c>
      <c r="R3792" t="str">
        <f>MID(N3792,FIND("/",N3792)+1,4115)</f>
        <v>musical</v>
      </c>
      <c r="S3792" s="11">
        <f>(((J3792/60)/60)/24)+DATE(1970,1,1)</f>
        <v>42666.666932870372</v>
      </c>
      <c r="T3792" s="11">
        <f>(((I3792/60)/60)/24)+DATE(1970,1,1)</f>
        <v>42696.708599537036</v>
      </c>
    </row>
    <row r="3793" spans="1:20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>E3793/D3793</f>
        <v>0</v>
      </c>
      <c r="P3793" t="e">
        <f>E3793/L3793</f>
        <v>#DIV/0!</v>
      </c>
      <c r="Q3793" t="str">
        <f>LEFT(N3793,(FIND("/",N3793)-1))</f>
        <v>theater</v>
      </c>
      <c r="R3793" t="str">
        <f>MID(N3793,FIND("/",N3793)+1,4115)</f>
        <v>musical</v>
      </c>
      <c r="S3793" s="11">
        <f>(((J3793/60)/60)/24)+DATE(1970,1,1)</f>
        <v>41766.692037037035</v>
      </c>
      <c r="T3793" s="11">
        <f>(((I3793/60)/60)/24)+DATE(1970,1,1)</f>
        <v>41826.692037037035</v>
      </c>
    </row>
    <row r="3794" spans="1:20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>E3794/D3794</f>
        <v>2.8E-3</v>
      </c>
      <c r="P3794">
        <f>E3794/L3794</f>
        <v>17.5</v>
      </c>
      <c r="Q3794" t="str">
        <f>LEFT(N3794,(FIND("/",N3794)-1))</f>
        <v>theater</v>
      </c>
      <c r="R3794" t="str">
        <f>MID(N3794,FIND("/",N3794)+1,4115)</f>
        <v>musical</v>
      </c>
      <c r="S3794" s="11">
        <f>(((J3794/60)/60)/24)+DATE(1970,1,1)</f>
        <v>42170.447013888886</v>
      </c>
      <c r="T3794" s="11">
        <f>(((I3794/60)/60)/24)+DATE(1970,1,1)</f>
        <v>42200.447013888886</v>
      </c>
    </row>
    <row r="3795" spans="1:20" ht="43.2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>E3795/D3795</f>
        <v>0.59657142857142853</v>
      </c>
      <c r="P3795">
        <f>E3795/L3795</f>
        <v>174</v>
      </c>
      <c r="Q3795" t="str">
        <f>LEFT(N3795,(FIND("/",N3795)-1))</f>
        <v>theater</v>
      </c>
      <c r="R3795" t="str">
        <f>MID(N3795,FIND("/",N3795)+1,4115)</f>
        <v>musical</v>
      </c>
      <c r="S3795" s="11">
        <f>(((J3795/60)/60)/24)+DATE(1970,1,1)</f>
        <v>41968.938993055555</v>
      </c>
      <c r="T3795" s="11">
        <f>(((I3795/60)/60)/24)+DATE(1970,1,1)</f>
        <v>41989.938993055555</v>
      </c>
    </row>
    <row r="3796" spans="1:20" ht="43.2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>E3796/D3796</f>
        <v>0.01</v>
      </c>
      <c r="P3796">
        <f>E3796/L3796</f>
        <v>50</v>
      </c>
      <c r="Q3796" t="str">
        <f>LEFT(N3796,(FIND("/",N3796)-1))</f>
        <v>theater</v>
      </c>
      <c r="R3796" t="str">
        <f>MID(N3796,FIND("/",N3796)+1,4115)</f>
        <v>musical</v>
      </c>
      <c r="S3796" s="11">
        <f>(((J3796/60)/60)/24)+DATE(1970,1,1)</f>
        <v>42132.58048611111</v>
      </c>
      <c r="T3796" s="11">
        <f>(((I3796/60)/60)/24)+DATE(1970,1,1)</f>
        <v>42162.58048611111</v>
      </c>
    </row>
    <row r="3797" spans="1:20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>E3797/D3797</f>
        <v>1.6666666666666666E-2</v>
      </c>
      <c r="P3797">
        <f>E3797/L3797</f>
        <v>5</v>
      </c>
      <c r="Q3797" t="str">
        <f>LEFT(N3797,(FIND("/",N3797)-1))</f>
        <v>theater</v>
      </c>
      <c r="R3797" t="str">
        <f>MID(N3797,FIND("/",N3797)+1,4115)</f>
        <v>musical</v>
      </c>
      <c r="S3797" s="11">
        <f>(((J3797/60)/60)/24)+DATE(1970,1,1)</f>
        <v>42201.436226851853</v>
      </c>
      <c r="T3797" s="11">
        <f>(((I3797/60)/60)/24)+DATE(1970,1,1)</f>
        <v>42244.9375</v>
      </c>
    </row>
    <row r="3798" spans="1:20" ht="43.2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>E3798/D3798</f>
        <v>4.4444444444444447E-5</v>
      </c>
      <c r="P3798">
        <f>E3798/L3798</f>
        <v>1</v>
      </c>
      <c r="Q3798" t="str">
        <f>LEFT(N3798,(FIND("/",N3798)-1))</f>
        <v>theater</v>
      </c>
      <c r="R3798" t="str">
        <f>MID(N3798,FIND("/",N3798)+1,4115)</f>
        <v>musical</v>
      </c>
      <c r="S3798" s="11">
        <f>(((J3798/60)/60)/24)+DATE(1970,1,1)</f>
        <v>42689.029583333337</v>
      </c>
      <c r="T3798" s="11">
        <f>(((I3798/60)/60)/24)+DATE(1970,1,1)</f>
        <v>42749.029583333337</v>
      </c>
    </row>
    <row r="3799" spans="1:20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>E3799/D3799</f>
        <v>0.89666666666666661</v>
      </c>
      <c r="P3799">
        <f>E3799/L3799</f>
        <v>145.40540540540542</v>
      </c>
      <c r="Q3799" t="str">
        <f>LEFT(N3799,(FIND("/",N3799)-1))</f>
        <v>theater</v>
      </c>
      <c r="R3799" t="str">
        <f>MID(N3799,FIND("/",N3799)+1,4115)</f>
        <v>musical</v>
      </c>
      <c r="S3799" s="11">
        <f>(((J3799/60)/60)/24)+DATE(1970,1,1)</f>
        <v>42084.881539351853</v>
      </c>
      <c r="T3799" s="11">
        <f>(((I3799/60)/60)/24)+DATE(1970,1,1)</f>
        <v>42114.881539351853</v>
      </c>
    </row>
    <row r="3800" spans="1:20" ht="43.2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>E3800/D3800</f>
        <v>1.4642857142857143E-2</v>
      </c>
      <c r="P3800">
        <f>E3800/L3800</f>
        <v>205</v>
      </c>
      <c r="Q3800" t="str">
        <f>LEFT(N3800,(FIND("/",N3800)-1))</f>
        <v>theater</v>
      </c>
      <c r="R3800" t="str">
        <f>MID(N3800,FIND("/",N3800)+1,4115)</f>
        <v>musical</v>
      </c>
      <c r="S3800" s="11">
        <f>(((J3800/60)/60)/24)+DATE(1970,1,1)</f>
        <v>41831.722777777781</v>
      </c>
      <c r="T3800" s="11">
        <f>(((I3800/60)/60)/24)+DATE(1970,1,1)</f>
        <v>41861.722777777781</v>
      </c>
    </row>
    <row r="3801" spans="1:20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>E3801/D3801</f>
        <v>4.02E-2</v>
      </c>
      <c r="P3801">
        <f>E3801/L3801</f>
        <v>100.5</v>
      </c>
      <c r="Q3801" t="str">
        <f>LEFT(N3801,(FIND("/",N3801)-1))</f>
        <v>theater</v>
      </c>
      <c r="R3801" t="str">
        <f>MID(N3801,FIND("/",N3801)+1,4115)</f>
        <v>musical</v>
      </c>
      <c r="S3801" s="11">
        <f>(((J3801/60)/60)/24)+DATE(1970,1,1)</f>
        <v>42410.93105324074</v>
      </c>
      <c r="T3801" s="11">
        <f>(((I3801/60)/60)/24)+DATE(1970,1,1)</f>
        <v>42440.93105324074</v>
      </c>
    </row>
    <row r="3802" spans="1:20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>E3802/D3802</f>
        <v>4.0045454545454544E-2</v>
      </c>
      <c r="P3802">
        <f>E3802/L3802</f>
        <v>55.0625</v>
      </c>
      <c r="Q3802" t="str">
        <f>LEFT(N3802,(FIND("/",N3802)-1))</f>
        <v>theater</v>
      </c>
      <c r="R3802" t="str">
        <f>MID(N3802,FIND("/",N3802)+1,4115)</f>
        <v>musical</v>
      </c>
      <c r="S3802" s="11">
        <f>(((J3802/60)/60)/24)+DATE(1970,1,1)</f>
        <v>41982.737071759257</v>
      </c>
      <c r="T3802" s="11">
        <f>(((I3802/60)/60)/24)+DATE(1970,1,1)</f>
        <v>42015.207638888889</v>
      </c>
    </row>
    <row r="3803" spans="1:20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>E3803/D3803</f>
        <v>8.5199999999999998E-2</v>
      </c>
      <c r="P3803">
        <f>E3803/L3803</f>
        <v>47.333333333333336</v>
      </c>
      <c r="Q3803" t="str">
        <f>LEFT(N3803,(FIND("/",N3803)-1))</f>
        <v>theater</v>
      </c>
      <c r="R3803" t="str">
        <f>MID(N3803,FIND("/",N3803)+1,4115)</f>
        <v>musical</v>
      </c>
      <c r="S3803" s="11">
        <f>(((J3803/60)/60)/24)+DATE(1970,1,1)</f>
        <v>41975.676111111112</v>
      </c>
      <c r="T3803" s="11">
        <f>(((I3803/60)/60)/24)+DATE(1970,1,1)</f>
        <v>42006.676111111112</v>
      </c>
    </row>
    <row r="3804" spans="1:20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>E3804/D3804</f>
        <v>0</v>
      </c>
      <c r="P3804" t="e">
        <f>E3804/L3804</f>
        <v>#DIV/0!</v>
      </c>
      <c r="Q3804" t="str">
        <f>LEFT(N3804,(FIND("/",N3804)-1))</f>
        <v>theater</v>
      </c>
      <c r="R3804" t="str">
        <f>MID(N3804,FIND("/",N3804)+1,4115)</f>
        <v>musical</v>
      </c>
      <c r="S3804" s="11">
        <f>(((J3804/60)/60)/24)+DATE(1970,1,1)</f>
        <v>42269.126226851848</v>
      </c>
      <c r="T3804" s="11">
        <f>(((I3804/60)/60)/24)+DATE(1970,1,1)</f>
        <v>42299.126226851848</v>
      </c>
    </row>
    <row r="3805" spans="1:20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>E3805/D3805</f>
        <v>0.19650000000000001</v>
      </c>
      <c r="P3805">
        <f>E3805/L3805</f>
        <v>58.95</v>
      </c>
      <c r="Q3805" t="str">
        <f>LEFT(N3805,(FIND("/",N3805)-1))</f>
        <v>theater</v>
      </c>
      <c r="R3805" t="str">
        <f>MID(N3805,FIND("/",N3805)+1,4115)</f>
        <v>musical</v>
      </c>
      <c r="S3805" s="11">
        <f>(((J3805/60)/60)/24)+DATE(1970,1,1)</f>
        <v>42403.971851851849</v>
      </c>
      <c r="T3805" s="11">
        <f>(((I3805/60)/60)/24)+DATE(1970,1,1)</f>
        <v>42433.971851851849</v>
      </c>
    </row>
    <row r="3806" spans="1:20" ht="43.2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>E3806/D3806</f>
        <v>0</v>
      </c>
      <c r="P3806" t="e">
        <f>E3806/L3806</f>
        <v>#DIV/0!</v>
      </c>
      <c r="Q3806" t="str">
        <f>LEFT(N3806,(FIND("/",N3806)-1))</f>
        <v>theater</v>
      </c>
      <c r="R3806" t="str">
        <f>MID(N3806,FIND("/",N3806)+1,4115)</f>
        <v>musical</v>
      </c>
      <c r="S3806" s="11">
        <f>(((J3806/60)/60)/24)+DATE(1970,1,1)</f>
        <v>42527.00953703704</v>
      </c>
      <c r="T3806" s="11">
        <f>(((I3806/60)/60)/24)+DATE(1970,1,1)</f>
        <v>42582.291666666672</v>
      </c>
    </row>
    <row r="3807" spans="1:20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>E3807/D3807</f>
        <v>2.0000000000000002E-5</v>
      </c>
      <c r="P3807">
        <f>E3807/L3807</f>
        <v>1.5</v>
      </c>
      <c r="Q3807" t="str">
        <f>LEFT(N3807,(FIND("/",N3807)-1))</f>
        <v>theater</v>
      </c>
      <c r="R3807" t="str">
        <f>MID(N3807,FIND("/",N3807)+1,4115)</f>
        <v>musical</v>
      </c>
      <c r="S3807" s="11">
        <f>(((J3807/60)/60)/24)+DATE(1970,1,1)</f>
        <v>41849.887037037035</v>
      </c>
      <c r="T3807" s="11">
        <f>(((I3807/60)/60)/24)+DATE(1970,1,1)</f>
        <v>41909.887037037035</v>
      </c>
    </row>
    <row r="3808" spans="1:20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>E3808/D3808</f>
        <v>6.6666666666666664E-4</v>
      </c>
      <c r="P3808">
        <f>E3808/L3808</f>
        <v>5</v>
      </c>
      <c r="Q3808" t="str">
        <f>LEFT(N3808,(FIND("/",N3808)-1))</f>
        <v>theater</v>
      </c>
      <c r="R3808" t="str">
        <f>MID(N3808,FIND("/",N3808)+1,4115)</f>
        <v>musical</v>
      </c>
      <c r="S3808" s="11">
        <f>(((J3808/60)/60)/24)+DATE(1970,1,1)</f>
        <v>41799.259039351848</v>
      </c>
      <c r="T3808" s="11">
        <f>(((I3808/60)/60)/24)+DATE(1970,1,1)</f>
        <v>41819.259039351848</v>
      </c>
    </row>
    <row r="3809" spans="1:20" ht="43.2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>E3809/D3809</f>
        <v>0.30333333333333334</v>
      </c>
      <c r="P3809">
        <f>E3809/L3809</f>
        <v>50.555555555555557</v>
      </c>
      <c r="Q3809" t="str">
        <f>LEFT(N3809,(FIND("/",N3809)-1))</f>
        <v>theater</v>
      </c>
      <c r="R3809" t="str">
        <f>MID(N3809,FIND("/",N3809)+1,4115)</f>
        <v>musical</v>
      </c>
      <c r="S3809" s="11">
        <f>(((J3809/60)/60)/24)+DATE(1970,1,1)</f>
        <v>42090.909016203703</v>
      </c>
      <c r="T3809" s="11">
        <f>(((I3809/60)/60)/24)+DATE(1970,1,1)</f>
        <v>42097.909016203703</v>
      </c>
    </row>
    <row r="3810" spans="1:20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>E3810/D3810</f>
        <v>1</v>
      </c>
      <c r="P3810">
        <f>E3810/L3810</f>
        <v>41.666666666666664</v>
      </c>
      <c r="Q3810" t="str">
        <f>LEFT(N3810,(FIND("/",N3810)-1))</f>
        <v>theater</v>
      </c>
      <c r="R3810" t="str">
        <f>MID(N3810,FIND("/",N3810)+1,4115)</f>
        <v>plays</v>
      </c>
      <c r="S3810" s="11">
        <f>(((J3810/60)/60)/24)+DATE(1970,1,1)</f>
        <v>42059.453923611116</v>
      </c>
      <c r="T3810" s="11">
        <f>(((I3810/60)/60)/24)+DATE(1970,1,1)</f>
        <v>42119.412256944444</v>
      </c>
    </row>
    <row r="3811" spans="1:20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>E3811/D3811</f>
        <v>1.0125</v>
      </c>
      <c r="P3811">
        <f>E3811/L3811</f>
        <v>53.289473684210527</v>
      </c>
      <c r="Q3811" t="str">
        <f>LEFT(N3811,(FIND("/",N3811)-1))</f>
        <v>theater</v>
      </c>
      <c r="R3811" t="str">
        <f>MID(N3811,FIND("/",N3811)+1,4115)</f>
        <v>plays</v>
      </c>
      <c r="S3811" s="11">
        <f>(((J3811/60)/60)/24)+DATE(1970,1,1)</f>
        <v>41800.526701388888</v>
      </c>
      <c r="T3811" s="11">
        <f>(((I3811/60)/60)/24)+DATE(1970,1,1)</f>
        <v>41850.958333333336</v>
      </c>
    </row>
    <row r="3812" spans="1:20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>E3812/D3812</f>
        <v>1.2173333333333334</v>
      </c>
      <c r="P3812">
        <f>E3812/L3812</f>
        <v>70.230769230769226</v>
      </c>
      <c r="Q3812" t="str">
        <f>LEFT(N3812,(FIND("/",N3812)-1))</f>
        <v>theater</v>
      </c>
      <c r="R3812" t="str">
        <f>MID(N3812,FIND("/",N3812)+1,4115)</f>
        <v>plays</v>
      </c>
      <c r="S3812" s="11">
        <f>(((J3812/60)/60)/24)+DATE(1970,1,1)</f>
        <v>42054.849050925928</v>
      </c>
      <c r="T3812" s="11">
        <f>(((I3812/60)/60)/24)+DATE(1970,1,1)</f>
        <v>42084.807384259257</v>
      </c>
    </row>
    <row r="3813" spans="1:20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>E3813/D3813</f>
        <v>3.3</v>
      </c>
      <c r="P3813">
        <f>E3813/L3813</f>
        <v>43.421052631578945</v>
      </c>
      <c r="Q3813" t="str">
        <f>LEFT(N3813,(FIND("/",N3813)-1))</f>
        <v>theater</v>
      </c>
      <c r="R3813" t="str">
        <f>MID(N3813,FIND("/",N3813)+1,4115)</f>
        <v>plays</v>
      </c>
      <c r="S3813" s="11">
        <f>(((J3813/60)/60)/24)+DATE(1970,1,1)</f>
        <v>42487.62700231481</v>
      </c>
      <c r="T3813" s="11">
        <f>(((I3813/60)/60)/24)+DATE(1970,1,1)</f>
        <v>42521.458333333328</v>
      </c>
    </row>
    <row r="3814" spans="1:20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>E3814/D3814</f>
        <v>1.0954999999999999</v>
      </c>
      <c r="P3814">
        <f>E3814/L3814</f>
        <v>199.18181818181819</v>
      </c>
      <c r="Q3814" t="str">
        <f>LEFT(N3814,(FIND("/",N3814)-1))</f>
        <v>theater</v>
      </c>
      <c r="R3814" t="str">
        <f>MID(N3814,FIND("/",N3814)+1,4115)</f>
        <v>plays</v>
      </c>
      <c r="S3814" s="11">
        <f>(((J3814/60)/60)/24)+DATE(1970,1,1)</f>
        <v>42109.751250000001</v>
      </c>
      <c r="T3814" s="11">
        <f>(((I3814/60)/60)/24)+DATE(1970,1,1)</f>
        <v>42156.165972222225</v>
      </c>
    </row>
    <row r="3815" spans="1:20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>E3815/D3815</f>
        <v>1.0095190476190474</v>
      </c>
      <c r="P3815">
        <f>E3815/L3815</f>
        <v>78.518148148148143</v>
      </c>
      <c r="Q3815" t="str">
        <f>LEFT(N3815,(FIND("/",N3815)-1))</f>
        <v>theater</v>
      </c>
      <c r="R3815" t="str">
        <f>MID(N3815,FIND("/",N3815)+1,4115)</f>
        <v>plays</v>
      </c>
      <c r="S3815" s="11">
        <f>(((J3815/60)/60)/24)+DATE(1970,1,1)</f>
        <v>42497.275706018518</v>
      </c>
      <c r="T3815" s="11">
        <f>(((I3815/60)/60)/24)+DATE(1970,1,1)</f>
        <v>42535.904861111107</v>
      </c>
    </row>
    <row r="3816" spans="1:20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>E3816/D3816</f>
        <v>1.4013333333333333</v>
      </c>
      <c r="P3816">
        <f>E3816/L3816</f>
        <v>61.823529411764703</v>
      </c>
      <c r="Q3816" t="str">
        <f>LEFT(N3816,(FIND("/",N3816)-1))</f>
        <v>theater</v>
      </c>
      <c r="R3816" t="str">
        <f>MID(N3816,FIND("/",N3816)+1,4115)</f>
        <v>plays</v>
      </c>
      <c r="S3816" s="11">
        <f>(((J3816/60)/60)/24)+DATE(1970,1,1)</f>
        <v>42058.904074074075</v>
      </c>
      <c r="T3816" s="11">
        <f>(((I3816/60)/60)/24)+DATE(1970,1,1)</f>
        <v>42095.165972222225</v>
      </c>
    </row>
    <row r="3817" spans="1:20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>E3817/D3817</f>
        <v>1.0000100000000001</v>
      </c>
      <c r="P3817">
        <f>E3817/L3817</f>
        <v>50.000500000000002</v>
      </c>
      <c r="Q3817" t="str">
        <f>LEFT(N3817,(FIND("/",N3817)-1))</f>
        <v>theater</v>
      </c>
      <c r="R3817" t="str">
        <f>MID(N3817,FIND("/",N3817)+1,4115)</f>
        <v>plays</v>
      </c>
      <c r="S3817" s="11">
        <f>(((J3817/60)/60)/24)+DATE(1970,1,1)</f>
        <v>42207.259918981479</v>
      </c>
      <c r="T3817" s="11">
        <f>(((I3817/60)/60)/24)+DATE(1970,1,1)</f>
        <v>42236.958333333328</v>
      </c>
    </row>
    <row r="3818" spans="1:20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>E3818/D3818</f>
        <v>1.19238</v>
      </c>
      <c r="P3818">
        <f>E3818/L3818</f>
        <v>48.339729729729726</v>
      </c>
      <c r="Q3818" t="str">
        <f>LEFT(N3818,(FIND("/",N3818)-1))</f>
        <v>theater</v>
      </c>
      <c r="R3818" t="str">
        <f>MID(N3818,FIND("/",N3818)+1,4115)</f>
        <v>plays</v>
      </c>
      <c r="S3818" s="11">
        <f>(((J3818/60)/60)/24)+DATE(1970,1,1)</f>
        <v>41807.690081018518</v>
      </c>
      <c r="T3818" s="11">
        <f>(((I3818/60)/60)/24)+DATE(1970,1,1)</f>
        <v>41837.690081018518</v>
      </c>
    </row>
    <row r="3819" spans="1:20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>E3819/D3819</f>
        <v>1.0725</v>
      </c>
      <c r="P3819">
        <f>E3819/L3819</f>
        <v>107.25</v>
      </c>
      <c r="Q3819" t="str">
        <f>LEFT(N3819,(FIND("/",N3819)-1))</f>
        <v>theater</v>
      </c>
      <c r="R3819" t="str">
        <f>MID(N3819,FIND("/",N3819)+1,4115)</f>
        <v>plays</v>
      </c>
      <c r="S3819" s="11">
        <f>(((J3819/60)/60)/24)+DATE(1970,1,1)</f>
        <v>42284.69694444444</v>
      </c>
      <c r="T3819" s="11">
        <f>(((I3819/60)/60)/24)+DATE(1970,1,1)</f>
        <v>42301.165972222225</v>
      </c>
    </row>
    <row r="3820" spans="1:20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>E3820/D3820</f>
        <v>2.2799999999999998</v>
      </c>
      <c r="P3820">
        <f>E3820/L3820</f>
        <v>57</v>
      </c>
      <c r="Q3820" t="str">
        <f>LEFT(N3820,(FIND("/",N3820)-1))</f>
        <v>theater</v>
      </c>
      <c r="R3820" t="str">
        <f>MID(N3820,FIND("/",N3820)+1,4115)</f>
        <v>plays</v>
      </c>
      <c r="S3820" s="11">
        <f>(((J3820/60)/60)/24)+DATE(1970,1,1)</f>
        <v>42045.84238425926</v>
      </c>
      <c r="T3820" s="11">
        <f>(((I3820/60)/60)/24)+DATE(1970,1,1)</f>
        <v>42075.800717592589</v>
      </c>
    </row>
    <row r="3821" spans="1:20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>E3821/D3821</f>
        <v>1.0640000000000001</v>
      </c>
      <c r="P3821">
        <f>E3821/L3821</f>
        <v>40.92307692307692</v>
      </c>
      <c r="Q3821" t="str">
        <f>LEFT(N3821,(FIND("/",N3821)-1))</f>
        <v>theater</v>
      </c>
      <c r="R3821" t="str">
        <f>MID(N3821,FIND("/",N3821)+1,4115)</f>
        <v>plays</v>
      </c>
      <c r="S3821" s="11">
        <f>(((J3821/60)/60)/24)+DATE(1970,1,1)</f>
        <v>42184.209537037037</v>
      </c>
      <c r="T3821" s="11">
        <f>(((I3821/60)/60)/24)+DATE(1970,1,1)</f>
        <v>42202.876388888893</v>
      </c>
    </row>
    <row r="3822" spans="1:20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>E3822/D3822</f>
        <v>1.4333333333333333</v>
      </c>
      <c r="P3822">
        <f>E3822/L3822</f>
        <v>21.5</v>
      </c>
      <c r="Q3822" t="str">
        <f>LEFT(N3822,(FIND("/",N3822)-1))</f>
        <v>theater</v>
      </c>
      <c r="R3822" t="str">
        <f>MID(N3822,FIND("/",N3822)+1,4115)</f>
        <v>plays</v>
      </c>
      <c r="S3822" s="11">
        <f>(((J3822/60)/60)/24)+DATE(1970,1,1)</f>
        <v>42160.651817129634</v>
      </c>
      <c r="T3822" s="11">
        <f>(((I3822/60)/60)/24)+DATE(1970,1,1)</f>
        <v>42190.651817129634</v>
      </c>
    </row>
    <row r="3823" spans="1:20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>E3823/D3823</f>
        <v>1.0454285714285714</v>
      </c>
      <c r="P3823">
        <f>E3823/L3823</f>
        <v>79.543478260869563</v>
      </c>
      <c r="Q3823" t="str">
        <f>LEFT(N3823,(FIND("/",N3823)-1))</f>
        <v>theater</v>
      </c>
      <c r="R3823" t="str">
        <f>MID(N3823,FIND("/",N3823)+1,4115)</f>
        <v>plays</v>
      </c>
      <c r="S3823" s="11">
        <f>(((J3823/60)/60)/24)+DATE(1970,1,1)</f>
        <v>42341.180636574078</v>
      </c>
      <c r="T3823" s="11">
        <f>(((I3823/60)/60)/24)+DATE(1970,1,1)</f>
        <v>42373.180636574078</v>
      </c>
    </row>
    <row r="3824" spans="1:20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>E3824/D3824</f>
        <v>1.1002000000000001</v>
      </c>
      <c r="P3824">
        <f>E3824/L3824</f>
        <v>72.381578947368425</v>
      </c>
      <c r="Q3824" t="str">
        <f>LEFT(N3824,(FIND("/",N3824)-1))</f>
        <v>theater</v>
      </c>
      <c r="R3824" t="str">
        <f>MID(N3824,FIND("/",N3824)+1,4115)</f>
        <v>plays</v>
      </c>
      <c r="S3824" s="11">
        <f>(((J3824/60)/60)/24)+DATE(1970,1,1)</f>
        <v>42329.838159722218</v>
      </c>
      <c r="T3824" s="11">
        <f>(((I3824/60)/60)/24)+DATE(1970,1,1)</f>
        <v>42388.957638888889</v>
      </c>
    </row>
    <row r="3825" spans="1:20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>E3825/D3825</f>
        <v>1.06</v>
      </c>
      <c r="P3825">
        <f>E3825/L3825</f>
        <v>64.634146341463421</v>
      </c>
      <c r="Q3825" t="str">
        <f>LEFT(N3825,(FIND("/",N3825)-1))</f>
        <v>theater</v>
      </c>
      <c r="R3825" t="str">
        <f>MID(N3825,FIND("/",N3825)+1,4115)</f>
        <v>plays</v>
      </c>
      <c r="S3825" s="11">
        <f>(((J3825/60)/60)/24)+DATE(1970,1,1)</f>
        <v>42170.910231481481</v>
      </c>
      <c r="T3825" s="11">
        <f>(((I3825/60)/60)/24)+DATE(1970,1,1)</f>
        <v>42205.165972222225</v>
      </c>
    </row>
    <row r="3826" spans="1:20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>E3826/D3826</f>
        <v>1.08</v>
      </c>
      <c r="P3826">
        <f>E3826/L3826</f>
        <v>38.571428571428569</v>
      </c>
      <c r="Q3826" t="str">
        <f>LEFT(N3826,(FIND("/",N3826)-1))</f>
        <v>theater</v>
      </c>
      <c r="R3826" t="str">
        <f>MID(N3826,FIND("/",N3826)+1,4115)</f>
        <v>plays</v>
      </c>
      <c r="S3826" s="11">
        <f>(((J3826/60)/60)/24)+DATE(1970,1,1)</f>
        <v>42571.626192129625</v>
      </c>
      <c r="T3826" s="11">
        <f>(((I3826/60)/60)/24)+DATE(1970,1,1)</f>
        <v>42583.570138888885</v>
      </c>
    </row>
    <row r="3827" spans="1:20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>E3827/D3827</f>
        <v>1.0542</v>
      </c>
      <c r="P3827">
        <f>E3827/L3827</f>
        <v>107.57142857142857</v>
      </c>
      <c r="Q3827" t="str">
        <f>LEFT(N3827,(FIND("/",N3827)-1))</f>
        <v>theater</v>
      </c>
      <c r="R3827" t="str">
        <f>MID(N3827,FIND("/",N3827)+1,4115)</f>
        <v>plays</v>
      </c>
      <c r="S3827" s="11">
        <f>(((J3827/60)/60)/24)+DATE(1970,1,1)</f>
        <v>42151.069606481484</v>
      </c>
      <c r="T3827" s="11">
        <f>(((I3827/60)/60)/24)+DATE(1970,1,1)</f>
        <v>42172.069606481484</v>
      </c>
    </row>
    <row r="3828" spans="1:20" ht="28.8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>E3828/D3828</f>
        <v>1.1916666666666667</v>
      </c>
      <c r="P3828">
        <f>E3828/L3828</f>
        <v>27.5</v>
      </c>
      <c r="Q3828" t="str">
        <f>LEFT(N3828,(FIND("/",N3828)-1))</f>
        <v>theater</v>
      </c>
      <c r="R3828" t="str">
        <f>MID(N3828,FIND("/",N3828)+1,4115)</f>
        <v>plays</v>
      </c>
      <c r="S3828" s="11">
        <f>(((J3828/60)/60)/24)+DATE(1970,1,1)</f>
        <v>42101.423541666663</v>
      </c>
      <c r="T3828" s="11">
        <f>(((I3828/60)/60)/24)+DATE(1970,1,1)</f>
        <v>42131.423541666663</v>
      </c>
    </row>
    <row r="3829" spans="1:20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>E3829/D3829</f>
        <v>1.5266666666666666</v>
      </c>
      <c r="P3829">
        <f>E3829/L3829</f>
        <v>70.461538461538467</v>
      </c>
      <c r="Q3829" t="str">
        <f>LEFT(N3829,(FIND("/",N3829)-1))</f>
        <v>theater</v>
      </c>
      <c r="R3829" t="str">
        <f>MID(N3829,FIND("/",N3829)+1,4115)</f>
        <v>plays</v>
      </c>
      <c r="S3829" s="11">
        <f>(((J3829/60)/60)/24)+DATE(1970,1,1)</f>
        <v>42034.928252314814</v>
      </c>
      <c r="T3829" s="11">
        <f>(((I3829/60)/60)/24)+DATE(1970,1,1)</f>
        <v>42090</v>
      </c>
    </row>
    <row r="3830" spans="1:20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>E3830/D3830</f>
        <v>1</v>
      </c>
      <c r="P3830">
        <f>E3830/L3830</f>
        <v>178.57142857142858</v>
      </c>
      <c r="Q3830" t="str">
        <f>LEFT(N3830,(FIND("/",N3830)-1))</f>
        <v>theater</v>
      </c>
      <c r="R3830" t="str">
        <f>MID(N3830,FIND("/",N3830)+1,4115)</f>
        <v>plays</v>
      </c>
      <c r="S3830" s="11">
        <f>(((J3830/60)/60)/24)+DATE(1970,1,1)</f>
        <v>41944.527627314819</v>
      </c>
      <c r="T3830" s="11">
        <f>(((I3830/60)/60)/24)+DATE(1970,1,1)</f>
        <v>42004.569293981483</v>
      </c>
    </row>
    <row r="3831" spans="1:20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>E3831/D3831</f>
        <v>1.002</v>
      </c>
      <c r="P3831">
        <f>E3831/L3831</f>
        <v>62.625</v>
      </c>
      <c r="Q3831" t="str">
        <f>LEFT(N3831,(FIND("/",N3831)-1))</f>
        <v>theater</v>
      </c>
      <c r="R3831" t="str">
        <f>MID(N3831,FIND("/",N3831)+1,4115)</f>
        <v>plays</v>
      </c>
      <c r="S3831" s="11">
        <f>(((J3831/60)/60)/24)+DATE(1970,1,1)</f>
        <v>42593.865405092598</v>
      </c>
      <c r="T3831" s="11">
        <f>(((I3831/60)/60)/24)+DATE(1970,1,1)</f>
        <v>42613.865405092598</v>
      </c>
    </row>
    <row r="3832" spans="1:20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>E3832/D3832</f>
        <v>2.25</v>
      </c>
      <c r="P3832">
        <f>E3832/L3832</f>
        <v>75</v>
      </c>
      <c r="Q3832" t="str">
        <f>LEFT(N3832,(FIND("/",N3832)-1))</f>
        <v>theater</v>
      </c>
      <c r="R3832" t="str">
        <f>MID(N3832,FIND("/",N3832)+1,4115)</f>
        <v>plays</v>
      </c>
      <c r="S3832" s="11">
        <f>(((J3832/60)/60)/24)+DATE(1970,1,1)</f>
        <v>42503.740868055553</v>
      </c>
      <c r="T3832" s="11">
        <f>(((I3832/60)/60)/24)+DATE(1970,1,1)</f>
        <v>42517.740868055553</v>
      </c>
    </row>
    <row r="3833" spans="1:20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>E3833/D3833</f>
        <v>1.0602199999999999</v>
      </c>
      <c r="P3833">
        <f>E3833/L3833</f>
        <v>58.901111111111113</v>
      </c>
      <c r="Q3833" t="str">
        <f>LEFT(N3833,(FIND("/",N3833)-1))</f>
        <v>theater</v>
      </c>
      <c r="R3833" t="str">
        <f>MID(N3833,FIND("/",N3833)+1,4115)</f>
        <v>plays</v>
      </c>
      <c r="S3833" s="11">
        <f>(((J3833/60)/60)/24)+DATE(1970,1,1)</f>
        <v>41927.848900462966</v>
      </c>
      <c r="T3833" s="11">
        <f>(((I3833/60)/60)/24)+DATE(1970,1,1)</f>
        <v>41948.890567129631</v>
      </c>
    </row>
    <row r="3834" spans="1:20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>E3834/D3834</f>
        <v>1.0466666666666666</v>
      </c>
      <c r="P3834">
        <f>E3834/L3834</f>
        <v>139.55555555555554</v>
      </c>
      <c r="Q3834" t="str">
        <f>LEFT(N3834,(FIND("/",N3834)-1))</f>
        <v>theater</v>
      </c>
      <c r="R3834" t="str">
        <f>MID(N3834,FIND("/",N3834)+1,4115)</f>
        <v>plays</v>
      </c>
      <c r="S3834" s="11">
        <f>(((J3834/60)/60)/24)+DATE(1970,1,1)</f>
        <v>42375.114988425921</v>
      </c>
      <c r="T3834" s="11">
        <f>(((I3834/60)/60)/24)+DATE(1970,1,1)</f>
        <v>42420.114988425921</v>
      </c>
    </row>
    <row r="3835" spans="1:20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>E3835/D3835</f>
        <v>1.1666666666666667</v>
      </c>
      <c r="P3835">
        <f>E3835/L3835</f>
        <v>70</v>
      </c>
      <c r="Q3835" t="str">
        <f>LEFT(N3835,(FIND("/",N3835)-1))</f>
        <v>theater</v>
      </c>
      <c r="R3835" t="str">
        <f>MID(N3835,FIND("/",N3835)+1,4115)</f>
        <v>plays</v>
      </c>
      <c r="S3835" s="11">
        <f>(((J3835/60)/60)/24)+DATE(1970,1,1)</f>
        <v>41963.872361111105</v>
      </c>
      <c r="T3835" s="11">
        <f>(((I3835/60)/60)/24)+DATE(1970,1,1)</f>
        <v>41974.797916666663</v>
      </c>
    </row>
    <row r="3836" spans="1:20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>E3836/D3836</f>
        <v>1.0903333333333334</v>
      </c>
      <c r="P3836">
        <f>E3836/L3836</f>
        <v>57.385964912280699</v>
      </c>
      <c r="Q3836" t="str">
        <f>LEFT(N3836,(FIND("/",N3836)-1))</f>
        <v>theater</v>
      </c>
      <c r="R3836" t="str">
        <f>MID(N3836,FIND("/",N3836)+1,4115)</f>
        <v>plays</v>
      </c>
      <c r="S3836" s="11">
        <f>(((J3836/60)/60)/24)+DATE(1970,1,1)</f>
        <v>42143.445219907408</v>
      </c>
      <c r="T3836" s="11">
        <f>(((I3836/60)/60)/24)+DATE(1970,1,1)</f>
        <v>42173.445219907408</v>
      </c>
    </row>
    <row r="3837" spans="1:20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>E3837/D3837</f>
        <v>1.6</v>
      </c>
      <c r="P3837">
        <f>E3837/L3837</f>
        <v>40</v>
      </c>
      <c r="Q3837" t="str">
        <f>LEFT(N3837,(FIND("/",N3837)-1))</f>
        <v>theater</v>
      </c>
      <c r="R3837" t="str">
        <f>MID(N3837,FIND("/",N3837)+1,4115)</f>
        <v>plays</v>
      </c>
      <c r="S3837" s="11">
        <f>(((J3837/60)/60)/24)+DATE(1970,1,1)</f>
        <v>42460.94222222222</v>
      </c>
      <c r="T3837" s="11">
        <f>(((I3837/60)/60)/24)+DATE(1970,1,1)</f>
        <v>42481.94222222222</v>
      </c>
    </row>
    <row r="3838" spans="1:20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>E3838/D3838</f>
        <v>1.125</v>
      </c>
      <c r="P3838">
        <f>E3838/L3838</f>
        <v>64.285714285714292</v>
      </c>
      <c r="Q3838" t="str">
        <f>LEFT(N3838,(FIND("/",N3838)-1))</f>
        <v>theater</v>
      </c>
      <c r="R3838" t="str">
        <f>MID(N3838,FIND("/",N3838)+1,4115)</f>
        <v>plays</v>
      </c>
      <c r="S3838" s="11">
        <f>(((J3838/60)/60)/24)+DATE(1970,1,1)</f>
        <v>42553.926527777774</v>
      </c>
      <c r="T3838" s="11">
        <f>(((I3838/60)/60)/24)+DATE(1970,1,1)</f>
        <v>42585.172916666663</v>
      </c>
    </row>
    <row r="3839" spans="1:20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>E3839/D3839</f>
        <v>1.0209999999999999</v>
      </c>
      <c r="P3839">
        <f>E3839/L3839</f>
        <v>120.11764705882354</v>
      </c>
      <c r="Q3839" t="str">
        <f>LEFT(N3839,(FIND("/",N3839)-1))</f>
        <v>theater</v>
      </c>
      <c r="R3839" t="str">
        <f>MID(N3839,FIND("/",N3839)+1,4115)</f>
        <v>plays</v>
      </c>
      <c r="S3839" s="11">
        <f>(((J3839/60)/60)/24)+DATE(1970,1,1)</f>
        <v>42152.765717592592</v>
      </c>
      <c r="T3839" s="11">
        <f>(((I3839/60)/60)/24)+DATE(1970,1,1)</f>
        <v>42188.765717592592</v>
      </c>
    </row>
    <row r="3840" spans="1:20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>E3840/D3840</f>
        <v>1.00824</v>
      </c>
      <c r="P3840">
        <f>E3840/L3840</f>
        <v>1008.24</v>
      </c>
      <c r="Q3840" t="str">
        <f>LEFT(N3840,(FIND("/",N3840)-1))</f>
        <v>theater</v>
      </c>
      <c r="R3840" t="str">
        <f>MID(N3840,FIND("/",N3840)+1,4115)</f>
        <v>plays</v>
      </c>
      <c r="S3840" s="11">
        <f>(((J3840/60)/60)/24)+DATE(1970,1,1)</f>
        <v>42116.710752314815</v>
      </c>
      <c r="T3840" s="11">
        <f>(((I3840/60)/60)/24)+DATE(1970,1,1)</f>
        <v>42146.710752314815</v>
      </c>
    </row>
    <row r="3841" spans="1:20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>E3841/D3841</f>
        <v>1.0125</v>
      </c>
      <c r="P3841">
        <f>E3841/L3841</f>
        <v>63.28125</v>
      </c>
      <c r="Q3841" t="str">
        <f>LEFT(N3841,(FIND("/",N3841)-1))</f>
        <v>theater</v>
      </c>
      <c r="R3841" t="str">
        <f>MID(N3841,FIND("/",N3841)+1,4115)</f>
        <v>plays</v>
      </c>
      <c r="S3841" s="11">
        <f>(((J3841/60)/60)/24)+DATE(1970,1,1)</f>
        <v>42155.142638888887</v>
      </c>
      <c r="T3841" s="11">
        <f>(((I3841/60)/60)/24)+DATE(1970,1,1)</f>
        <v>42215.142638888887</v>
      </c>
    </row>
    <row r="3842" spans="1:20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>E3842/D3842</f>
        <v>65</v>
      </c>
      <c r="P3842">
        <f>E3842/L3842</f>
        <v>21.666666666666668</v>
      </c>
      <c r="Q3842" t="str">
        <f>LEFT(N3842,(FIND("/",N3842)-1))</f>
        <v>theater</v>
      </c>
      <c r="R3842" t="str">
        <f>MID(N3842,FIND("/",N3842)+1,4115)</f>
        <v>plays</v>
      </c>
      <c r="S3842" s="11">
        <f>(((J3842/60)/60)/24)+DATE(1970,1,1)</f>
        <v>42432.701724537037</v>
      </c>
      <c r="T3842" s="11">
        <f>(((I3842/60)/60)/24)+DATE(1970,1,1)</f>
        <v>42457.660057870366</v>
      </c>
    </row>
    <row r="3843" spans="1:20" ht="43.2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>E3843/D3843</f>
        <v>8.72E-2</v>
      </c>
      <c r="P3843">
        <f>E3843/L3843</f>
        <v>25.647058823529413</v>
      </c>
      <c r="Q3843" t="str">
        <f>LEFT(N3843,(FIND("/",N3843)-1))</f>
        <v>theater</v>
      </c>
      <c r="R3843" t="str">
        <f>MID(N3843,FIND("/",N3843)+1,4115)</f>
        <v>plays</v>
      </c>
      <c r="S3843" s="11">
        <f>(((J3843/60)/60)/24)+DATE(1970,1,1)</f>
        <v>41780.785729166666</v>
      </c>
      <c r="T3843" s="11">
        <f>(((I3843/60)/60)/24)+DATE(1970,1,1)</f>
        <v>41840.785729166666</v>
      </c>
    </row>
    <row r="3844" spans="1:20" ht="43.2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>E3844/D3844</f>
        <v>0.21940000000000001</v>
      </c>
      <c r="P3844">
        <f>E3844/L3844</f>
        <v>47.695652173913047</v>
      </c>
      <c r="Q3844" t="str">
        <f>LEFT(N3844,(FIND("/",N3844)-1))</f>
        <v>theater</v>
      </c>
      <c r="R3844" t="str">
        <f>MID(N3844,FIND("/",N3844)+1,4115)</f>
        <v>plays</v>
      </c>
      <c r="S3844" s="11">
        <f>(((J3844/60)/60)/24)+DATE(1970,1,1)</f>
        <v>41740.493657407409</v>
      </c>
      <c r="T3844" s="11">
        <f>(((I3844/60)/60)/24)+DATE(1970,1,1)</f>
        <v>41770.493657407409</v>
      </c>
    </row>
    <row r="3845" spans="1:20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>E3845/D3845</f>
        <v>0.21299999999999999</v>
      </c>
      <c r="P3845">
        <f>E3845/L3845</f>
        <v>56.05263157894737</v>
      </c>
      <c r="Q3845" t="str">
        <f>LEFT(N3845,(FIND("/",N3845)-1))</f>
        <v>theater</v>
      </c>
      <c r="R3845" t="str">
        <f>MID(N3845,FIND("/",N3845)+1,4115)</f>
        <v>plays</v>
      </c>
      <c r="S3845" s="11">
        <f>(((J3845/60)/60)/24)+DATE(1970,1,1)</f>
        <v>41766.072500000002</v>
      </c>
      <c r="T3845" s="11">
        <f>(((I3845/60)/60)/24)+DATE(1970,1,1)</f>
        <v>41791.072500000002</v>
      </c>
    </row>
    <row r="3846" spans="1:20" ht="43.2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>E3846/D3846</f>
        <v>0.41489795918367345</v>
      </c>
      <c r="P3846">
        <f>E3846/L3846</f>
        <v>81.319999999999993</v>
      </c>
      <c r="Q3846" t="str">
        <f>LEFT(N3846,(FIND("/",N3846)-1))</f>
        <v>theater</v>
      </c>
      <c r="R3846" t="str">
        <f>MID(N3846,FIND("/",N3846)+1,4115)</f>
        <v>plays</v>
      </c>
      <c r="S3846" s="11">
        <f>(((J3846/60)/60)/24)+DATE(1970,1,1)</f>
        <v>41766.617291666669</v>
      </c>
      <c r="T3846" s="11">
        <f>(((I3846/60)/60)/24)+DATE(1970,1,1)</f>
        <v>41793.290972222225</v>
      </c>
    </row>
    <row r="3847" spans="1:20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>E3847/D3847</f>
        <v>2.1049999999999999E-2</v>
      </c>
      <c r="P3847">
        <f>E3847/L3847</f>
        <v>70.166666666666671</v>
      </c>
      <c r="Q3847" t="str">
        <f>LEFT(N3847,(FIND("/",N3847)-1))</f>
        <v>theater</v>
      </c>
      <c r="R3847" t="str">
        <f>MID(N3847,FIND("/",N3847)+1,4115)</f>
        <v>plays</v>
      </c>
      <c r="S3847" s="11">
        <f>(((J3847/60)/60)/24)+DATE(1970,1,1)</f>
        <v>42248.627013888887</v>
      </c>
      <c r="T3847" s="11">
        <f>(((I3847/60)/60)/24)+DATE(1970,1,1)</f>
        <v>42278.627013888887</v>
      </c>
    </row>
    <row r="3848" spans="1:20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>E3848/D3848</f>
        <v>2.7E-2</v>
      </c>
      <c r="P3848">
        <f>E3848/L3848</f>
        <v>23.625</v>
      </c>
      <c r="Q3848" t="str">
        <f>LEFT(N3848,(FIND("/",N3848)-1))</f>
        <v>theater</v>
      </c>
      <c r="R3848" t="str">
        <f>MID(N3848,FIND("/",N3848)+1,4115)</f>
        <v>plays</v>
      </c>
      <c r="S3848" s="11">
        <f>(((J3848/60)/60)/24)+DATE(1970,1,1)</f>
        <v>41885.221550925926</v>
      </c>
      <c r="T3848" s="11">
        <f>(((I3848/60)/60)/24)+DATE(1970,1,1)</f>
        <v>41916.290972222225</v>
      </c>
    </row>
    <row r="3849" spans="1:20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>E3849/D3849</f>
        <v>0.16161904761904761</v>
      </c>
      <c r="P3849">
        <f>E3849/L3849</f>
        <v>188.55555555555554</v>
      </c>
      <c r="Q3849" t="str">
        <f>LEFT(N3849,(FIND("/",N3849)-1))</f>
        <v>theater</v>
      </c>
      <c r="R3849" t="str">
        <f>MID(N3849,FIND("/",N3849)+1,4115)</f>
        <v>plays</v>
      </c>
      <c r="S3849" s="11">
        <f>(((J3849/60)/60)/24)+DATE(1970,1,1)</f>
        <v>42159.224432870367</v>
      </c>
      <c r="T3849" s="11">
        <f>(((I3849/60)/60)/24)+DATE(1970,1,1)</f>
        <v>42204.224432870367</v>
      </c>
    </row>
    <row r="3850" spans="1:20" ht="43.2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>E3850/D3850</f>
        <v>0.16376923076923078</v>
      </c>
      <c r="P3850">
        <f>E3850/L3850</f>
        <v>49.511627906976742</v>
      </c>
      <c r="Q3850" t="str">
        <f>LEFT(N3850,(FIND("/",N3850)-1))</f>
        <v>theater</v>
      </c>
      <c r="R3850" t="str">
        <f>MID(N3850,FIND("/",N3850)+1,4115)</f>
        <v>plays</v>
      </c>
      <c r="S3850" s="11">
        <f>(((J3850/60)/60)/24)+DATE(1970,1,1)</f>
        <v>42265.817002314812</v>
      </c>
      <c r="T3850" s="11">
        <f>(((I3850/60)/60)/24)+DATE(1970,1,1)</f>
        <v>42295.817002314812</v>
      </c>
    </row>
    <row r="3851" spans="1:20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>E3851/D3851</f>
        <v>7.0433333333333334E-2</v>
      </c>
      <c r="P3851">
        <f>E3851/L3851</f>
        <v>75.464285714285708</v>
      </c>
      <c r="Q3851" t="str">
        <f>LEFT(N3851,(FIND("/",N3851)-1))</f>
        <v>theater</v>
      </c>
      <c r="R3851" t="str">
        <f>MID(N3851,FIND("/",N3851)+1,4115)</f>
        <v>plays</v>
      </c>
      <c r="S3851" s="11">
        <f>(((J3851/60)/60)/24)+DATE(1970,1,1)</f>
        <v>42136.767175925925</v>
      </c>
      <c r="T3851" s="11">
        <f>(((I3851/60)/60)/24)+DATE(1970,1,1)</f>
        <v>42166.767175925925</v>
      </c>
    </row>
    <row r="3852" spans="1:20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>E3852/D3852</f>
        <v>3.7999999999999999E-2</v>
      </c>
      <c r="P3852">
        <f>E3852/L3852</f>
        <v>9.5</v>
      </c>
      <c r="Q3852" t="str">
        <f>LEFT(N3852,(FIND("/",N3852)-1))</f>
        <v>theater</v>
      </c>
      <c r="R3852" t="str">
        <f>MID(N3852,FIND("/",N3852)+1,4115)</f>
        <v>plays</v>
      </c>
      <c r="S3852" s="11">
        <f>(((J3852/60)/60)/24)+DATE(1970,1,1)</f>
        <v>41975.124340277776</v>
      </c>
      <c r="T3852" s="11">
        <f>(((I3852/60)/60)/24)+DATE(1970,1,1)</f>
        <v>42005.124340277776</v>
      </c>
    </row>
    <row r="3853" spans="1:20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>E3853/D3853</f>
        <v>0.34079999999999999</v>
      </c>
      <c r="P3853">
        <f>E3853/L3853</f>
        <v>35.5</v>
      </c>
      <c r="Q3853" t="str">
        <f>LEFT(N3853,(FIND("/",N3853)-1))</f>
        <v>theater</v>
      </c>
      <c r="R3853" t="str">
        <f>MID(N3853,FIND("/",N3853)+1,4115)</f>
        <v>plays</v>
      </c>
      <c r="S3853" s="11">
        <f>(((J3853/60)/60)/24)+DATE(1970,1,1)</f>
        <v>42172.439571759256</v>
      </c>
      <c r="T3853" s="11">
        <f>(((I3853/60)/60)/24)+DATE(1970,1,1)</f>
        <v>42202.439571759256</v>
      </c>
    </row>
    <row r="3854" spans="1:20" ht="43.2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>E3854/D3854</f>
        <v>2E-3</v>
      </c>
      <c r="P3854">
        <f>E3854/L3854</f>
        <v>10</v>
      </c>
      <c r="Q3854" t="str">
        <f>LEFT(N3854,(FIND("/",N3854)-1))</f>
        <v>theater</v>
      </c>
      <c r="R3854" t="str">
        <f>MID(N3854,FIND("/",N3854)+1,4115)</f>
        <v>plays</v>
      </c>
      <c r="S3854" s="11">
        <f>(((J3854/60)/60)/24)+DATE(1970,1,1)</f>
        <v>42065.190694444449</v>
      </c>
      <c r="T3854" s="11">
        <f>(((I3854/60)/60)/24)+DATE(1970,1,1)</f>
        <v>42090.149027777778</v>
      </c>
    </row>
    <row r="3855" spans="1:20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>E3855/D3855</f>
        <v>2.5999999999999998E-4</v>
      </c>
      <c r="P3855">
        <f>E3855/L3855</f>
        <v>13</v>
      </c>
      <c r="Q3855" t="str">
        <f>LEFT(N3855,(FIND("/",N3855)-1))</f>
        <v>theater</v>
      </c>
      <c r="R3855" t="str">
        <f>MID(N3855,FIND("/",N3855)+1,4115)</f>
        <v>plays</v>
      </c>
      <c r="S3855" s="11">
        <f>(((J3855/60)/60)/24)+DATE(1970,1,1)</f>
        <v>41848.84002314815</v>
      </c>
      <c r="T3855" s="11">
        <f>(((I3855/60)/60)/24)+DATE(1970,1,1)</f>
        <v>41883.84002314815</v>
      </c>
    </row>
    <row r="3856" spans="1:20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>E3856/D3856</f>
        <v>0.16254545454545455</v>
      </c>
      <c r="P3856">
        <f>E3856/L3856</f>
        <v>89.4</v>
      </c>
      <c r="Q3856" t="str">
        <f>LEFT(N3856,(FIND("/",N3856)-1))</f>
        <v>theater</v>
      </c>
      <c r="R3856" t="str">
        <f>MID(N3856,FIND("/",N3856)+1,4115)</f>
        <v>plays</v>
      </c>
      <c r="S3856" s="11">
        <f>(((J3856/60)/60)/24)+DATE(1970,1,1)</f>
        <v>42103.884930555556</v>
      </c>
      <c r="T3856" s="11">
        <f>(((I3856/60)/60)/24)+DATE(1970,1,1)</f>
        <v>42133.884930555556</v>
      </c>
    </row>
    <row r="3857" spans="1:20" ht="57.6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>E3857/D3857</f>
        <v>2.5000000000000001E-2</v>
      </c>
      <c r="P3857">
        <f>E3857/L3857</f>
        <v>25</v>
      </c>
      <c r="Q3857" t="str">
        <f>LEFT(N3857,(FIND("/",N3857)-1))</f>
        <v>theater</v>
      </c>
      <c r="R3857" t="str">
        <f>MID(N3857,FIND("/",N3857)+1,4115)</f>
        <v>plays</v>
      </c>
      <c r="S3857" s="11">
        <f>(((J3857/60)/60)/24)+DATE(1970,1,1)</f>
        <v>42059.970729166671</v>
      </c>
      <c r="T3857" s="11">
        <f>(((I3857/60)/60)/24)+DATE(1970,1,1)</f>
        <v>42089.929062499999</v>
      </c>
    </row>
    <row r="3858" spans="1:20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>E3858/D3858</f>
        <v>2.0000000000000001E-4</v>
      </c>
      <c r="P3858">
        <f>E3858/L3858</f>
        <v>1</v>
      </c>
      <c r="Q3858" t="str">
        <f>LEFT(N3858,(FIND("/",N3858)-1))</f>
        <v>theater</v>
      </c>
      <c r="R3858" t="str">
        <f>MID(N3858,FIND("/",N3858)+1,4115)</f>
        <v>plays</v>
      </c>
      <c r="S3858" s="11">
        <f>(((J3858/60)/60)/24)+DATE(1970,1,1)</f>
        <v>42041.743090277778</v>
      </c>
      <c r="T3858" s="11">
        <f>(((I3858/60)/60)/24)+DATE(1970,1,1)</f>
        <v>42071.701423611114</v>
      </c>
    </row>
    <row r="3859" spans="1:20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>E3859/D3859</f>
        <v>5.1999999999999998E-2</v>
      </c>
      <c r="P3859">
        <f>E3859/L3859</f>
        <v>65</v>
      </c>
      <c r="Q3859" t="str">
        <f>LEFT(N3859,(FIND("/",N3859)-1))</f>
        <v>theater</v>
      </c>
      <c r="R3859" t="str">
        <f>MID(N3859,FIND("/",N3859)+1,4115)</f>
        <v>plays</v>
      </c>
      <c r="S3859" s="11">
        <f>(((J3859/60)/60)/24)+DATE(1970,1,1)</f>
        <v>41829.73715277778</v>
      </c>
      <c r="T3859" s="11">
        <f>(((I3859/60)/60)/24)+DATE(1970,1,1)</f>
        <v>41852.716666666667</v>
      </c>
    </row>
    <row r="3860" spans="1:20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>E3860/D3860</f>
        <v>0.02</v>
      </c>
      <c r="P3860">
        <f>E3860/L3860</f>
        <v>10</v>
      </c>
      <c r="Q3860" t="str">
        <f>LEFT(N3860,(FIND("/",N3860)-1))</f>
        <v>theater</v>
      </c>
      <c r="R3860" t="str">
        <f>MID(N3860,FIND("/",N3860)+1,4115)</f>
        <v>plays</v>
      </c>
      <c r="S3860" s="11">
        <f>(((J3860/60)/60)/24)+DATE(1970,1,1)</f>
        <v>42128.431064814817</v>
      </c>
      <c r="T3860" s="11">
        <f>(((I3860/60)/60)/24)+DATE(1970,1,1)</f>
        <v>42146.875</v>
      </c>
    </row>
    <row r="3861" spans="1:20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>E3861/D3861</f>
        <v>4.0000000000000002E-4</v>
      </c>
      <c r="P3861">
        <f>E3861/L3861</f>
        <v>1</v>
      </c>
      <c r="Q3861" t="str">
        <f>LEFT(N3861,(FIND("/",N3861)-1))</f>
        <v>theater</v>
      </c>
      <c r="R3861" t="str">
        <f>MID(N3861,FIND("/",N3861)+1,4115)</f>
        <v>plays</v>
      </c>
      <c r="S3861" s="11">
        <f>(((J3861/60)/60)/24)+DATE(1970,1,1)</f>
        <v>41789.893599537041</v>
      </c>
      <c r="T3861" s="11">
        <f>(((I3861/60)/60)/24)+DATE(1970,1,1)</f>
        <v>41815.875</v>
      </c>
    </row>
    <row r="3862" spans="1:20" ht="43.2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>E3862/D3862</f>
        <v>0.17666666666666667</v>
      </c>
      <c r="P3862">
        <f>E3862/L3862</f>
        <v>81.538461538461533</v>
      </c>
      <c r="Q3862" t="str">
        <f>LEFT(N3862,(FIND("/",N3862)-1))</f>
        <v>theater</v>
      </c>
      <c r="R3862" t="str">
        <f>MID(N3862,FIND("/",N3862)+1,4115)</f>
        <v>plays</v>
      </c>
      <c r="S3862" s="11">
        <f>(((J3862/60)/60)/24)+DATE(1970,1,1)</f>
        <v>41833.660995370366</v>
      </c>
      <c r="T3862" s="11">
        <f>(((I3862/60)/60)/24)+DATE(1970,1,1)</f>
        <v>41863.660995370366</v>
      </c>
    </row>
    <row r="3863" spans="1:20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>E3863/D3863</f>
        <v>0.05</v>
      </c>
      <c r="P3863">
        <f>E3863/L3863</f>
        <v>100</v>
      </c>
      <c r="Q3863" t="str">
        <f>LEFT(N3863,(FIND("/",N3863)-1))</f>
        <v>theater</v>
      </c>
      <c r="R3863" t="str">
        <f>MID(N3863,FIND("/",N3863)+1,4115)</f>
        <v>plays</v>
      </c>
      <c r="S3863" s="11">
        <f>(((J3863/60)/60)/24)+DATE(1970,1,1)</f>
        <v>41914.590011574073</v>
      </c>
      <c r="T3863" s="11">
        <f>(((I3863/60)/60)/24)+DATE(1970,1,1)</f>
        <v>41955.907638888893</v>
      </c>
    </row>
    <row r="3864" spans="1:20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>E3864/D3864</f>
        <v>1.3333333333333334E-4</v>
      </c>
      <c r="P3864">
        <f>E3864/L3864</f>
        <v>1</v>
      </c>
      <c r="Q3864" t="str">
        <f>LEFT(N3864,(FIND("/",N3864)-1))</f>
        <v>theater</v>
      </c>
      <c r="R3864" t="str">
        <f>MID(N3864,FIND("/",N3864)+1,4115)</f>
        <v>plays</v>
      </c>
      <c r="S3864" s="11">
        <f>(((J3864/60)/60)/24)+DATE(1970,1,1)</f>
        <v>42611.261064814811</v>
      </c>
      <c r="T3864" s="11">
        <f>(((I3864/60)/60)/24)+DATE(1970,1,1)</f>
        <v>42625.707638888889</v>
      </c>
    </row>
    <row r="3865" spans="1:20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>E3865/D3865</f>
        <v>0</v>
      </c>
      <c r="P3865" t="e">
        <f>E3865/L3865</f>
        <v>#DIV/0!</v>
      </c>
      <c r="Q3865" t="str">
        <f>LEFT(N3865,(FIND("/",N3865)-1))</f>
        <v>theater</v>
      </c>
      <c r="R3865" t="str">
        <f>MID(N3865,FIND("/",N3865)+1,4115)</f>
        <v>plays</v>
      </c>
      <c r="S3865" s="11">
        <f>(((J3865/60)/60)/24)+DATE(1970,1,1)</f>
        <v>42253.633159722223</v>
      </c>
      <c r="T3865" s="11">
        <f>(((I3865/60)/60)/24)+DATE(1970,1,1)</f>
        <v>42313.674826388888</v>
      </c>
    </row>
    <row r="3866" spans="1:20" ht="43.2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>E3866/D3866</f>
        <v>1.2E-2</v>
      </c>
      <c r="P3866">
        <f>E3866/L3866</f>
        <v>20</v>
      </c>
      <c r="Q3866" t="str">
        <f>LEFT(N3866,(FIND("/",N3866)-1))</f>
        <v>theater</v>
      </c>
      <c r="R3866" t="str">
        <f>MID(N3866,FIND("/",N3866)+1,4115)</f>
        <v>plays</v>
      </c>
      <c r="S3866" s="11">
        <f>(((J3866/60)/60)/24)+DATE(1970,1,1)</f>
        <v>42295.891828703709</v>
      </c>
      <c r="T3866" s="11">
        <f>(((I3866/60)/60)/24)+DATE(1970,1,1)</f>
        <v>42325.933495370366</v>
      </c>
    </row>
    <row r="3867" spans="1:20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>E3867/D3867</f>
        <v>0.26937422295897223</v>
      </c>
      <c r="P3867">
        <f>E3867/L3867</f>
        <v>46.428571428571431</v>
      </c>
      <c r="Q3867" t="str">
        <f>LEFT(N3867,(FIND("/",N3867)-1))</f>
        <v>theater</v>
      </c>
      <c r="R3867" t="str">
        <f>MID(N3867,FIND("/",N3867)+1,4115)</f>
        <v>plays</v>
      </c>
      <c r="S3867" s="11">
        <f>(((J3867/60)/60)/24)+DATE(1970,1,1)</f>
        <v>41841.651597222226</v>
      </c>
      <c r="T3867" s="11">
        <f>(((I3867/60)/60)/24)+DATE(1970,1,1)</f>
        <v>41881.229166666664</v>
      </c>
    </row>
    <row r="3868" spans="1:20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>E3868/D3868</f>
        <v>5.4999999999999997E-3</v>
      </c>
      <c r="P3868">
        <f>E3868/L3868</f>
        <v>5.5</v>
      </c>
      <c r="Q3868" t="str">
        <f>LEFT(N3868,(FIND("/",N3868)-1))</f>
        <v>theater</v>
      </c>
      <c r="R3868" t="str">
        <f>MID(N3868,FIND("/",N3868)+1,4115)</f>
        <v>plays</v>
      </c>
      <c r="S3868" s="11">
        <f>(((J3868/60)/60)/24)+DATE(1970,1,1)</f>
        <v>42402.947002314817</v>
      </c>
      <c r="T3868" s="11">
        <f>(((I3868/60)/60)/24)+DATE(1970,1,1)</f>
        <v>42452.145138888889</v>
      </c>
    </row>
    <row r="3869" spans="1:20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>E3869/D3869</f>
        <v>0.1255</v>
      </c>
      <c r="P3869">
        <f>E3869/L3869</f>
        <v>50.2</v>
      </c>
      <c r="Q3869" t="str">
        <f>LEFT(N3869,(FIND("/",N3869)-1))</f>
        <v>theater</v>
      </c>
      <c r="R3869" t="str">
        <f>MID(N3869,FIND("/",N3869)+1,4115)</f>
        <v>plays</v>
      </c>
      <c r="S3869" s="11">
        <f>(((J3869/60)/60)/24)+DATE(1970,1,1)</f>
        <v>42509.814108796301</v>
      </c>
      <c r="T3869" s="11">
        <f>(((I3869/60)/60)/24)+DATE(1970,1,1)</f>
        <v>42539.814108796301</v>
      </c>
    </row>
    <row r="3870" spans="1:20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>E3870/D3870</f>
        <v>2E-3</v>
      </c>
      <c r="P3870">
        <f>E3870/L3870</f>
        <v>10</v>
      </c>
      <c r="Q3870" t="str">
        <f>LEFT(N3870,(FIND("/",N3870)-1))</f>
        <v>theater</v>
      </c>
      <c r="R3870" t="str">
        <f>MID(N3870,FIND("/",N3870)+1,4115)</f>
        <v>musical</v>
      </c>
      <c r="S3870" s="11">
        <f>(((J3870/60)/60)/24)+DATE(1970,1,1)</f>
        <v>41865.659780092588</v>
      </c>
      <c r="T3870" s="11">
        <f>(((I3870/60)/60)/24)+DATE(1970,1,1)</f>
        <v>41890.659780092588</v>
      </c>
    </row>
    <row r="3871" spans="1:20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>E3871/D3871</f>
        <v>3.44748684310884E-2</v>
      </c>
      <c r="P3871">
        <f>E3871/L3871</f>
        <v>30.133333333333333</v>
      </c>
      <c r="Q3871" t="str">
        <f>LEFT(N3871,(FIND("/",N3871)-1))</f>
        <v>theater</v>
      </c>
      <c r="R3871" t="str">
        <f>MID(N3871,FIND("/",N3871)+1,4115)</f>
        <v>musical</v>
      </c>
      <c r="S3871" s="11">
        <f>(((J3871/60)/60)/24)+DATE(1970,1,1)</f>
        <v>42047.724444444444</v>
      </c>
      <c r="T3871" s="11">
        <f>(((I3871/60)/60)/24)+DATE(1970,1,1)</f>
        <v>42077.132638888885</v>
      </c>
    </row>
    <row r="3872" spans="1:20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>E3872/D3872</f>
        <v>0.15</v>
      </c>
      <c r="P3872">
        <f>E3872/L3872</f>
        <v>150</v>
      </c>
      <c r="Q3872" t="str">
        <f>LEFT(N3872,(FIND("/",N3872)-1))</f>
        <v>theater</v>
      </c>
      <c r="R3872" t="str">
        <f>MID(N3872,FIND("/",N3872)+1,4115)</f>
        <v>musical</v>
      </c>
      <c r="S3872" s="11">
        <f>(((J3872/60)/60)/24)+DATE(1970,1,1)</f>
        <v>41793.17219907407</v>
      </c>
      <c r="T3872" s="11">
        <f>(((I3872/60)/60)/24)+DATE(1970,1,1)</f>
        <v>41823.17219907407</v>
      </c>
    </row>
    <row r="3873" spans="1:20" ht="28.8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>E3873/D3873</f>
        <v>2.6666666666666668E-2</v>
      </c>
      <c r="P3873">
        <f>E3873/L3873</f>
        <v>13.333333333333334</v>
      </c>
      <c r="Q3873" t="str">
        <f>LEFT(N3873,(FIND("/",N3873)-1))</f>
        <v>theater</v>
      </c>
      <c r="R3873" t="str">
        <f>MID(N3873,FIND("/",N3873)+1,4115)</f>
        <v>musical</v>
      </c>
      <c r="S3873" s="11">
        <f>(((J3873/60)/60)/24)+DATE(1970,1,1)</f>
        <v>42763.780671296292</v>
      </c>
      <c r="T3873" s="11">
        <f>(((I3873/60)/60)/24)+DATE(1970,1,1)</f>
        <v>42823.739004629635</v>
      </c>
    </row>
    <row r="3874" spans="1:20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>E3874/D3874</f>
        <v>0</v>
      </c>
      <c r="P3874" t="e">
        <f>E3874/L3874</f>
        <v>#DIV/0!</v>
      </c>
      <c r="Q3874" t="str">
        <f>LEFT(N3874,(FIND("/",N3874)-1))</f>
        <v>theater</v>
      </c>
      <c r="R3874" t="str">
        <f>MID(N3874,FIND("/",N3874)+1,4115)</f>
        <v>musical</v>
      </c>
      <c r="S3874" s="11">
        <f>(((J3874/60)/60)/24)+DATE(1970,1,1)</f>
        <v>42180.145787037036</v>
      </c>
      <c r="T3874" s="11">
        <f>(((I3874/60)/60)/24)+DATE(1970,1,1)</f>
        <v>42230.145787037036</v>
      </c>
    </row>
    <row r="3875" spans="1:20" ht="43.2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>E3875/D3875</f>
        <v>0</v>
      </c>
      <c r="P3875" t="e">
        <f>E3875/L3875</f>
        <v>#DIV/0!</v>
      </c>
      <c r="Q3875" t="str">
        <f>LEFT(N3875,(FIND("/",N3875)-1))</f>
        <v>theater</v>
      </c>
      <c r="R3875" t="str">
        <f>MID(N3875,FIND("/",N3875)+1,4115)</f>
        <v>musical</v>
      </c>
      <c r="S3875" s="11">
        <f>(((J3875/60)/60)/24)+DATE(1970,1,1)</f>
        <v>42255.696006944447</v>
      </c>
      <c r="T3875" s="11">
        <f>(((I3875/60)/60)/24)+DATE(1970,1,1)</f>
        <v>42285.696006944447</v>
      </c>
    </row>
    <row r="3876" spans="1:20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>E3876/D3876</f>
        <v>0</v>
      </c>
      <c r="P3876" t="e">
        <f>E3876/L3876</f>
        <v>#DIV/0!</v>
      </c>
      <c r="Q3876" t="str">
        <f>LEFT(N3876,(FIND("/",N3876)-1))</f>
        <v>theater</v>
      </c>
      <c r="R3876" t="str">
        <f>MID(N3876,FIND("/",N3876)+1,4115)</f>
        <v>musical</v>
      </c>
      <c r="S3876" s="11">
        <f>(((J3876/60)/60)/24)+DATE(1970,1,1)</f>
        <v>42007.016458333332</v>
      </c>
      <c r="T3876" s="11">
        <f>(((I3876/60)/60)/24)+DATE(1970,1,1)</f>
        <v>42028.041666666672</v>
      </c>
    </row>
    <row r="3877" spans="1:20" ht="43.2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>E3877/D3877</f>
        <v>0</v>
      </c>
      <c r="P3877" t="e">
        <f>E3877/L3877</f>
        <v>#DIV/0!</v>
      </c>
      <c r="Q3877" t="str">
        <f>LEFT(N3877,(FIND("/",N3877)-1))</f>
        <v>theater</v>
      </c>
      <c r="R3877" t="str">
        <f>MID(N3877,FIND("/",N3877)+1,4115)</f>
        <v>musical</v>
      </c>
      <c r="S3877" s="11">
        <f>(((J3877/60)/60)/24)+DATE(1970,1,1)</f>
        <v>42615.346817129626</v>
      </c>
      <c r="T3877" s="11">
        <f>(((I3877/60)/60)/24)+DATE(1970,1,1)</f>
        <v>42616.416666666672</v>
      </c>
    </row>
    <row r="3878" spans="1:20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>E3878/D3878</f>
        <v>0.52794871794871789</v>
      </c>
      <c r="P3878">
        <f>E3878/L3878</f>
        <v>44.760869565217391</v>
      </c>
      <c r="Q3878" t="str">
        <f>LEFT(N3878,(FIND("/",N3878)-1))</f>
        <v>theater</v>
      </c>
      <c r="R3878" t="str">
        <f>MID(N3878,FIND("/",N3878)+1,4115)</f>
        <v>musical</v>
      </c>
      <c r="S3878" s="11">
        <f>(((J3878/60)/60)/24)+DATE(1970,1,1)</f>
        <v>42372.624166666668</v>
      </c>
      <c r="T3878" s="11">
        <f>(((I3878/60)/60)/24)+DATE(1970,1,1)</f>
        <v>42402.624166666668</v>
      </c>
    </row>
    <row r="3879" spans="1:20" ht="43.2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>E3879/D3879</f>
        <v>4.9639999999999997E-2</v>
      </c>
      <c r="P3879">
        <f>E3879/L3879</f>
        <v>88.642857142857139</v>
      </c>
      <c r="Q3879" t="str">
        <f>LEFT(N3879,(FIND("/",N3879)-1))</f>
        <v>theater</v>
      </c>
      <c r="R3879" t="str">
        <f>MID(N3879,FIND("/",N3879)+1,4115)</f>
        <v>musical</v>
      </c>
      <c r="S3879" s="11">
        <f>(((J3879/60)/60)/24)+DATE(1970,1,1)</f>
        <v>42682.67768518519</v>
      </c>
      <c r="T3879" s="11">
        <f>(((I3879/60)/60)/24)+DATE(1970,1,1)</f>
        <v>42712.67768518519</v>
      </c>
    </row>
    <row r="3880" spans="1:20" ht="43.2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>E3880/D3880</f>
        <v>5.5555555555555556E-4</v>
      </c>
      <c r="P3880">
        <f>E3880/L3880</f>
        <v>10</v>
      </c>
      <c r="Q3880" t="str">
        <f>LEFT(N3880,(FIND("/",N3880)-1))</f>
        <v>theater</v>
      </c>
      <c r="R3880" t="str">
        <f>MID(N3880,FIND("/",N3880)+1,4115)</f>
        <v>musical</v>
      </c>
      <c r="S3880" s="11">
        <f>(((J3880/60)/60)/24)+DATE(1970,1,1)</f>
        <v>42154.818819444445</v>
      </c>
      <c r="T3880" s="11">
        <f>(((I3880/60)/60)/24)+DATE(1970,1,1)</f>
        <v>42185.165972222225</v>
      </c>
    </row>
    <row r="3881" spans="1:20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>E3881/D3881</f>
        <v>0</v>
      </c>
      <c r="P3881" t="e">
        <f>E3881/L3881</f>
        <v>#DIV/0!</v>
      </c>
      <c r="Q3881" t="str">
        <f>LEFT(N3881,(FIND("/",N3881)-1))</f>
        <v>theater</v>
      </c>
      <c r="R3881" t="str">
        <f>MID(N3881,FIND("/",N3881)+1,4115)</f>
        <v>musical</v>
      </c>
      <c r="S3881" s="11">
        <f>(((J3881/60)/60)/24)+DATE(1970,1,1)</f>
        <v>41999.861064814817</v>
      </c>
      <c r="T3881" s="11">
        <f>(((I3881/60)/60)/24)+DATE(1970,1,1)</f>
        <v>42029.861064814817</v>
      </c>
    </row>
    <row r="3882" spans="1:20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>E3882/D3882</f>
        <v>0.13066666666666665</v>
      </c>
      <c r="P3882">
        <f>E3882/L3882</f>
        <v>57.647058823529413</v>
      </c>
      <c r="Q3882" t="str">
        <f>LEFT(N3882,(FIND("/",N3882)-1))</f>
        <v>theater</v>
      </c>
      <c r="R3882" t="str">
        <f>MID(N3882,FIND("/",N3882)+1,4115)</f>
        <v>musical</v>
      </c>
      <c r="S3882" s="11">
        <f>(((J3882/60)/60)/24)+DATE(1970,1,1)</f>
        <v>41815.815046296295</v>
      </c>
      <c r="T3882" s="11">
        <f>(((I3882/60)/60)/24)+DATE(1970,1,1)</f>
        <v>41850.958333333336</v>
      </c>
    </row>
    <row r="3883" spans="1:20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>E3883/D3883</f>
        <v>0.05</v>
      </c>
      <c r="P3883">
        <f>E3883/L3883</f>
        <v>25</v>
      </c>
      <c r="Q3883" t="str">
        <f>LEFT(N3883,(FIND("/",N3883)-1))</f>
        <v>theater</v>
      </c>
      <c r="R3883" t="str">
        <f>MID(N3883,FIND("/",N3883)+1,4115)</f>
        <v>musical</v>
      </c>
      <c r="S3883" s="11">
        <f>(((J3883/60)/60)/24)+DATE(1970,1,1)</f>
        <v>42756.018506944441</v>
      </c>
      <c r="T3883" s="11">
        <f>(((I3883/60)/60)/24)+DATE(1970,1,1)</f>
        <v>42786.018506944441</v>
      </c>
    </row>
    <row r="3884" spans="1:20" ht="43.2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>E3884/D3884</f>
        <v>0</v>
      </c>
      <c r="P3884" t="e">
        <f>E3884/L3884</f>
        <v>#DIV/0!</v>
      </c>
      <c r="Q3884" t="str">
        <f>LEFT(N3884,(FIND("/",N3884)-1))</f>
        <v>theater</v>
      </c>
      <c r="R3884" t="str">
        <f>MID(N3884,FIND("/",N3884)+1,4115)</f>
        <v>musical</v>
      </c>
      <c r="S3884" s="11">
        <f>(((J3884/60)/60)/24)+DATE(1970,1,1)</f>
        <v>42373.983449074076</v>
      </c>
      <c r="T3884" s="11">
        <f>(((I3884/60)/60)/24)+DATE(1970,1,1)</f>
        <v>42400.960416666669</v>
      </c>
    </row>
    <row r="3885" spans="1:20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>E3885/D3885</f>
        <v>0</v>
      </c>
      <c r="P3885" t="e">
        <f>E3885/L3885</f>
        <v>#DIV/0!</v>
      </c>
      <c r="Q3885" t="str">
        <f>LEFT(N3885,(FIND("/",N3885)-1))</f>
        <v>theater</v>
      </c>
      <c r="R3885" t="str">
        <f>MID(N3885,FIND("/",N3885)+1,4115)</f>
        <v>musical</v>
      </c>
      <c r="S3885" s="11">
        <f>(((J3885/60)/60)/24)+DATE(1970,1,1)</f>
        <v>41854.602650462963</v>
      </c>
      <c r="T3885" s="11">
        <f>(((I3885/60)/60)/24)+DATE(1970,1,1)</f>
        <v>41884.602650462963</v>
      </c>
    </row>
    <row r="3886" spans="1:20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>E3886/D3886</f>
        <v>0</v>
      </c>
      <c r="P3886" t="e">
        <f>E3886/L3886</f>
        <v>#DIV/0!</v>
      </c>
      <c r="Q3886" t="str">
        <f>LEFT(N3886,(FIND("/",N3886)-1))</f>
        <v>theater</v>
      </c>
      <c r="R3886" t="str">
        <f>MID(N3886,FIND("/",N3886)+1,4115)</f>
        <v>musical</v>
      </c>
      <c r="S3886" s="11">
        <f>(((J3886/60)/60)/24)+DATE(1970,1,1)</f>
        <v>42065.791574074072</v>
      </c>
      <c r="T3886" s="11">
        <f>(((I3886/60)/60)/24)+DATE(1970,1,1)</f>
        <v>42090.749907407408</v>
      </c>
    </row>
    <row r="3887" spans="1:20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>E3887/D3887</f>
        <v>0</v>
      </c>
      <c r="P3887" t="e">
        <f>E3887/L3887</f>
        <v>#DIV/0!</v>
      </c>
      <c r="Q3887" t="str">
        <f>LEFT(N3887,(FIND("/",N3887)-1))</f>
        <v>theater</v>
      </c>
      <c r="R3887" t="str">
        <f>MID(N3887,FIND("/",N3887)+1,4115)</f>
        <v>musical</v>
      </c>
      <c r="S3887" s="11">
        <f>(((J3887/60)/60)/24)+DATE(1970,1,1)</f>
        <v>42469.951284722221</v>
      </c>
      <c r="T3887" s="11">
        <f>(((I3887/60)/60)/24)+DATE(1970,1,1)</f>
        <v>42499.951284722221</v>
      </c>
    </row>
    <row r="3888" spans="1:20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>E3888/D3888</f>
        <v>0</v>
      </c>
      <c r="P3888" t="e">
        <f>E3888/L3888</f>
        <v>#DIV/0!</v>
      </c>
      <c r="Q3888" t="str">
        <f>LEFT(N3888,(FIND("/",N3888)-1))</f>
        <v>theater</v>
      </c>
      <c r="R3888" t="str">
        <f>MID(N3888,FIND("/",N3888)+1,4115)</f>
        <v>musical</v>
      </c>
      <c r="S3888" s="11">
        <f>(((J3888/60)/60)/24)+DATE(1970,1,1)</f>
        <v>41954.228032407409</v>
      </c>
      <c r="T3888" s="11">
        <f>(((I3888/60)/60)/24)+DATE(1970,1,1)</f>
        <v>41984.228032407409</v>
      </c>
    </row>
    <row r="3889" spans="1:20" ht="43.2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>E3889/D3889</f>
        <v>1.7500000000000002E-2</v>
      </c>
      <c r="P3889">
        <f>E3889/L3889</f>
        <v>17.5</v>
      </c>
      <c r="Q3889" t="str">
        <f>LEFT(N3889,(FIND("/",N3889)-1))</f>
        <v>theater</v>
      </c>
      <c r="R3889" t="str">
        <f>MID(N3889,FIND("/",N3889)+1,4115)</f>
        <v>musical</v>
      </c>
      <c r="S3889" s="11">
        <f>(((J3889/60)/60)/24)+DATE(1970,1,1)</f>
        <v>42079.857974537037</v>
      </c>
      <c r="T3889" s="11">
        <f>(((I3889/60)/60)/24)+DATE(1970,1,1)</f>
        <v>42125.916666666672</v>
      </c>
    </row>
    <row r="3890" spans="1:20" ht="43.2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>E3890/D3890</f>
        <v>0.27100000000000002</v>
      </c>
      <c r="P3890">
        <f>E3890/L3890</f>
        <v>38.714285714285715</v>
      </c>
      <c r="Q3890" t="str">
        <f>LEFT(N3890,(FIND("/",N3890)-1))</f>
        <v>theater</v>
      </c>
      <c r="R3890" t="str">
        <f>MID(N3890,FIND("/",N3890)+1,4115)</f>
        <v>plays</v>
      </c>
      <c r="S3890" s="11">
        <f>(((J3890/60)/60)/24)+DATE(1970,1,1)</f>
        <v>42762.545810185184</v>
      </c>
      <c r="T3890" s="11">
        <f>(((I3890/60)/60)/24)+DATE(1970,1,1)</f>
        <v>42792.545810185184</v>
      </c>
    </row>
    <row r="3891" spans="1:20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>E3891/D3891</f>
        <v>1.4749999999999999E-2</v>
      </c>
      <c r="P3891">
        <f>E3891/L3891</f>
        <v>13.111111111111111</v>
      </c>
      <c r="Q3891" t="str">
        <f>LEFT(N3891,(FIND("/",N3891)-1))</f>
        <v>theater</v>
      </c>
      <c r="R3891" t="str">
        <f>MID(N3891,FIND("/",N3891)+1,4115)</f>
        <v>plays</v>
      </c>
      <c r="S3891" s="11">
        <f>(((J3891/60)/60)/24)+DATE(1970,1,1)</f>
        <v>41977.004976851851</v>
      </c>
      <c r="T3891" s="11">
        <f>(((I3891/60)/60)/24)+DATE(1970,1,1)</f>
        <v>42008.976388888885</v>
      </c>
    </row>
    <row r="3892" spans="1:20" ht="43.2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>E3892/D3892</f>
        <v>0.16826666666666668</v>
      </c>
      <c r="P3892">
        <f>E3892/L3892</f>
        <v>315.5</v>
      </c>
      <c r="Q3892" t="str">
        <f>LEFT(N3892,(FIND("/",N3892)-1))</f>
        <v>theater</v>
      </c>
      <c r="R3892" t="str">
        <f>MID(N3892,FIND("/",N3892)+1,4115)</f>
        <v>plays</v>
      </c>
      <c r="S3892" s="11">
        <f>(((J3892/60)/60)/24)+DATE(1970,1,1)</f>
        <v>42171.758611111116</v>
      </c>
      <c r="T3892" s="11">
        <f>(((I3892/60)/60)/24)+DATE(1970,1,1)</f>
        <v>42231.758611111116</v>
      </c>
    </row>
    <row r="3893" spans="1:20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>E3893/D3893</f>
        <v>0.32500000000000001</v>
      </c>
      <c r="P3893">
        <f>E3893/L3893</f>
        <v>37.142857142857146</v>
      </c>
      <c r="Q3893" t="str">
        <f>LEFT(N3893,(FIND("/",N3893)-1))</f>
        <v>theater</v>
      </c>
      <c r="R3893" t="str">
        <f>MID(N3893,FIND("/",N3893)+1,4115)</f>
        <v>plays</v>
      </c>
      <c r="S3893" s="11">
        <f>(((J3893/60)/60)/24)+DATE(1970,1,1)</f>
        <v>42056.1324537037</v>
      </c>
      <c r="T3893" s="11">
        <f>(((I3893/60)/60)/24)+DATE(1970,1,1)</f>
        <v>42086.207638888889</v>
      </c>
    </row>
    <row r="3894" spans="1:20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>E3894/D3894</f>
        <v>0</v>
      </c>
      <c r="P3894" t="e">
        <f>E3894/L3894</f>
        <v>#DIV/0!</v>
      </c>
      <c r="Q3894" t="str">
        <f>LEFT(N3894,(FIND("/",N3894)-1))</f>
        <v>theater</v>
      </c>
      <c r="R3894" t="str">
        <f>MID(N3894,FIND("/",N3894)+1,4115)</f>
        <v>plays</v>
      </c>
      <c r="S3894" s="11">
        <f>(((J3894/60)/60)/24)+DATE(1970,1,1)</f>
        <v>41867.652280092596</v>
      </c>
      <c r="T3894" s="11">
        <f>(((I3894/60)/60)/24)+DATE(1970,1,1)</f>
        <v>41875.291666666664</v>
      </c>
    </row>
    <row r="3895" spans="1:20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>E3895/D3895</f>
        <v>0.2155</v>
      </c>
      <c r="P3895">
        <f>E3895/L3895</f>
        <v>128.27380952380952</v>
      </c>
      <c r="Q3895" t="str">
        <f>LEFT(N3895,(FIND("/",N3895)-1))</f>
        <v>theater</v>
      </c>
      <c r="R3895" t="str">
        <f>MID(N3895,FIND("/",N3895)+1,4115)</f>
        <v>plays</v>
      </c>
      <c r="S3895" s="11">
        <f>(((J3895/60)/60)/24)+DATE(1970,1,1)</f>
        <v>41779.657870370371</v>
      </c>
      <c r="T3895" s="11">
        <f>(((I3895/60)/60)/24)+DATE(1970,1,1)</f>
        <v>41821.25</v>
      </c>
    </row>
    <row r="3896" spans="1:20" ht="43.2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>E3896/D3896</f>
        <v>3.4666666666666665E-2</v>
      </c>
      <c r="P3896">
        <f>E3896/L3896</f>
        <v>47.272727272727273</v>
      </c>
      <c r="Q3896" t="str">
        <f>LEFT(N3896,(FIND("/",N3896)-1))</f>
        <v>theater</v>
      </c>
      <c r="R3896" t="str">
        <f>MID(N3896,FIND("/",N3896)+1,4115)</f>
        <v>plays</v>
      </c>
      <c r="S3896" s="11">
        <f>(((J3896/60)/60)/24)+DATE(1970,1,1)</f>
        <v>42679.958472222221</v>
      </c>
      <c r="T3896" s="11">
        <f>(((I3896/60)/60)/24)+DATE(1970,1,1)</f>
        <v>42710.207638888889</v>
      </c>
    </row>
    <row r="3897" spans="1:20" ht="43.2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>E3897/D3897</f>
        <v>0.05</v>
      </c>
      <c r="P3897">
        <f>E3897/L3897</f>
        <v>50</v>
      </c>
      <c r="Q3897" t="str">
        <f>LEFT(N3897,(FIND("/",N3897)-1))</f>
        <v>theater</v>
      </c>
      <c r="R3897" t="str">
        <f>MID(N3897,FIND("/",N3897)+1,4115)</f>
        <v>plays</v>
      </c>
      <c r="S3897" s="11">
        <f>(((J3897/60)/60)/24)+DATE(1970,1,1)</f>
        <v>42032.250208333338</v>
      </c>
      <c r="T3897" s="11">
        <f>(((I3897/60)/60)/24)+DATE(1970,1,1)</f>
        <v>42063.250208333338</v>
      </c>
    </row>
    <row r="3898" spans="1:20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>E3898/D3898</f>
        <v>0.10625</v>
      </c>
      <c r="P3898">
        <f>E3898/L3898</f>
        <v>42.5</v>
      </c>
      <c r="Q3898" t="str">
        <f>LEFT(N3898,(FIND("/",N3898)-1))</f>
        <v>theater</v>
      </c>
      <c r="R3898" t="str">
        <f>MID(N3898,FIND("/",N3898)+1,4115)</f>
        <v>plays</v>
      </c>
      <c r="S3898" s="11">
        <f>(((J3898/60)/60)/24)+DATE(1970,1,1)</f>
        <v>41793.191875000004</v>
      </c>
      <c r="T3898" s="11">
        <f>(((I3898/60)/60)/24)+DATE(1970,1,1)</f>
        <v>41807.191875000004</v>
      </c>
    </row>
    <row r="3899" spans="1:20" ht="43.2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>E3899/D3899</f>
        <v>0.17599999999999999</v>
      </c>
      <c r="P3899">
        <f>E3899/L3899</f>
        <v>44</v>
      </c>
      <c r="Q3899" t="str">
        <f>LEFT(N3899,(FIND("/",N3899)-1))</f>
        <v>theater</v>
      </c>
      <c r="R3899" t="str">
        <f>MID(N3899,FIND("/",N3899)+1,4115)</f>
        <v>plays</v>
      </c>
      <c r="S3899" s="11">
        <f>(((J3899/60)/60)/24)+DATE(1970,1,1)</f>
        <v>41982.87364583333</v>
      </c>
      <c r="T3899" s="11">
        <f>(((I3899/60)/60)/24)+DATE(1970,1,1)</f>
        <v>42012.87364583333</v>
      </c>
    </row>
    <row r="3900" spans="1:20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>E3900/D3900</f>
        <v>0.3256</v>
      </c>
      <c r="P3900">
        <f>E3900/L3900</f>
        <v>50.875</v>
      </c>
      <c r="Q3900" t="str">
        <f>LEFT(N3900,(FIND("/",N3900)-1))</f>
        <v>theater</v>
      </c>
      <c r="R3900" t="str">
        <f>MID(N3900,FIND("/",N3900)+1,4115)</f>
        <v>plays</v>
      </c>
      <c r="S3900" s="11">
        <f>(((J3900/60)/60)/24)+DATE(1970,1,1)</f>
        <v>42193.482291666667</v>
      </c>
      <c r="T3900" s="11">
        <f>(((I3900/60)/60)/24)+DATE(1970,1,1)</f>
        <v>42233.666666666672</v>
      </c>
    </row>
    <row r="3901" spans="1:20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>E3901/D3901</f>
        <v>1.2500000000000001E-2</v>
      </c>
      <c r="P3901">
        <f>E3901/L3901</f>
        <v>62.5</v>
      </c>
      <c r="Q3901" t="str">
        <f>LEFT(N3901,(FIND("/",N3901)-1))</f>
        <v>theater</v>
      </c>
      <c r="R3901" t="str">
        <f>MID(N3901,FIND("/",N3901)+1,4115)</f>
        <v>plays</v>
      </c>
      <c r="S3901" s="11">
        <f>(((J3901/60)/60)/24)+DATE(1970,1,1)</f>
        <v>41843.775011574071</v>
      </c>
      <c r="T3901" s="11">
        <f>(((I3901/60)/60)/24)+DATE(1970,1,1)</f>
        <v>41863.775011574071</v>
      </c>
    </row>
    <row r="3902" spans="1:20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>E3902/D3902</f>
        <v>5.3999999999999999E-2</v>
      </c>
      <c r="P3902">
        <f>E3902/L3902</f>
        <v>27</v>
      </c>
      <c r="Q3902" t="str">
        <f>LEFT(N3902,(FIND("/",N3902)-1))</f>
        <v>theater</v>
      </c>
      <c r="R3902" t="str">
        <f>MID(N3902,FIND("/",N3902)+1,4115)</f>
        <v>plays</v>
      </c>
      <c r="S3902" s="11">
        <f>(((J3902/60)/60)/24)+DATE(1970,1,1)</f>
        <v>42136.092488425929</v>
      </c>
      <c r="T3902" s="11">
        <f>(((I3902/60)/60)/24)+DATE(1970,1,1)</f>
        <v>42166.092488425929</v>
      </c>
    </row>
    <row r="3903" spans="1:20" ht="43.2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>E3903/D3903</f>
        <v>8.3333333333333332E-3</v>
      </c>
      <c r="P3903">
        <f>E3903/L3903</f>
        <v>25</v>
      </c>
      <c r="Q3903" t="str">
        <f>LEFT(N3903,(FIND("/",N3903)-1))</f>
        <v>theater</v>
      </c>
      <c r="R3903" t="str">
        <f>MID(N3903,FIND("/",N3903)+1,4115)</f>
        <v>plays</v>
      </c>
      <c r="S3903" s="11">
        <f>(((J3903/60)/60)/24)+DATE(1970,1,1)</f>
        <v>42317.826377314821</v>
      </c>
      <c r="T3903" s="11">
        <f>(((I3903/60)/60)/24)+DATE(1970,1,1)</f>
        <v>42357.826377314821</v>
      </c>
    </row>
    <row r="3904" spans="1:20" ht="43.2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>E3904/D3904</f>
        <v>0.48833333333333334</v>
      </c>
      <c r="P3904">
        <f>E3904/L3904</f>
        <v>47.258064516129032</v>
      </c>
      <c r="Q3904" t="str">
        <f>LEFT(N3904,(FIND("/",N3904)-1))</f>
        <v>theater</v>
      </c>
      <c r="R3904" t="str">
        <f>MID(N3904,FIND("/",N3904)+1,4115)</f>
        <v>plays</v>
      </c>
      <c r="S3904" s="11">
        <f>(((J3904/60)/60)/24)+DATE(1970,1,1)</f>
        <v>42663.468078703707</v>
      </c>
      <c r="T3904" s="11">
        <f>(((I3904/60)/60)/24)+DATE(1970,1,1)</f>
        <v>42688.509745370371</v>
      </c>
    </row>
    <row r="3905" spans="1:20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>E3905/D3905</f>
        <v>0</v>
      </c>
      <c r="P3905" t="e">
        <f>E3905/L3905</f>
        <v>#DIV/0!</v>
      </c>
      <c r="Q3905" t="str">
        <f>LEFT(N3905,(FIND("/",N3905)-1))</f>
        <v>theater</v>
      </c>
      <c r="R3905" t="str">
        <f>MID(N3905,FIND("/",N3905)+1,4115)</f>
        <v>plays</v>
      </c>
      <c r="S3905" s="11">
        <f>(((J3905/60)/60)/24)+DATE(1970,1,1)</f>
        <v>42186.01116898148</v>
      </c>
      <c r="T3905" s="11">
        <f>(((I3905/60)/60)/24)+DATE(1970,1,1)</f>
        <v>42230.818055555559</v>
      </c>
    </row>
    <row r="3906" spans="1:20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>E3906/D3906</f>
        <v>2.9999999999999997E-4</v>
      </c>
      <c r="P3906">
        <f>E3906/L3906</f>
        <v>1.5</v>
      </c>
      <c r="Q3906" t="str">
        <f>LEFT(N3906,(FIND("/",N3906)-1))</f>
        <v>theater</v>
      </c>
      <c r="R3906" t="str">
        <f>MID(N3906,FIND("/",N3906)+1,4115)</f>
        <v>plays</v>
      </c>
      <c r="S3906" s="11">
        <f>(((J3906/60)/60)/24)+DATE(1970,1,1)</f>
        <v>42095.229166666672</v>
      </c>
      <c r="T3906" s="11">
        <f>(((I3906/60)/60)/24)+DATE(1970,1,1)</f>
        <v>42109.211111111115</v>
      </c>
    </row>
    <row r="3907" spans="1:20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>E3907/D3907</f>
        <v>0.11533333333333333</v>
      </c>
      <c r="P3907">
        <f>E3907/L3907</f>
        <v>24.714285714285715</v>
      </c>
      <c r="Q3907" t="str">
        <f>LEFT(N3907,(FIND("/",N3907)-1))</f>
        <v>theater</v>
      </c>
      <c r="R3907" t="str">
        <f>MID(N3907,FIND("/",N3907)+1,4115)</f>
        <v>plays</v>
      </c>
      <c r="S3907" s="11">
        <f>(((J3907/60)/60)/24)+DATE(1970,1,1)</f>
        <v>42124.623877314814</v>
      </c>
      <c r="T3907" s="11">
        <f>(((I3907/60)/60)/24)+DATE(1970,1,1)</f>
        <v>42166.958333333328</v>
      </c>
    </row>
    <row r="3908" spans="1:20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>E3908/D3908</f>
        <v>0.67333333333333334</v>
      </c>
      <c r="P3908">
        <f>E3908/L3908</f>
        <v>63.125</v>
      </c>
      <c r="Q3908" t="str">
        <f>LEFT(N3908,(FIND("/",N3908)-1))</f>
        <v>theater</v>
      </c>
      <c r="R3908" t="str">
        <f>MID(N3908,FIND("/",N3908)+1,4115)</f>
        <v>plays</v>
      </c>
      <c r="S3908" s="11">
        <f>(((J3908/60)/60)/24)+DATE(1970,1,1)</f>
        <v>42143.917743055557</v>
      </c>
      <c r="T3908" s="11">
        <f>(((I3908/60)/60)/24)+DATE(1970,1,1)</f>
        <v>42181.559027777781</v>
      </c>
    </row>
    <row r="3909" spans="1:20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>E3909/D3909</f>
        <v>0.153</v>
      </c>
      <c r="P3909">
        <f>E3909/L3909</f>
        <v>38.25</v>
      </c>
      <c r="Q3909" t="str">
        <f>LEFT(N3909,(FIND("/",N3909)-1))</f>
        <v>theater</v>
      </c>
      <c r="R3909" t="str">
        <f>MID(N3909,FIND("/",N3909)+1,4115)</f>
        <v>plays</v>
      </c>
      <c r="S3909" s="11">
        <f>(((J3909/60)/60)/24)+DATE(1970,1,1)</f>
        <v>41906.819513888891</v>
      </c>
      <c r="T3909" s="11">
        <f>(((I3909/60)/60)/24)+DATE(1970,1,1)</f>
        <v>41938.838888888888</v>
      </c>
    </row>
    <row r="3910" spans="1:20" ht="43.2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>E3910/D3910</f>
        <v>8.666666666666667E-2</v>
      </c>
      <c r="P3910">
        <f>E3910/L3910</f>
        <v>16.25</v>
      </c>
      <c r="Q3910" t="str">
        <f>LEFT(N3910,(FIND("/",N3910)-1))</f>
        <v>theater</v>
      </c>
      <c r="R3910" t="str">
        <f>MID(N3910,FIND("/",N3910)+1,4115)</f>
        <v>plays</v>
      </c>
      <c r="S3910" s="11">
        <f>(((J3910/60)/60)/24)+DATE(1970,1,1)</f>
        <v>41834.135370370372</v>
      </c>
      <c r="T3910" s="11">
        <f>(((I3910/60)/60)/24)+DATE(1970,1,1)</f>
        <v>41849.135370370372</v>
      </c>
    </row>
    <row r="3911" spans="1:20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>E3911/D3911</f>
        <v>2.2499999999999998E-3</v>
      </c>
      <c r="P3911">
        <f>E3911/L3911</f>
        <v>33.75</v>
      </c>
      <c r="Q3911" t="str">
        <f>LEFT(N3911,(FIND("/",N3911)-1))</f>
        <v>theater</v>
      </c>
      <c r="R3911" t="str">
        <f>MID(N3911,FIND("/",N3911)+1,4115)</f>
        <v>plays</v>
      </c>
      <c r="S3911" s="11">
        <f>(((J3911/60)/60)/24)+DATE(1970,1,1)</f>
        <v>41863.359282407408</v>
      </c>
      <c r="T3911" s="11">
        <f>(((I3911/60)/60)/24)+DATE(1970,1,1)</f>
        <v>41893.359282407408</v>
      </c>
    </row>
    <row r="3912" spans="1:20" ht="43.2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>E3912/D3912</f>
        <v>3.0833333333333334E-2</v>
      </c>
      <c r="P3912">
        <f>E3912/L3912</f>
        <v>61.666666666666664</v>
      </c>
      <c r="Q3912" t="str">
        <f>LEFT(N3912,(FIND("/",N3912)-1))</f>
        <v>theater</v>
      </c>
      <c r="R3912" t="str">
        <f>MID(N3912,FIND("/",N3912)+1,4115)</f>
        <v>plays</v>
      </c>
      <c r="S3912" s="11">
        <f>(((J3912/60)/60)/24)+DATE(1970,1,1)</f>
        <v>42224.756909722222</v>
      </c>
      <c r="T3912" s="11">
        <f>(((I3912/60)/60)/24)+DATE(1970,1,1)</f>
        <v>42254.756909722222</v>
      </c>
    </row>
    <row r="3913" spans="1:20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>E3913/D3913</f>
        <v>0.37412499999999999</v>
      </c>
      <c r="P3913">
        <f>E3913/L3913</f>
        <v>83.138888888888886</v>
      </c>
      <c r="Q3913" t="str">
        <f>LEFT(N3913,(FIND("/",N3913)-1))</f>
        <v>theater</v>
      </c>
      <c r="R3913" t="str">
        <f>MID(N3913,FIND("/",N3913)+1,4115)</f>
        <v>plays</v>
      </c>
      <c r="S3913" s="11">
        <f>(((J3913/60)/60)/24)+DATE(1970,1,1)</f>
        <v>41939.8122337963</v>
      </c>
      <c r="T3913" s="11">
        <f>(((I3913/60)/60)/24)+DATE(1970,1,1)</f>
        <v>41969.853900462964</v>
      </c>
    </row>
    <row r="3914" spans="1:20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>E3914/D3914</f>
        <v>6.666666666666667E-5</v>
      </c>
      <c r="P3914">
        <f>E3914/L3914</f>
        <v>1</v>
      </c>
      <c r="Q3914" t="str">
        <f>LEFT(N3914,(FIND("/",N3914)-1))</f>
        <v>theater</v>
      </c>
      <c r="R3914" t="str">
        <f>MID(N3914,FIND("/",N3914)+1,4115)</f>
        <v>plays</v>
      </c>
      <c r="S3914" s="11">
        <f>(((J3914/60)/60)/24)+DATE(1970,1,1)</f>
        <v>42059.270023148143</v>
      </c>
      <c r="T3914" s="11">
        <f>(((I3914/60)/60)/24)+DATE(1970,1,1)</f>
        <v>42119.190972222219</v>
      </c>
    </row>
    <row r="3915" spans="1:20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>E3915/D3915</f>
        <v>0.1</v>
      </c>
      <c r="P3915">
        <f>E3915/L3915</f>
        <v>142.85714285714286</v>
      </c>
      <c r="Q3915" t="str">
        <f>LEFT(N3915,(FIND("/",N3915)-1))</f>
        <v>theater</v>
      </c>
      <c r="R3915" t="str">
        <f>MID(N3915,FIND("/",N3915)+1,4115)</f>
        <v>plays</v>
      </c>
      <c r="S3915" s="11">
        <f>(((J3915/60)/60)/24)+DATE(1970,1,1)</f>
        <v>42308.211215277777</v>
      </c>
      <c r="T3915" s="11">
        <f>(((I3915/60)/60)/24)+DATE(1970,1,1)</f>
        <v>42338.252881944441</v>
      </c>
    </row>
    <row r="3916" spans="1:20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>E3916/D3916</f>
        <v>0.36359999999999998</v>
      </c>
      <c r="P3916">
        <f>E3916/L3916</f>
        <v>33.666666666666664</v>
      </c>
      <c r="Q3916" t="str">
        <f>LEFT(N3916,(FIND("/",N3916)-1))</f>
        <v>theater</v>
      </c>
      <c r="R3916" t="str">
        <f>MID(N3916,FIND("/",N3916)+1,4115)</f>
        <v>plays</v>
      </c>
      <c r="S3916" s="11">
        <f>(((J3916/60)/60)/24)+DATE(1970,1,1)</f>
        <v>42114.818935185183</v>
      </c>
      <c r="T3916" s="11">
        <f>(((I3916/60)/60)/24)+DATE(1970,1,1)</f>
        <v>42134.957638888889</v>
      </c>
    </row>
    <row r="3917" spans="1:20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>E3917/D3917</f>
        <v>3.3333333333333335E-3</v>
      </c>
      <c r="P3917">
        <f>E3917/L3917</f>
        <v>5</v>
      </c>
      <c r="Q3917" t="str">
        <f>LEFT(N3917,(FIND("/",N3917)-1))</f>
        <v>theater</v>
      </c>
      <c r="R3917" t="str">
        <f>MID(N3917,FIND("/",N3917)+1,4115)</f>
        <v>plays</v>
      </c>
      <c r="S3917" s="11">
        <f>(((J3917/60)/60)/24)+DATE(1970,1,1)</f>
        <v>42492.98505787037</v>
      </c>
      <c r="T3917" s="11">
        <f>(((I3917/60)/60)/24)+DATE(1970,1,1)</f>
        <v>42522.98505787037</v>
      </c>
    </row>
    <row r="3918" spans="1:20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>E3918/D3918</f>
        <v>0</v>
      </c>
      <c r="P3918" t="e">
        <f>E3918/L3918</f>
        <v>#DIV/0!</v>
      </c>
      <c r="Q3918" t="str">
        <f>LEFT(N3918,(FIND("/",N3918)-1))</f>
        <v>theater</v>
      </c>
      <c r="R3918" t="str">
        <f>MID(N3918,FIND("/",N3918)+1,4115)</f>
        <v>plays</v>
      </c>
      <c r="S3918" s="11">
        <f>(((J3918/60)/60)/24)+DATE(1970,1,1)</f>
        <v>42494.471666666665</v>
      </c>
      <c r="T3918" s="11">
        <f>(((I3918/60)/60)/24)+DATE(1970,1,1)</f>
        <v>42524.471666666665</v>
      </c>
    </row>
    <row r="3919" spans="1:20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>E3919/D3919</f>
        <v>2.8571428571428571E-3</v>
      </c>
      <c r="P3919">
        <f>E3919/L3919</f>
        <v>10</v>
      </c>
      <c r="Q3919" t="str">
        <f>LEFT(N3919,(FIND("/",N3919)-1))</f>
        <v>theater</v>
      </c>
      <c r="R3919" t="str">
        <f>MID(N3919,FIND("/",N3919)+1,4115)</f>
        <v>plays</v>
      </c>
      <c r="S3919" s="11">
        <f>(((J3919/60)/60)/24)+DATE(1970,1,1)</f>
        <v>41863.527326388888</v>
      </c>
      <c r="T3919" s="11">
        <f>(((I3919/60)/60)/24)+DATE(1970,1,1)</f>
        <v>41893.527326388888</v>
      </c>
    </row>
    <row r="3920" spans="1:20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>E3920/D3920</f>
        <v>2E-3</v>
      </c>
      <c r="P3920">
        <f>E3920/L3920</f>
        <v>40</v>
      </c>
      <c r="Q3920" t="str">
        <f>LEFT(N3920,(FIND("/",N3920)-1))</f>
        <v>theater</v>
      </c>
      <c r="R3920" t="str">
        <f>MID(N3920,FIND("/",N3920)+1,4115)</f>
        <v>plays</v>
      </c>
      <c r="S3920" s="11">
        <f>(((J3920/60)/60)/24)+DATE(1970,1,1)</f>
        <v>41843.664618055554</v>
      </c>
      <c r="T3920" s="11">
        <f>(((I3920/60)/60)/24)+DATE(1970,1,1)</f>
        <v>41855.666666666664</v>
      </c>
    </row>
    <row r="3921" spans="1:20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>E3921/D3921</f>
        <v>1.7999999999999999E-2</v>
      </c>
      <c r="P3921">
        <f>E3921/L3921</f>
        <v>30</v>
      </c>
      <c r="Q3921" t="str">
        <f>LEFT(N3921,(FIND("/",N3921)-1))</f>
        <v>theater</v>
      </c>
      <c r="R3921" t="str">
        <f>MID(N3921,FIND("/",N3921)+1,4115)</f>
        <v>plays</v>
      </c>
      <c r="S3921" s="11">
        <f>(((J3921/60)/60)/24)+DATE(1970,1,1)</f>
        <v>42358.684872685189</v>
      </c>
      <c r="T3921" s="11">
        <f>(((I3921/60)/60)/24)+DATE(1970,1,1)</f>
        <v>42387</v>
      </c>
    </row>
    <row r="3922" spans="1:20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>E3922/D3922</f>
        <v>5.3999999999999999E-2</v>
      </c>
      <c r="P3922">
        <f>E3922/L3922</f>
        <v>45</v>
      </c>
      <c r="Q3922" t="str">
        <f>LEFT(N3922,(FIND("/",N3922)-1))</f>
        <v>theater</v>
      </c>
      <c r="R3922" t="str">
        <f>MID(N3922,FIND("/",N3922)+1,4115)</f>
        <v>plays</v>
      </c>
      <c r="S3922" s="11">
        <f>(((J3922/60)/60)/24)+DATE(1970,1,1)</f>
        <v>42657.38726851852</v>
      </c>
      <c r="T3922" s="11">
        <f>(((I3922/60)/60)/24)+DATE(1970,1,1)</f>
        <v>42687.428935185191</v>
      </c>
    </row>
    <row r="3923" spans="1:20" ht="43.2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>E3923/D3923</f>
        <v>0</v>
      </c>
      <c r="P3923" t="e">
        <f>E3923/L3923</f>
        <v>#DIV/0!</v>
      </c>
      <c r="Q3923" t="str">
        <f>LEFT(N3923,(FIND("/",N3923)-1))</f>
        <v>theater</v>
      </c>
      <c r="R3923" t="str">
        <f>MID(N3923,FIND("/",N3923)+1,4115)</f>
        <v>plays</v>
      </c>
      <c r="S3923" s="11">
        <f>(((J3923/60)/60)/24)+DATE(1970,1,1)</f>
        <v>41926.542303240742</v>
      </c>
      <c r="T3923" s="11">
        <f>(((I3923/60)/60)/24)+DATE(1970,1,1)</f>
        <v>41938.75</v>
      </c>
    </row>
    <row r="3924" spans="1:20" ht="43.2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>E3924/D3924</f>
        <v>8.1333333333333327E-2</v>
      </c>
      <c r="P3924">
        <f>E3924/L3924</f>
        <v>10.166666666666666</v>
      </c>
      <c r="Q3924" t="str">
        <f>LEFT(N3924,(FIND("/",N3924)-1))</f>
        <v>theater</v>
      </c>
      <c r="R3924" t="str">
        <f>MID(N3924,FIND("/",N3924)+1,4115)</f>
        <v>plays</v>
      </c>
      <c r="S3924" s="11">
        <f>(((J3924/60)/60)/24)+DATE(1970,1,1)</f>
        <v>42020.768634259264</v>
      </c>
      <c r="T3924" s="11">
        <f>(((I3924/60)/60)/24)+DATE(1970,1,1)</f>
        <v>42065.958333333328</v>
      </c>
    </row>
    <row r="3925" spans="1:20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>E3925/D3925</f>
        <v>0.12034782608695652</v>
      </c>
      <c r="P3925">
        <f>E3925/L3925</f>
        <v>81.411764705882348</v>
      </c>
      <c r="Q3925" t="str">
        <f>LEFT(N3925,(FIND("/",N3925)-1))</f>
        <v>theater</v>
      </c>
      <c r="R3925" t="str">
        <f>MID(N3925,FIND("/",N3925)+1,4115)</f>
        <v>plays</v>
      </c>
      <c r="S3925" s="11">
        <f>(((J3925/60)/60)/24)+DATE(1970,1,1)</f>
        <v>42075.979988425926</v>
      </c>
      <c r="T3925" s="11">
        <f>(((I3925/60)/60)/24)+DATE(1970,1,1)</f>
        <v>42103.979988425926</v>
      </c>
    </row>
    <row r="3926" spans="1:20" ht="43.2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>E3926/D3926</f>
        <v>0.15266666666666667</v>
      </c>
      <c r="P3926">
        <f>E3926/L3926</f>
        <v>57.25</v>
      </c>
      <c r="Q3926" t="str">
        <f>LEFT(N3926,(FIND("/",N3926)-1))</f>
        <v>theater</v>
      </c>
      <c r="R3926" t="str">
        <f>MID(N3926,FIND("/",N3926)+1,4115)</f>
        <v>plays</v>
      </c>
      <c r="S3926" s="11">
        <f>(((J3926/60)/60)/24)+DATE(1970,1,1)</f>
        <v>41786.959745370368</v>
      </c>
      <c r="T3926" s="11">
        <f>(((I3926/60)/60)/24)+DATE(1970,1,1)</f>
        <v>41816.959745370368</v>
      </c>
    </row>
    <row r="3927" spans="1:20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>E3927/D3927</f>
        <v>0.1</v>
      </c>
      <c r="P3927">
        <f>E3927/L3927</f>
        <v>5</v>
      </c>
      <c r="Q3927" t="str">
        <f>LEFT(N3927,(FIND("/",N3927)-1))</f>
        <v>theater</v>
      </c>
      <c r="R3927" t="str">
        <f>MID(N3927,FIND("/",N3927)+1,4115)</f>
        <v>plays</v>
      </c>
      <c r="S3927" s="11">
        <f>(((J3927/60)/60)/24)+DATE(1970,1,1)</f>
        <v>41820.870821759258</v>
      </c>
      <c r="T3927" s="11">
        <f>(((I3927/60)/60)/24)+DATE(1970,1,1)</f>
        <v>41850.870821759258</v>
      </c>
    </row>
    <row r="3928" spans="1:20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>E3928/D3928</f>
        <v>3.0000000000000001E-3</v>
      </c>
      <c r="P3928">
        <f>E3928/L3928</f>
        <v>15</v>
      </c>
      <c r="Q3928" t="str">
        <f>LEFT(N3928,(FIND("/",N3928)-1))</f>
        <v>theater</v>
      </c>
      <c r="R3928" t="str">
        <f>MID(N3928,FIND("/",N3928)+1,4115)</f>
        <v>plays</v>
      </c>
      <c r="S3928" s="11">
        <f>(((J3928/60)/60)/24)+DATE(1970,1,1)</f>
        <v>41970.085046296299</v>
      </c>
      <c r="T3928" s="11">
        <f>(((I3928/60)/60)/24)+DATE(1970,1,1)</f>
        <v>42000.085046296299</v>
      </c>
    </row>
    <row r="3929" spans="1:20" ht="43.2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>E3929/D3929</f>
        <v>0.01</v>
      </c>
      <c r="P3929">
        <f>E3929/L3929</f>
        <v>12.5</v>
      </c>
      <c r="Q3929" t="str">
        <f>LEFT(N3929,(FIND("/",N3929)-1))</f>
        <v>theater</v>
      </c>
      <c r="R3929" t="str">
        <f>MID(N3929,FIND("/",N3929)+1,4115)</f>
        <v>plays</v>
      </c>
      <c r="S3929" s="11">
        <f>(((J3929/60)/60)/24)+DATE(1970,1,1)</f>
        <v>41830.267407407409</v>
      </c>
      <c r="T3929" s="11">
        <f>(((I3929/60)/60)/24)+DATE(1970,1,1)</f>
        <v>41860.267407407409</v>
      </c>
    </row>
    <row r="3930" spans="1:20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>E3930/D3930</f>
        <v>0.13020000000000001</v>
      </c>
      <c r="P3930">
        <f>E3930/L3930</f>
        <v>93</v>
      </c>
      <c r="Q3930" t="str">
        <f>LEFT(N3930,(FIND("/",N3930)-1))</f>
        <v>theater</v>
      </c>
      <c r="R3930" t="str">
        <f>MID(N3930,FIND("/",N3930)+1,4115)</f>
        <v>plays</v>
      </c>
      <c r="S3930" s="11">
        <f>(((J3930/60)/60)/24)+DATE(1970,1,1)</f>
        <v>42265.683182870373</v>
      </c>
      <c r="T3930" s="11">
        <f>(((I3930/60)/60)/24)+DATE(1970,1,1)</f>
        <v>42293.207638888889</v>
      </c>
    </row>
    <row r="3931" spans="1:20" ht="43.2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>E3931/D3931</f>
        <v>2.265E-2</v>
      </c>
      <c r="P3931">
        <f>E3931/L3931</f>
        <v>32.357142857142854</v>
      </c>
      <c r="Q3931" t="str">
        <f>LEFT(N3931,(FIND("/",N3931)-1))</f>
        <v>theater</v>
      </c>
      <c r="R3931" t="str">
        <f>MID(N3931,FIND("/",N3931)+1,4115)</f>
        <v>plays</v>
      </c>
      <c r="S3931" s="11">
        <f>(((J3931/60)/60)/24)+DATE(1970,1,1)</f>
        <v>42601.827141203699</v>
      </c>
      <c r="T3931" s="11">
        <f>(((I3931/60)/60)/24)+DATE(1970,1,1)</f>
        <v>42631.827141203699</v>
      </c>
    </row>
    <row r="3932" spans="1:20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>E3932/D3932</f>
        <v>0</v>
      </c>
      <c r="P3932" t="e">
        <f>E3932/L3932</f>
        <v>#DIV/0!</v>
      </c>
      <c r="Q3932" t="str">
        <f>LEFT(N3932,(FIND("/",N3932)-1))</f>
        <v>theater</v>
      </c>
      <c r="R3932" t="str">
        <f>MID(N3932,FIND("/",N3932)+1,4115)</f>
        <v>plays</v>
      </c>
      <c r="S3932" s="11">
        <f>(((J3932/60)/60)/24)+DATE(1970,1,1)</f>
        <v>42433.338749999995</v>
      </c>
      <c r="T3932" s="11">
        <f>(((I3932/60)/60)/24)+DATE(1970,1,1)</f>
        <v>42461.25</v>
      </c>
    </row>
    <row r="3933" spans="1:20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>E3933/D3933</f>
        <v>0</v>
      </c>
      <c r="P3933" t="e">
        <f>E3933/L3933</f>
        <v>#DIV/0!</v>
      </c>
      <c r="Q3933" t="str">
        <f>LEFT(N3933,(FIND("/",N3933)-1))</f>
        <v>theater</v>
      </c>
      <c r="R3933" t="str">
        <f>MID(N3933,FIND("/",N3933)+1,4115)</f>
        <v>plays</v>
      </c>
      <c r="S3933" s="11">
        <f>(((J3933/60)/60)/24)+DATE(1970,1,1)</f>
        <v>42228.151701388888</v>
      </c>
      <c r="T3933" s="11">
        <f>(((I3933/60)/60)/24)+DATE(1970,1,1)</f>
        <v>42253.151701388888</v>
      </c>
    </row>
    <row r="3934" spans="1:20" ht="43.2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>E3934/D3934</f>
        <v>8.3333333333333331E-5</v>
      </c>
      <c r="P3934">
        <f>E3934/L3934</f>
        <v>1</v>
      </c>
      <c r="Q3934" t="str">
        <f>LEFT(N3934,(FIND("/",N3934)-1))</f>
        <v>theater</v>
      </c>
      <c r="R3934" t="str">
        <f>MID(N3934,FIND("/",N3934)+1,4115)</f>
        <v>plays</v>
      </c>
      <c r="S3934" s="11">
        <f>(((J3934/60)/60)/24)+DATE(1970,1,1)</f>
        <v>42415.168564814812</v>
      </c>
      <c r="T3934" s="11">
        <f>(((I3934/60)/60)/24)+DATE(1970,1,1)</f>
        <v>42445.126898148148</v>
      </c>
    </row>
    <row r="3935" spans="1:20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>E3935/D3935</f>
        <v>0.15742857142857142</v>
      </c>
      <c r="P3935">
        <f>E3935/L3935</f>
        <v>91.833333333333329</v>
      </c>
      <c r="Q3935" t="str">
        <f>LEFT(N3935,(FIND("/",N3935)-1))</f>
        <v>theater</v>
      </c>
      <c r="R3935" t="str">
        <f>MID(N3935,FIND("/",N3935)+1,4115)</f>
        <v>plays</v>
      </c>
      <c r="S3935" s="11">
        <f>(((J3935/60)/60)/24)+DATE(1970,1,1)</f>
        <v>42538.968310185184</v>
      </c>
      <c r="T3935" s="11">
        <f>(((I3935/60)/60)/24)+DATE(1970,1,1)</f>
        <v>42568.029861111107</v>
      </c>
    </row>
    <row r="3936" spans="1:20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>E3936/D3936</f>
        <v>0.11</v>
      </c>
      <c r="P3936">
        <f>E3936/L3936</f>
        <v>45.833333333333336</v>
      </c>
      <c r="Q3936" t="str">
        <f>LEFT(N3936,(FIND("/",N3936)-1))</f>
        <v>theater</v>
      </c>
      <c r="R3936" t="str">
        <f>MID(N3936,FIND("/",N3936)+1,4115)</f>
        <v>plays</v>
      </c>
      <c r="S3936" s="11">
        <f>(((J3936/60)/60)/24)+DATE(1970,1,1)</f>
        <v>42233.671747685185</v>
      </c>
      <c r="T3936" s="11">
        <f>(((I3936/60)/60)/24)+DATE(1970,1,1)</f>
        <v>42278.541666666672</v>
      </c>
    </row>
    <row r="3937" spans="1:20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>E3937/D3937</f>
        <v>0.43833333333333335</v>
      </c>
      <c r="P3937">
        <f>E3937/L3937</f>
        <v>57.173913043478258</v>
      </c>
      <c r="Q3937" t="str">
        <f>LEFT(N3937,(FIND("/",N3937)-1))</f>
        <v>theater</v>
      </c>
      <c r="R3937" t="str">
        <f>MID(N3937,FIND("/",N3937)+1,4115)</f>
        <v>plays</v>
      </c>
      <c r="S3937" s="11">
        <f>(((J3937/60)/60)/24)+DATE(1970,1,1)</f>
        <v>42221.656782407401</v>
      </c>
      <c r="T3937" s="11">
        <f>(((I3937/60)/60)/24)+DATE(1970,1,1)</f>
        <v>42281.656782407401</v>
      </c>
    </row>
    <row r="3938" spans="1:20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>E3938/D3938</f>
        <v>0</v>
      </c>
      <c r="P3938" t="e">
        <f>E3938/L3938</f>
        <v>#DIV/0!</v>
      </c>
      <c r="Q3938" t="str">
        <f>LEFT(N3938,(FIND("/",N3938)-1))</f>
        <v>theater</v>
      </c>
      <c r="R3938" t="str">
        <f>MID(N3938,FIND("/",N3938)+1,4115)</f>
        <v>plays</v>
      </c>
      <c r="S3938" s="11">
        <f>(((J3938/60)/60)/24)+DATE(1970,1,1)</f>
        <v>42675.262962962966</v>
      </c>
      <c r="T3938" s="11">
        <f>(((I3938/60)/60)/24)+DATE(1970,1,1)</f>
        <v>42705.304629629631</v>
      </c>
    </row>
    <row r="3939" spans="1:20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>E3939/D3939</f>
        <v>0.86135181975736563</v>
      </c>
      <c r="P3939">
        <f>E3939/L3939</f>
        <v>248.5</v>
      </c>
      <c r="Q3939" t="str">
        <f>LEFT(N3939,(FIND("/",N3939)-1))</f>
        <v>theater</v>
      </c>
      <c r="R3939" t="str">
        <f>MID(N3939,FIND("/",N3939)+1,4115)</f>
        <v>plays</v>
      </c>
      <c r="S3939" s="11">
        <f>(((J3939/60)/60)/24)+DATE(1970,1,1)</f>
        <v>42534.631481481483</v>
      </c>
      <c r="T3939" s="11">
        <f>(((I3939/60)/60)/24)+DATE(1970,1,1)</f>
        <v>42562.631481481483</v>
      </c>
    </row>
    <row r="3940" spans="1:20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>E3940/D3940</f>
        <v>0.12196620583717357</v>
      </c>
      <c r="P3940">
        <f>E3940/L3940</f>
        <v>79.400000000000006</v>
      </c>
      <c r="Q3940" t="str">
        <f>LEFT(N3940,(FIND("/",N3940)-1))</f>
        <v>theater</v>
      </c>
      <c r="R3940" t="str">
        <f>MID(N3940,FIND("/",N3940)+1,4115)</f>
        <v>plays</v>
      </c>
      <c r="S3940" s="11">
        <f>(((J3940/60)/60)/24)+DATE(1970,1,1)</f>
        <v>42151.905717592599</v>
      </c>
      <c r="T3940" s="11">
        <f>(((I3940/60)/60)/24)+DATE(1970,1,1)</f>
        <v>42182.905717592599</v>
      </c>
    </row>
    <row r="3941" spans="1:20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>E3941/D3941</f>
        <v>1E-3</v>
      </c>
      <c r="P3941">
        <f>E3941/L3941</f>
        <v>5</v>
      </c>
      <c r="Q3941" t="str">
        <f>LEFT(N3941,(FIND("/",N3941)-1))</f>
        <v>theater</v>
      </c>
      <c r="R3941" t="str">
        <f>MID(N3941,FIND("/",N3941)+1,4115)</f>
        <v>plays</v>
      </c>
      <c r="S3941" s="11">
        <f>(((J3941/60)/60)/24)+DATE(1970,1,1)</f>
        <v>41915.400219907409</v>
      </c>
      <c r="T3941" s="11">
        <f>(((I3941/60)/60)/24)+DATE(1970,1,1)</f>
        <v>41919.1875</v>
      </c>
    </row>
    <row r="3942" spans="1:20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>E3942/D3942</f>
        <v>2.2000000000000001E-3</v>
      </c>
      <c r="P3942">
        <f>E3942/L3942</f>
        <v>5.5</v>
      </c>
      <c r="Q3942" t="str">
        <f>LEFT(N3942,(FIND("/",N3942)-1))</f>
        <v>theater</v>
      </c>
      <c r="R3942" t="str">
        <f>MID(N3942,FIND("/",N3942)+1,4115)</f>
        <v>plays</v>
      </c>
      <c r="S3942" s="11">
        <f>(((J3942/60)/60)/24)+DATE(1970,1,1)</f>
        <v>41961.492488425924</v>
      </c>
      <c r="T3942" s="11">
        <f>(((I3942/60)/60)/24)+DATE(1970,1,1)</f>
        <v>42006.492488425924</v>
      </c>
    </row>
    <row r="3943" spans="1:20" ht="7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>E3943/D3943</f>
        <v>9.0909090909090905E-3</v>
      </c>
      <c r="P3943">
        <f>E3943/L3943</f>
        <v>25</v>
      </c>
      <c r="Q3943" t="str">
        <f>LEFT(N3943,(FIND("/",N3943)-1))</f>
        <v>theater</v>
      </c>
      <c r="R3943" t="str">
        <f>MID(N3943,FIND("/",N3943)+1,4115)</f>
        <v>plays</v>
      </c>
      <c r="S3943" s="11">
        <f>(((J3943/60)/60)/24)+DATE(1970,1,1)</f>
        <v>41940.587233796294</v>
      </c>
      <c r="T3943" s="11">
        <f>(((I3943/60)/60)/24)+DATE(1970,1,1)</f>
        <v>41968.041666666672</v>
      </c>
    </row>
    <row r="3944" spans="1:20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>E3944/D3944</f>
        <v>0</v>
      </c>
      <c r="P3944" t="e">
        <f>E3944/L3944</f>
        <v>#DIV/0!</v>
      </c>
      <c r="Q3944" t="str">
        <f>LEFT(N3944,(FIND("/",N3944)-1))</f>
        <v>theater</v>
      </c>
      <c r="R3944" t="str">
        <f>MID(N3944,FIND("/",N3944)+1,4115)</f>
        <v>plays</v>
      </c>
      <c r="S3944" s="11">
        <f>(((J3944/60)/60)/24)+DATE(1970,1,1)</f>
        <v>42111.904097222221</v>
      </c>
      <c r="T3944" s="11">
        <f>(((I3944/60)/60)/24)+DATE(1970,1,1)</f>
        <v>42171.904097222221</v>
      </c>
    </row>
    <row r="3945" spans="1:20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>E3945/D3945</f>
        <v>0.35639999999999999</v>
      </c>
      <c r="P3945">
        <f>E3945/L3945</f>
        <v>137.07692307692307</v>
      </c>
      <c r="Q3945" t="str">
        <f>LEFT(N3945,(FIND("/",N3945)-1))</f>
        <v>theater</v>
      </c>
      <c r="R3945" t="str">
        <f>MID(N3945,FIND("/",N3945)+1,4115)</f>
        <v>plays</v>
      </c>
      <c r="S3945" s="11">
        <f>(((J3945/60)/60)/24)+DATE(1970,1,1)</f>
        <v>42279.778564814813</v>
      </c>
      <c r="T3945" s="11">
        <f>(((I3945/60)/60)/24)+DATE(1970,1,1)</f>
        <v>42310.701388888891</v>
      </c>
    </row>
    <row r="3946" spans="1:20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>E3946/D3946</f>
        <v>0</v>
      </c>
      <c r="P3946" t="e">
        <f>E3946/L3946</f>
        <v>#DIV/0!</v>
      </c>
      <c r="Q3946" t="str">
        <f>LEFT(N3946,(FIND("/",N3946)-1))</f>
        <v>theater</v>
      </c>
      <c r="R3946" t="str">
        <f>MID(N3946,FIND("/",N3946)+1,4115)</f>
        <v>plays</v>
      </c>
      <c r="S3946" s="11">
        <f>(((J3946/60)/60)/24)+DATE(1970,1,1)</f>
        <v>42213.662905092591</v>
      </c>
      <c r="T3946" s="11">
        <f>(((I3946/60)/60)/24)+DATE(1970,1,1)</f>
        <v>42243.662905092591</v>
      </c>
    </row>
    <row r="3947" spans="1:20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>E3947/D3947</f>
        <v>2.5000000000000001E-3</v>
      </c>
      <c r="P3947">
        <f>E3947/L3947</f>
        <v>5</v>
      </c>
      <c r="Q3947" t="str">
        <f>LEFT(N3947,(FIND("/",N3947)-1))</f>
        <v>theater</v>
      </c>
      <c r="R3947" t="str">
        <f>MID(N3947,FIND("/",N3947)+1,4115)</f>
        <v>plays</v>
      </c>
      <c r="S3947" s="11">
        <f>(((J3947/60)/60)/24)+DATE(1970,1,1)</f>
        <v>42109.801712962959</v>
      </c>
      <c r="T3947" s="11">
        <f>(((I3947/60)/60)/24)+DATE(1970,1,1)</f>
        <v>42139.801712962959</v>
      </c>
    </row>
    <row r="3948" spans="1:20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>E3948/D3948</f>
        <v>3.2500000000000001E-2</v>
      </c>
      <c r="P3948">
        <f>E3948/L3948</f>
        <v>39</v>
      </c>
      <c r="Q3948" t="str">
        <f>LEFT(N3948,(FIND("/",N3948)-1))</f>
        <v>theater</v>
      </c>
      <c r="R3948" t="str">
        <f>MID(N3948,FIND("/",N3948)+1,4115)</f>
        <v>plays</v>
      </c>
      <c r="S3948" s="11">
        <f>(((J3948/60)/60)/24)+DATE(1970,1,1)</f>
        <v>42031.833587962959</v>
      </c>
      <c r="T3948" s="11">
        <f>(((I3948/60)/60)/24)+DATE(1970,1,1)</f>
        <v>42063.333333333328</v>
      </c>
    </row>
    <row r="3949" spans="1:20" ht="43.2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>E3949/D3949</f>
        <v>3.3666666666666664E-2</v>
      </c>
      <c r="P3949">
        <f>E3949/L3949</f>
        <v>50.5</v>
      </c>
      <c r="Q3949" t="str">
        <f>LEFT(N3949,(FIND("/",N3949)-1))</f>
        <v>theater</v>
      </c>
      <c r="R3949" t="str">
        <f>MID(N3949,FIND("/",N3949)+1,4115)</f>
        <v>plays</v>
      </c>
      <c r="S3949" s="11">
        <f>(((J3949/60)/60)/24)+DATE(1970,1,1)</f>
        <v>42615.142870370371</v>
      </c>
      <c r="T3949" s="11">
        <f>(((I3949/60)/60)/24)+DATE(1970,1,1)</f>
        <v>42645.142870370371</v>
      </c>
    </row>
    <row r="3950" spans="1:20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>E3950/D3950</f>
        <v>0</v>
      </c>
      <c r="P3950" t="e">
        <f>E3950/L3950</f>
        <v>#DIV/0!</v>
      </c>
      <c r="Q3950" t="str">
        <f>LEFT(N3950,(FIND("/",N3950)-1))</f>
        <v>theater</v>
      </c>
      <c r="R3950" t="str">
        <f>MID(N3950,FIND("/",N3950)+1,4115)</f>
        <v>plays</v>
      </c>
      <c r="S3950" s="11">
        <f>(((J3950/60)/60)/24)+DATE(1970,1,1)</f>
        <v>41829.325497685182</v>
      </c>
      <c r="T3950" s="11">
        <f>(((I3950/60)/60)/24)+DATE(1970,1,1)</f>
        <v>41889.325497685182</v>
      </c>
    </row>
    <row r="3951" spans="1:20" ht="43.2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>E3951/D3951</f>
        <v>0.15770000000000001</v>
      </c>
      <c r="P3951">
        <f>E3951/L3951</f>
        <v>49.28125</v>
      </c>
      <c r="Q3951" t="str">
        <f>LEFT(N3951,(FIND("/",N3951)-1))</f>
        <v>theater</v>
      </c>
      <c r="R3951" t="str">
        <f>MID(N3951,FIND("/",N3951)+1,4115)</f>
        <v>plays</v>
      </c>
      <c r="S3951" s="11">
        <f>(((J3951/60)/60)/24)+DATE(1970,1,1)</f>
        <v>42016.120613425926</v>
      </c>
      <c r="T3951" s="11">
        <f>(((I3951/60)/60)/24)+DATE(1970,1,1)</f>
        <v>42046.120613425926</v>
      </c>
    </row>
    <row r="3952" spans="1:20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>E3952/D3952</f>
        <v>6.2500000000000003E-3</v>
      </c>
      <c r="P3952">
        <f>E3952/L3952</f>
        <v>25</v>
      </c>
      <c r="Q3952" t="str">
        <f>LEFT(N3952,(FIND("/",N3952)-1))</f>
        <v>theater</v>
      </c>
      <c r="R3952" t="str">
        <f>MID(N3952,FIND("/",N3952)+1,4115)</f>
        <v>plays</v>
      </c>
      <c r="S3952" s="11">
        <f>(((J3952/60)/60)/24)+DATE(1970,1,1)</f>
        <v>42439.702314814815</v>
      </c>
      <c r="T3952" s="11">
        <f>(((I3952/60)/60)/24)+DATE(1970,1,1)</f>
        <v>42468.774305555555</v>
      </c>
    </row>
    <row r="3953" spans="1:20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>E3953/D3953</f>
        <v>5.0000000000000004E-6</v>
      </c>
      <c r="P3953">
        <f>E3953/L3953</f>
        <v>1</v>
      </c>
      <c r="Q3953" t="str">
        <f>LEFT(N3953,(FIND("/",N3953)-1))</f>
        <v>theater</v>
      </c>
      <c r="R3953" t="str">
        <f>MID(N3953,FIND("/",N3953)+1,4115)</f>
        <v>plays</v>
      </c>
      <c r="S3953" s="11">
        <f>(((J3953/60)/60)/24)+DATE(1970,1,1)</f>
        <v>42433.825717592597</v>
      </c>
      <c r="T3953" s="11">
        <f>(((I3953/60)/60)/24)+DATE(1970,1,1)</f>
        <v>42493.784050925926</v>
      </c>
    </row>
    <row r="3954" spans="1:20" ht="43.2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>E3954/D3954</f>
        <v>9.6153846153846159E-4</v>
      </c>
      <c r="P3954">
        <f>E3954/L3954</f>
        <v>25</v>
      </c>
      <c r="Q3954" t="str">
        <f>LEFT(N3954,(FIND("/",N3954)-1))</f>
        <v>theater</v>
      </c>
      <c r="R3954" t="str">
        <f>MID(N3954,FIND("/",N3954)+1,4115)</f>
        <v>plays</v>
      </c>
      <c r="S3954" s="11">
        <f>(((J3954/60)/60)/24)+DATE(1970,1,1)</f>
        <v>42243.790393518517</v>
      </c>
      <c r="T3954" s="11">
        <f>(((I3954/60)/60)/24)+DATE(1970,1,1)</f>
        <v>42303.790393518517</v>
      </c>
    </row>
    <row r="3955" spans="1:20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>E3955/D3955</f>
        <v>0</v>
      </c>
      <c r="P3955" t="e">
        <f>E3955/L3955</f>
        <v>#DIV/0!</v>
      </c>
      <c r="Q3955" t="str">
        <f>LEFT(N3955,(FIND("/",N3955)-1))</f>
        <v>theater</v>
      </c>
      <c r="R3955" t="str">
        <f>MID(N3955,FIND("/",N3955)+1,4115)</f>
        <v>plays</v>
      </c>
      <c r="S3955" s="11">
        <f>(((J3955/60)/60)/24)+DATE(1970,1,1)</f>
        <v>42550.048449074078</v>
      </c>
      <c r="T3955" s="11">
        <f>(((I3955/60)/60)/24)+DATE(1970,1,1)</f>
        <v>42580.978472222225</v>
      </c>
    </row>
    <row r="3956" spans="1:20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>E3956/D3956</f>
        <v>0</v>
      </c>
      <c r="P3956" t="e">
        <f>E3956/L3956</f>
        <v>#DIV/0!</v>
      </c>
      <c r="Q3956" t="str">
        <f>LEFT(N3956,(FIND("/",N3956)-1))</f>
        <v>theater</v>
      </c>
      <c r="R3956" t="str">
        <f>MID(N3956,FIND("/",N3956)+1,4115)</f>
        <v>plays</v>
      </c>
      <c r="S3956" s="11">
        <f>(((J3956/60)/60)/24)+DATE(1970,1,1)</f>
        <v>41774.651203703703</v>
      </c>
      <c r="T3956" s="11">
        <f>(((I3956/60)/60)/24)+DATE(1970,1,1)</f>
        <v>41834.651203703703</v>
      </c>
    </row>
    <row r="3957" spans="1:20" ht="43.2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>E3957/D3957</f>
        <v>0.24285714285714285</v>
      </c>
      <c r="P3957">
        <f>E3957/L3957</f>
        <v>53.125</v>
      </c>
      <c r="Q3957" t="str">
        <f>LEFT(N3957,(FIND("/",N3957)-1))</f>
        <v>theater</v>
      </c>
      <c r="R3957" t="str">
        <f>MID(N3957,FIND("/",N3957)+1,4115)</f>
        <v>plays</v>
      </c>
      <c r="S3957" s="11">
        <f>(((J3957/60)/60)/24)+DATE(1970,1,1)</f>
        <v>42306.848854166667</v>
      </c>
      <c r="T3957" s="11">
        <f>(((I3957/60)/60)/24)+DATE(1970,1,1)</f>
        <v>42336.890520833331</v>
      </c>
    </row>
    <row r="3958" spans="1:20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>E3958/D3958</f>
        <v>0</v>
      </c>
      <c r="P3958" t="e">
        <f>E3958/L3958</f>
        <v>#DIV/0!</v>
      </c>
      <c r="Q3958" t="str">
        <f>LEFT(N3958,(FIND("/",N3958)-1))</f>
        <v>theater</v>
      </c>
      <c r="R3958" t="str">
        <f>MID(N3958,FIND("/",N3958)+1,4115)</f>
        <v>plays</v>
      </c>
      <c r="S3958" s="11">
        <f>(((J3958/60)/60)/24)+DATE(1970,1,1)</f>
        <v>42457.932025462964</v>
      </c>
      <c r="T3958" s="11">
        <f>(((I3958/60)/60)/24)+DATE(1970,1,1)</f>
        <v>42485.013888888891</v>
      </c>
    </row>
    <row r="3959" spans="1:20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>E3959/D3959</f>
        <v>2.5000000000000001E-4</v>
      </c>
      <c r="P3959">
        <f>E3959/L3959</f>
        <v>7</v>
      </c>
      <c r="Q3959" t="str">
        <f>LEFT(N3959,(FIND("/",N3959)-1))</f>
        <v>theater</v>
      </c>
      <c r="R3959" t="str">
        <f>MID(N3959,FIND("/",N3959)+1,4115)</f>
        <v>plays</v>
      </c>
      <c r="S3959" s="11">
        <f>(((J3959/60)/60)/24)+DATE(1970,1,1)</f>
        <v>42513.976319444439</v>
      </c>
      <c r="T3959" s="11">
        <f>(((I3959/60)/60)/24)+DATE(1970,1,1)</f>
        <v>42559.976319444439</v>
      </c>
    </row>
    <row r="3960" spans="1:20" ht="43.2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>E3960/D3960</f>
        <v>0.32050000000000001</v>
      </c>
      <c r="P3960">
        <f>E3960/L3960</f>
        <v>40.0625</v>
      </c>
      <c r="Q3960" t="str">
        <f>LEFT(N3960,(FIND("/",N3960)-1))</f>
        <v>theater</v>
      </c>
      <c r="R3960" t="str">
        <f>MID(N3960,FIND("/",N3960)+1,4115)</f>
        <v>plays</v>
      </c>
      <c r="S3960" s="11">
        <f>(((J3960/60)/60)/24)+DATE(1970,1,1)</f>
        <v>41816.950370370374</v>
      </c>
      <c r="T3960" s="11">
        <f>(((I3960/60)/60)/24)+DATE(1970,1,1)</f>
        <v>41853.583333333336</v>
      </c>
    </row>
    <row r="3961" spans="1:20" ht="43.2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>E3961/D3961</f>
        <v>0.24333333333333335</v>
      </c>
      <c r="P3961">
        <f>E3961/L3961</f>
        <v>24.333333333333332</v>
      </c>
      <c r="Q3961" t="str">
        <f>LEFT(N3961,(FIND("/",N3961)-1))</f>
        <v>theater</v>
      </c>
      <c r="R3961" t="str">
        <f>MID(N3961,FIND("/",N3961)+1,4115)</f>
        <v>plays</v>
      </c>
      <c r="S3961" s="11">
        <f>(((J3961/60)/60)/24)+DATE(1970,1,1)</f>
        <v>41880.788842592592</v>
      </c>
      <c r="T3961" s="11">
        <f>(((I3961/60)/60)/24)+DATE(1970,1,1)</f>
        <v>41910.788842592592</v>
      </c>
    </row>
    <row r="3962" spans="1:20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>E3962/D3962</f>
        <v>1.4999999999999999E-2</v>
      </c>
      <c r="P3962">
        <f>E3962/L3962</f>
        <v>11.25</v>
      </c>
      <c r="Q3962" t="str">
        <f>LEFT(N3962,(FIND("/",N3962)-1))</f>
        <v>theater</v>
      </c>
      <c r="R3962" t="str">
        <f>MID(N3962,FIND("/",N3962)+1,4115)</f>
        <v>plays</v>
      </c>
      <c r="S3962" s="11">
        <f>(((J3962/60)/60)/24)+DATE(1970,1,1)</f>
        <v>42342.845555555556</v>
      </c>
      <c r="T3962" s="11">
        <f>(((I3962/60)/60)/24)+DATE(1970,1,1)</f>
        <v>42372.845555555556</v>
      </c>
    </row>
    <row r="3963" spans="1:20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>E3963/D3963</f>
        <v>4.1999999999999997E-3</v>
      </c>
      <c r="P3963">
        <f>E3963/L3963</f>
        <v>10.5</v>
      </c>
      <c r="Q3963" t="str">
        <f>LEFT(N3963,(FIND("/",N3963)-1))</f>
        <v>theater</v>
      </c>
      <c r="R3963" t="str">
        <f>MID(N3963,FIND("/",N3963)+1,4115)</f>
        <v>plays</v>
      </c>
      <c r="S3963" s="11">
        <f>(((J3963/60)/60)/24)+DATE(1970,1,1)</f>
        <v>41745.891319444447</v>
      </c>
      <c r="T3963" s="11">
        <f>(((I3963/60)/60)/24)+DATE(1970,1,1)</f>
        <v>41767.891319444447</v>
      </c>
    </row>
    <row r="3964" spans="1:20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>E3964/D3964</f>
        <v>3.214285714285714E-2</v>
      </c>
      <c r="P3964">
        <f>E3964/L3964</f>
        <v>15</v>
      </c>
      <c r="Q3964" t="str">
        <f>LEFT(N3964,(FIND("/",N3964)-1))</f>
        <v>theater</v>
      </c>
      <c r="R3964" t="str">
        <f>MID(N3964,FIND("/",N3964)+1,4115)</f>
        <v>plays</v>
      </c>
      <c r="S3964" s="11">
        <f>(((J3964/60)/60)/24)+DATE(1970,1,1)</f>
        <v>42311.621458333335</v>
      </c>
      <c r="T3964" s="11">
        <f>(((I3964/60)/60)/24)+DATE(1970,1,1)</f>
        <v>42336.621458333335</v>
      </c>
    </row>
    <row r="3965" spans="1:20" ht="43.2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>E3965/D3965</f>
        <v>0</v>
      </c>
      <c r="P3965" t="e">
        <f>E3965/L3965</f>
        <v>#DIV/0!</v>
      </c>
      <c r="Q3965" t="str">
        <f>LEFT(N3965,(FIND("/",N3965)-1))</f>
        <v>theater</v>
      </c>
      <c r="R3965" t="str">
        <f>MID(N3965,FIND("/",N3965)+1,4115)</f>
        <v>plays</v>
      </c>
      <c r="S3965" s="11">
        <f>(((J3965/60)/60)/24)+DATE(1970,1,1)</f>
        <v>42296.154131944444</v>
      </c>
      <c r="T3965" s="11">
        <f>(((I3965/60)/60)/24)+DATE(1970,1,1)</f>
        <v>42326.195798611108</v>
      </c>
    </row>
    <row r="3966" spans="1:20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>E3966/D3966</f>
        <v>6.3E-2</v>
      </c>
      <c r="P3966">
        <f>E3966/L3966</f>
        <v>42</v>
      </c>
      <c r="Q3966" t="str">
        <f>LEFT(N3966,(FIND("/",N3966)-1))</f>
        <v>theater</v>
      </c>
      <c r="R3966" t="str">
        <f>MID(N3966,FIND("/",N3966)+1,4115)</f>
        <v>plays</v>
      </c>
      <c r="S3966" s="11">
        <f>(((J3966/60)/60)/24)+DATE(1970,1,1)</f>
        <v>42053.722060185188</v>
      </c>
      <c r="T3966" s="11">
        <f>(((I3966/60)/60)/24)+DATE(1970,1,1)</f>
        <v>42113.680393518516</v>
      </c>
    </row>
    <row r="3967" spans="1:20" ht="43.2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>E3967/D3967</f>
        <v>0.14249999999999999</v>
      </c>
      <c r="P3967">
        <f>E3967/L3967</f>
        <v>71.25</v>
      </c>
      <c r="Q3967" t="str">
        <f>LEFT(N3967,(FIND("/",N3967)-1))</f>
        <v>theater</v>
      </c>
      <c r="R3967" t="str">
        <f>MID(N3967,FIND("/",N3967)+1,4115)</f>
        <v>plays</v>
      </c>
      <c r="S3967" s="11">
        <f>(((J3967/60)/60)/24)+DATE(1970,1,1)</f>
        <v>42414.235879629632</v>
      </c>
      <c r="T3967" s="11">
        <f>(((I3967/60)/60)/24)+DATE(1970,1,1)</f>
        <v>42474.194212962961</v>
      </c>
    </row>
    <row r="3968" spans="1:20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>E3968/D3968</f>
        <v>6.0000000000000001E-3</v>
      </c>
      <c r="P3968">
        <f>E3968/L3968</f>
        <v>22.5</v>
      </c>
      <c r="Q3968" t="str">
        <f>LEFT(N3968,(FIND("/",N3968)-1))</f>
        <v>theater</v>
      </c>
      <c r="R3968" t="str">
        <f>MID(N3968,FIND("/",N3968)+1,4115)</f>
        <v>plays</v>
      </c>
      <c r="S3968" s="11">
        <f>(((J3968/60)/60)/24)+DATE(1970,1,1)</f>
        <v>41801.711550925924</v>
      </c>
      <c r="T3968" s="11">
        <f>(((I3968/60)/60)/24)+DATE(1970,1,1)</f>
        <v>41844.124305555553</v>
      </c>
    </row>
    <row r="3969" spans="1:20" ht="43.2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>E3969/D3969</f>
        <v>0.2411764705882353</v>
      </c>
      <c r="P3969">
        <f>E3969/L3969</f>
        <v>41</v>
      </c>
      <c r="Q3969" t="str">
        <f>LEFT(N3969,(FIND("/",N3969)-1))</f>
        <v>theater</v>
      </c>
      <c r="R3969" t="str">
        <f>MID(N3969,FIND("/",N3969)+1,4115)</f>
        <v>plays</v>
      </c>
      <c r="S3969" s="11">
        <f>(((J3969/60)/60)/24)+DATE(1970,1,1)</f>
        <v>42770.290590277778</v>
      </c>
      <c r="T3969" s="11">
        <f>(((I3969/60)/60)/24)+DATE(1970,1,1)</f>
        <v>42800.290590277778</v>
      </c>
    </row>
    <row r="3970" spans="1:20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>E3970/D3970</f>
        <v>0.10539999999999999</v>
      </c>
      <c r="P3970">
        <f>E3970/L3970</f>
        <v>47.909090909090907</v>
      </c>
      <c r="Q3970" t="str">
        <f>LEFT(N3970,(FIND("/",N3970)-1))</f>
        <v>theater</v>
      </c>
      <c r="R3970" t="str">
        <f>MID(N3970,FIND("/",N3970)+1,4115)</f>
        <v>plays</v>
      </c>
      <c r="S3970" s="11">
        <f>(((J3970/60)/60)/24)+DATE(1970,1,1)</f>
        <v>42452.815659722226</v>
      </c>
      <c r="T3970" s="11">
        <f>(((I3970/60)/60)/24)+DATE(1970,1,1)</f>
        <v>42512.815659722226</v>
      </c>
    </row>
    <row r="3971" spans="1:20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>E3971/D3971</f>
        <v>7.4690265486725665E-2</v>
      </c>
      <c r="P3971">
        <f>E3971/L3971</f>
        <v>35.166666666666664</v>
      </c>
      <c r="Q3971" t="str">
        <f>LEFT(N3971,(FIND("/",N3971)-1))</f>
        <v>theater</v>
      </c>
      <c r="R3971" t="str">
        <f>MID(N3971,FIND("/",N3971)+1,4115)</f>
        <v>plays</v>
      </c>
      <c r="S3971" s="11">
        <f>(((J3971/60)/60)/24)+DATE(1970,1,1)</f>
        <v>42601.854699074072</v>
      </c>
      <c r="T3971" s="11">
        <f>(((I3971/60)/60)/24)+DATE(1970,1,1)</f>
        <v>42611.163194444445</v>
      </c>
    </row>
    <row r="3972" spans="1:20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>E3972/D3972</f>
        <v>7.3333333333333334E-4</v>
      </c>
      <c r="P3972">
        <f>E3972/L3972</f>
        <v>5.5</v>
      </c>
      <c r="Q3972" t="str">
        <f>LEFT(N3972,(FIND("/",N3972)-1))</f>
        <v>theater</v>
      </c>
      <c r="R3972" t="str">
        <f>MID(N3972,FIND("/",N3972)+1,4115)</f>
        <v>plays</v>
      </c>
      <c r="S3972" s="11">
        <f>(((J3972/60)/60)/24)+DATE(1970,1,1)</f>
        <v>42447.863553240735</v>
      </c>
      <c r="T3972" s="11">
        <f>(((I3972/60)/60)/24)+DATE(1970,1,1)</f>
        <v>42477.863553240735</v>
      </c>
    </row>
    <row r="3973" spans="1:20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>E3973/D3973</f>
        <v>9.7142857142857135E-3</v>
      </c>
      <c r="P3973">
        <f>E3973/L3973</f>
        <v>22.666666666666668</v>
      </c>
      <c r="Q3973" t="str">
        <f>LEFT(N3973,(FIND("/",N3973)-1))</f>
        <v>theater</v>
      </c>
      <c r="R3973" t="str">
        <f>MID(N3973,FIND("/",N3973)+1,4115)</f>
        <v>plays</v>
      </c>
      <c r="S3973" s="11">
        <f>(((J3973/60)/60)/24)+DATE(1970,1,1)</f>
        <v>41811.536180555559</v>
      </c>
      <c r="T3973" s="11">
        <f>(((I3973/60)/60)/24)+DATE(1970,1,1)</f>
        <v>41841.536180555559</v>
      </c>
    </row>
    <row r="3974" spans="1:20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>E3974/D3974</f>
        <v>0.21099999999999999</v>
      </c>
      <c r="P3974">
        <f>E3974/L3974</f>
        <v>26.375</v>
      </c>
      <c r="Q3974" t="str">
        <f>LEFT(N3974,(FIND("/",N3974)-1))</f>
        <v>theater</v>
      </c>
      <c r="R3974" t="str">
        <f>MID(N3974,FIND("/",N3974)+1,4115)</f>
        <v>plays</v>
      </c>
      <c r="S3974" s="11">
        <f>(((J3974/60)/60)/24)+DATE(1970,1,1)</f>
        <v>41981.067523148144</v>
      </c>
      <c r="T3974" s="11">
        <f>(((I3974/60)/60)/24)+DATE(1970,1,1)</f>
        <v>42041.067523148144</v>
      </c>
    </row>
    <row r="3975" spans="1:20" ht="43.2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>E3975/D3975</f>
        <v>0.78100000000000003</v>
      </c>
      <c r="P3975">
        <f>E3975/L3975</f>
        <v>105.54054054054055</v>
      </c>
      <c r="Q3975" t="str">
        <f>LEFT(N3975,(FIND("/",N3975)-1))</f>
        <v>theater</v>
      </c>
      <c r="R3975" t="str">
        <f>MID(N3975,FIND("/",N3975)+1,4115)</f>
        <v>plays</v>
      </c>
      <c r="S3975" s="11">
        <f>(((J3975/60)/60)/24)+DATE(1970,1,1)</f>
        <v>42469.68414351852</v>
      </c>
      <c r="T3975" s="11">
        <f>(((I3975/60)/60)/24)+DATE(1970,1,1)</f>
        <v>42499.166666666672</v>
      </c>
    </row>
    <row r="3976" spans="1:20" ht="43.2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>E3976/D3976</f>
        <v>0.32</v>
      </c>
      <c r="P3976">
        <f>E3976/L3976</f>
        <v>29.09090909090909</v>
      </c>
      <c r="Q3976" t="str">
        <f>LEFT(N3976,(FIND("/",N3976)-1))</f>
        <v>theater</v>
      </c>
      <c r="R3976" t="str">
        <f>MID(N3976,FIND("/",N3976)+1,4115)</f>
        <v>plays</v>
      </c>
      <c r="S3976" s="11">
        <f>(((J3976/60)/60)/24)+DATE(1970,1,1)</f>
        <v>42493.546851851846</v>
      </c>
      <c r="T3976" s="11">
        <f>(((I3976/60)/60)/24)+DATE(1970,1,1)</f>
        <v>42523.546851851846</v>
      </c>
    </row>
    <row r="3977" spans="1:20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>E3977/D3977</f>
        <v>0</v>
      </c>
      <c r="P3977" t="e">
        <f>E3977/L3977</f>
        <v>#DIV/0!</v>
      </c>
      <c r="Q3977" t="str">
        <f>LEFT(N3977,(FIND("/",N3977)-1))</f>
        <v>theater</v>
      </c>
      <c r="R3977" t="str">
        <f>MID(N3977,FIND("/",N3977)+1,4115)</f>
        <v>plays</v>
      </c>
      <c r="S3977" s="11">
        <f>(((J3977/60)/60)/24)+DATE(1970,1,1)</f>
        <v>42534.866875</v>
      </c>
      <c r="T3977" s="11">
        <f>(((I3977/60)/60)/24)+DATE(1970,1,1)</f>
        <v>42564.866875</v>
      </c>
    </row>
    <row r="3978" spans="1:20" ht="43.2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>E3978/D3978</f>
        <v>0.47692307692307695</v>
      </c>
      <c r="P3978">
        <f>E3978/L3978</f>
        <v>62</v>
      </c>
      <c r="Q3978" t="str">
        <f>LEFT(N3978,(FIND("/",N3978)-1))</f>
        <v>theater</v>
      </c>
      <c r="R3978" t="str">
        <f>MID(N3978,FIND("/",N3978)+1,4115)</f>
        <v>plays</v>
      </c>
      <c r="S3978" s="11">
        <f>(((J3978/60)/60)/24)+DATE(1970,1,1)</f>
        <v>41830.858344907407</v>
      </c>
      <c r="T3978" s="11">
        <f>(((I3978/60)/60)/24)+DATE(1970,1,1)</f>
        <v>41852.291666666664</v>
      </c>
    </row>
    <row r="3979" spans="1:20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>E3979/D3979</f>
        <v>1.4500000000000001E-2</v>
      </c>
      <c r="P3979">
        <f>E3979/L3979</f>
        <v>217.5</v>
      </c>
      <c r="Q3979" t="str">
        <f>LEFT(N3979,(FIND("/",N3979)-1))</f>
        <v>theater</v>
      </c>
      <c r="R3979" t="str">
        <f>MID(N3979,FIND("/",N3979)+1,4115)</f>
        <v>plays</v>
      </c>
      <c r="S3979" s="11">
        <f>(((J3979/60)/60)/24)+DATE(1970,1,1)</f>
        <v>42543.788564814815</v>
      </c>
      <c r="T3979" s="11">
        <f>(((I3979/60)/60)/24)+DATE(1970,1,1)</f>
        <v>42573.788564814815</v>
      </c>
    </row>
    <row r="3980" spans="1:20" ht="43.2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>E3980/D3980</f>
        <v>0.107</v>
      </c>
      <c r="P3980">
        <f>E3980/L3980</f>
        <v>26.75</v>
      </c>
      <c r="Q3980" t="str">
        <f>LEFT(N3980,(FIND("/",N3980)-1))</f>
        <v>theater</v>
      </c>
      <c r="R3980" t="str">
        <f>MID(N3980,FIND("/",N3980)+1,4115)</f>
        <v>plays</v>
      </c>
      <c r="S3980" s="11">
        <f>(((J3980/60)/60)/24)+DATE(1970,1,1)</f>
        <v>41975.642974537041</v>
      </c>
      <c r="T3980" s="11">
        <f>(((I3980/60)/60)/24)+DATE(1970,1,1)</f>
        <v>42035.642974537041</v>
      </c>
    </row>
    <row r="3981" spans="1:20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>E3981/D3981</f>
        <v>1.8333333333333333E-2</v>
      </c>
      <c r="P3981">
        <f>E3981/L3981</f>
        <v>18.333333333333332</v>
      </c>
      <c r="Q3981" t="str">
        <f>LEFT(N3981,(FIND("/",N3981)-1))</f>
        <v>theater</v>
      </c>
      <c r="R3981" t="str">
        <f>MID(N3981,FIND("/",N3981)+1,4115)</f>
        <v>plays</v>
      </c>
      <c r="S3981" s="11">
        <f>(((J3981/60)/60)/24)+DATE(1970,1,1)</f>
        <v>42069.903437500005</v>
      </c>
      <c r="T3981" s="11">
        <f>(((I3981/60)/60)/24)+DATE(1970,1,1)</f>
        <v>42092.833333333328</v>
      </c>
    </row>
    <row r="3982" spans="1:20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>E3982/D3982</f>
        <v>0.18</v>
      </c>
      <c r="P3982">
        <f>E3982/L3982</f>
        <v>64.285714285714292</v>
      </c>
      <c r="Q3982" t="str">
        <f>LEFT(N3982,(FIND("/",N3982)-1))</f>
        <v>theater</v>
      </c>
      <c r="R3982" t="str">
        <f>MID(N3982,FIND("/",N3982)+1,4115)</f>
        <v>plays</v>
      </c>
      <c r="S3982" s="11">
        <f>(((J3982/60)/60)/24)+DATE(1970,1,1)</f>
        <v>41795.598923611113</v>
      </c>
      <c r="T3982" s="11">
        <f>(((I3982/60)/60)/24)+DATE(1970,1,1)</f>
        <v>41825.598923611113</v>
      </c>
    </row>
    <row r="3983" spans="1:20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>E3983/D3983</f>
        <v>4.0833333333333333E-2</v>
      </c>
      <c r="P3983">
        <f>E3983/L3983</f>
        <v>175</v>
      </c>
      <c r="Q3983" t="str">
        <f>LEFT(N3983,(FIND("/",N3983)-1))</f>
        <v>theater</v>
      </c>
      <c r="R3983" t="str">
        <f>MID(N3983,FIND("/",N3983)+1,4115)</f>
        <v>plays</v>
      </c>
      <c r="S3983" s="11">
        <f>(((J3983/60)/60)/24)+DATE(1970,1,1)</f>
        <v>42508.179965277777</v>
      </c>
      <c r="T3983" s="11">
        <f>(((I3983/60)/60)/24)+DATE(1970,1,1)</f>
        <v>42568.179965277777</v>
      </c>
    </row>
    <row r="3984" spans="1:20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>E3984/D3984</f>
        <v>0.2</v>
      </c>
      <c r="P3984">
        <f>E3984/L3984</f>
        <v>34</v>
      </c>
      <c r="Q3984" t="str">
        <f>LEFT(N3984,(FIND("/",N3984)-1))</f>
        <v>theater</v>
      </c>
      <c r="R3984" t="str">
        <f>MID(N3984,FIND("/",N3984)+1,4115)</f>
        <v>plays</v>
      </c>
      <c r="S3984" s="11">
        <f>(((J3984/60)/60)/24)+DATE(1970,1,1)</f>
        <v>42132.809953703705</v>
      </c>
      <c r="T3984" s="11">
        <f>(((I3984/60)/60)/24)+DATE(1970,1,1)</f>
        <v>42192.809953703705</v>
      </c>
    </row>
    <row r="3985" spans="1:20" ht="43.2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>E3985/D3985</f>
        <v>0.34802513464991025</v>
      </c>
      <c r="P3985">
        <f>E3985/L3985</f>
        <v>84.282608695652172</v>
      </c>
      <c r="Q3985" t="str">
        <f>LEFT(N3985,(FIND("/",N3985)-1))</f>
        <v>theater</v>
      </c>
      <c r="R3985" t="str">
        <f>MID(N3985,FIND("/",N3985)+1,4115)</f>
        <v>plays</v>
      </c>
      <c r="S3985" s="11">
        <f>(((J3985/60)/60)/24)+DATE(1970,1,1)</f>
        <v>41747.86986111111</v>
      </c>
      <c r="T3985" s="11">
        <f>(((I3985/60)/60)/24)+DATE(1970,1,1)</f>
        <v>41779.290972222225</v>
      </c>
    </row>
    <row r="3986" spans="1:20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>E3986/D3986</f>
        <v>6.3333333333333339E-2</v>
      </c>
      <c r="P3986">
        <f>E3986/L3986</f>
        <v>9.5</v>
      </c>
      <c r="Q3986" t="str">
        <f>LEFT(N3986,(FIND("/",N3986)-1))</f>
        <v>theater</v>
      </c>
      <c r="R3986" t="str">
        <f>MID(N3986,FIND("/",N3986)+1,4115)</f>
        <v>plays</v>
      </c>
      <c r="S3986" s="11">
        <f>(((J3986/60)/60)/24)+DATE(1970,1,1)</f>
        <v>41920.963472222218</v>
      </c>
      <c r="T3986" s="11">
        <f>(((I3986/60)/60)/24)+DATE(1970,1,1)</f>
        <v>41951</v>
      </c>
    </row>
    <row r="3987" spans="1:20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>E3987/D3987</f>
        <v>0.32050000000000001</v>
      </c>
      <c r="P3987">
        <f>E3987/L3987</f>
        <v>33.736842105263158</v>
      </c>
      <c r="Q3987" t="str">
        <f>LEFT(N3987,(FIND("/",N3987)-1))</f>
        <v>theater</v>
      </c>
      <c r="R3987" t="str">
        <f>MID(N3987,FIND("/",N3987)+1,4115)</f>
        <v>plays</v>
      </c>
      <c r="S3987" s="11">
        <f>(((J3987/60)/60)/24)+DATE(1970,1,1)</f>
        <v>42399.707407407404</v>
      </c>
      <c r="T3987" s="11">
        <f>(((I3987/60)/60)/24)+DATE(1970,1,1)</f>
        <v>42420.878472222219</v>
      </c>
    </row>
    <row r="3988" spans="1:20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>E3988/D3988</f>
        <v>9.7600000000000006E-2</v>
      </c>
      <c r="P3988">
        <f>E3988/L3988</f>
        <v>37.53846153846154</v>
      </c>
      <c r="Q3988" t="str">
        <f>LEFT(N3988,(FIND("/",N3988)-1))</f>
        <v>theater</v>
      </c>
      <c r="R3988" t="str">
        <f>MID(N3988,FIND("/",N3988)+1,4115)</f>
        <v>plays</v>
      </c>
      <c r="S3988" s="11">
        <f>(((J3988/60)/60)/24)+DATE(1970,1,1)</f>
        <v>42467.548541666663</v>
      </c>
      <c r="T3988" s="11">
        <f>(((I3988/60)/60)/24)+DATE(1970,1,1)</f>
        <v>42496.544444444444</v>
      </c>
    </row>
    <row r="3989" spans="1:20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>E3989/D3989</f>
        <v>0.3775</v>
      </c>
      <c r="P3989">
        <f>E3989/L3989</f>
        <v>11.615384615384615</v>
      </c>
      <c r="Q3989" t="str">
        <f>LEFT(N3989,(FIND("/",N3989)-1))</f>
        <v>theater</v>
      </c>
      <c r="R3989" t="str">
        <f>MID(N3989,FIND("/",N3989)+1,4115)</f>
        <v>plays</v>
      </c>
      <c r="S3989" s="11">
        <f>(((J3989/60)/60)/24)+DATE(1970,1,1)</f>
        <v>41765.92465277778</v>
      </c>
      <c r="T3989" s="11">
        <f>(((I3989/60)/60)/24)+DATE(1970,1,1)</f>
        <v>41775.92465277778</v>
      </c>
    </row>
    <row r="3990" spans="1:20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>E3990/D3990</f>
        <v>2.1333333333333333E-2</v>
      </c>
      <c r="P3990">
        <f>E3990/L3990</f>
        <v>8</v>
      </c>
      <c r="Q3990" t="str">
        <f>LEFT(N3990,(FIND("/",N3990)-1))</f>
        <v>theater</v>
      </c>
      <c r="R3990" t="str">
        <f>MID(N3990,FIND("/",N3990)+1,4115)</f>
        <v>plays</v>
      </c>
      <c r="S3990" s="11">
        <f>(((J3990/60)/60)/24)+DATE(1970,1,1)</f>
        <v>42230.08116898148</v>
      </c>
      <c r="T3990" s="11">
        <f>(((I3990/60)/60)/24)+DATE(1970,1,1)</f>
        <v>42245.08116898148</v>
      </c>
    </row>
    <row r="3991" spans="1:20" ht="43.2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>E3991/D3991</f>
        <v>0</v>
      </c>
      <c r="P3991" t="e">
        <f>E3991/L3991</f>
        <v>#DIV/0!</v>
      </c>
      <c r="Q3991" t="str">
        <f>LEFT(N3991,(FIND("/",N3991)-1))</f>
        <v>theater</v>
      </c>
      <c r="R3991" t="str">
        <f>MID(N3991,FIND("/",N3991)+1,4115)</f>
        <v>plays</v>
      </c>
      <c r="S3991" s="11">
        <f>(((J3991/60)/60)/24)+DATE(1970,1,1)</f>
        <v>42286.749780092592</v>
      </c>
      <c r="T3991" s="11">
        <f>(((I3991/60)/60)/24)+DATE(1970,1,1)</f>
        <v>42316.791446759264</v>
      </c>
    </row>
    <row r="3992" spans="1:20" ht="43.2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>E3992/D3992</f>
        <v>4.1818181818181817E-2</v>
      </c>
      <c r="P3992">
        <f>E3992/L3992</f>
        <v>23</v>
      </c>
      <c r="Q3992" t="str">
        <f>LEFT(N3992,(FIND("/",N3992)-1))</f>
        <v>theater</v>
      </c>
      <c r="R3992" t="str">
        <f>MID(N3992,FIND("/",N3992)+1,4115)</f>
        <v>plays</v>
      </c>
      <c r="S3992" s="11">
        <f>(((J3992/60)/60)/24)+DATE(1970,1,1)</f>
        <v>42401.672372685185</v>
      </c>
      <c r="T3992" s="11">
        <f>(((I3992/60)/60)/24)+DATE(1970,1,1)</f>
        <v>42431.672372685185</v>
      </c>
    </row>
    <row r="3993" spans="1:20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>E3993/D3993</f>
        <v>0.2</v>
      </c>
      <c r="P3993">
        <f>E3993/L3993</f>
        <v>100</v>
      </c>
      <c r="Q3993" t="str">
        <f>LEFT(N3993,(FIND("/",N3993)-1))</f>
        <v>theater</v>
      </c>
      <c r="R3993" t="str">
        <f>MID(N3993,FIND("/",N3993)+1,4115)</f>
        <v>plays</v>
      </c>
      <c r="S3993" s="11">
        <f>(((J3993/60)/60)/24)+DATE(1970,1,1)</f>
        <v>42125.644467592589</v>
      </c>
      <c r="T3993" s="11">
        <f>(((I3993/60)/60)/24)+DATE(1970,1,1)</f>
        <v>42155.644467592589</v>
      </c>
    </row>
    <row r="3994" spans="1:20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>E3994/D3994</f>
        <v>5.4100000000000002E-2</v>
      </c>
      <c r="P3994">
        <f>E3994/L3994</f>
        <v>60.111111111111114</v>
      </c>
      <c r="Q3994" t="str">
        <f>LEFT(N3994,(FIND("/",N3994)-1))</f>
        <v>theater</v>
      </c>
      <c r="R3994" t="str">
        <f>MID(N3994,FIND("/",N3994)+1,4115)</f>
        <v>plays</v>
      </c>
      <c r="S3994" s="11">
        <f>(((J3994/60)/60)/24)+DATE(1970,1,1)</f>
        <v>42289.94049768518</v>
      </c>
      <c r="T3994" s="11">
        <f>(((I3994/60)/60)/24)+DATE(1970,1,1)</f>
        <v>42349.982164351852</v>
      </c>
    </row>
    <row r="3995" spans="1:20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>E3995/D3995</f>
        <v>6.0000000000000002E-5</v>
      </c>
      <c r="P3995">
        <f>E3995/L3995</f>
        <v>3</v>
      </c>
      <c r="Q3995" t="str">
        <f>LEFT(N3995,(FIND("/",N3995)-1))</f>
        <v>theater</v>
      </c>
      <c r="R3995" t="str">
        <f>MID(N3995,FIND("/",N3995)+1,4115)</f>
        <v>plays</v>
      </c>
      <c r="S3995" s="11">
        <f>(((J3995/60)/60)/24)+DATE(1970,1,1)</f>
        <v>42107.864722222221</v>
      </c>
      <c r="T3995" s="11">
        <f>(((I3995/60)/60)/24)+DATE(1970,1,1)</f>
        <v>42137.864722222221</v>
      </c>
    </row>
    <row r="3996" spans="1:20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>E3996/D3996</f>
        <v>2.5000000000000001E-3</v>
      </c>
      <c r="P3996">
        <f>E3996/L3996</f>
        <v>5</v>
      </c>
      <c r="Q3996" t="str">
        <f>LEFT(N3996,(FIND("/",N3996)-1))</f>
        <v>theater</v>
      </c>
      <c r="R3996" t="str">
        <f>MID(N3996,FIND("/",N3996)+1,4115)</f>
        <v>plays</v>
      </c>
      <c r="S3996" s="11">
        <f>(((J3996/60)/60)/24)+DATE(1970,1,1)</f>
        <v>41809.389930555553</v>
      </c>
      <c r="T3996" s="11">
        <f>(((I3996/60)/60)/24)+DATE(1970,1,1)</f>
        <v>41839.389930555553</v>
      </c>
    </row>
    <row r="3997" spans="1:20" ht="43.2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>E3997/D3997</f>
        <v>0.35</v>
      </c>
      <c r="P3997">
        <f>E3997/L3997</f>
        <v>17.5</v>
      </c>
      <c r="Q3997" t="str">
        <f>LEFT(N3997,(FIND("/",N3997)-1))</f>
        <v>theater</v>
      </c>
      <c r="R3997" t="str">
        <f>MID(N3997,FIND("/",N3997)+1,4115)</f>
        <v>plays</v>
      </c>
      <c r="S3997" s="11">
        <f>(((J3997/60)/60)/24)+DATE(1970,1,1)</f>
        <v>42019.683761574073</v>
      </c>
      <c r="T3997" s="11">
        <f>(((I3997/60)/60)/24)+DATE(1970,1,1)</f>
        <v>42049.477083333331</v>
      </c>
    </row>
    <row r="3998" spans="1:20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>E3998/D3998</f>
        <v>0.16566666666666666</v>
      </c>
      <c r="P3998">
        <f>E3998/L3998</f>
        <v>29.235294117647058</v>
      </c>
      <c r="Q3998" t="str">
        <f>LEFT(N3998,(FIND("/",N3998)-1))</f>
        <v>theater</v>
      </c>
      <c r="R3998" t="str">
        <f>MID(N3998,FIND("/",N3998)+1,4115)</f>
        <v>plays</v>
      </c>
      <c r="S3998" s="11">
        <f>(((J3998/60)/60)/24)+DATE(1970,1,1)</f>
        <v>41950.26694444444</v>
      </c>
      <c r="T3998" s="11">
        <f>(((I3998/60)/60)/24)+DATE(1970,1,1)</f>
        <v>41963.669444444444</v>
      </c>
    </row>
    <row r="3999" spans="1:20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>E3999/D3999</f>
        <v>0</v>
      </c>
      <c r="P3999" t="e">
        <f>E3999/L3999</f>
        <v>#DIV/0!</v>
      </c>
      <c r="Q3999" t="str">
        <f>LEFT(N3999,(FIND("/",N3999)-1))</f>
        <v>theater</v>
      </c>
      <c r="R3999" t="str">
        <f>MID(N3999,FIND("/",N3999)+1,4115)</f>
        <v>plays</v>
      </c>
      <c r="S3999" s="11">
        <f>(((J3999/60)/60)/24)+DATE(1970,1,1)</f>
        <v>42069.391446759255</v>
      </c>
      <c r="T3999" s="11">
        <f>(((I3999/60)/60)/24)+DATE(1970,1,1)</f>
        <v>42099.349780092598</v>
      </c>
    </row>
    <row r="4000" spans="1:20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>E4000/D4000</f>
        <v>0.57199999999999995</v>
      </c>
      <c r="P4000">
        <f>E4000/L4000</f>
        <v>59.583333333333336</v>
      </c>
      <c r="Q4000" t="str">
        <f>LEFT(N4000,(FIND("/",N4000)-1))</f>
        <v>theater</v>
      </c>
      <c r="R4000" t="str">
        <f>MID(N4000,FIND("/",N4000)+1,4115)</f>
        <v>plays</v>
      </c>
      <c r="S4000" s="11">
        <f>(((J4000/60)/60)/24)+DATE(1970,1,1)</f>
        <v>42061.963263888887</v>
      </c>
      <c r="T4000" s="11">
        <f>(((I4000/60)/60)/24)+DATE(1970,1,1)</f>
        <v>42091.921597222223</v>
      </c>
    </row>
    <row r="4001" spans="1:20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>E4001/D4001</f>
        <v>0.16514285714285715</v>
      </c>
      <c r="P4001">
        <f>E4001/L4001</f>
        <v>82.571428571428569</v>
      </c>
      <c r="Q4001" t="str">
        <f>LEFT(N4001,(FIND("/",N4001)-1))</f>
        <v>theater</v>
      </c>
      <c r="R4001" t="str">
        <f>MID(N4001,FIND("/",N4001)+1,4115)</f>
        <v>plays</v>
      </c>
      <c r="S4001" s="11">
        <f>(((J4001/60)/60)/24)+DATE(1970,1,1)</f>
        <v>41842.828680555554</v>
      </c>
      <c r="T4001" s="11">
        <f>(((I4001/60)/60)/24)+DATE(1970,1,1)</f>
        <v>41882.827650462961</v>
      </c>
    </row>
    <row r="4002" spans="1:20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>E4002/D4002</f>
        <v>1.25E-3</v>
      </c>
      <c r="P4002">
        <f>E4002/L4002</f>
        <v>10</v>
      </c>
      <c r="Q4002" t="str">
        <f>LEFT(N4002,(FIND("/",N4002)-1))</f>
        <v>theater</v>
      </c>
      <c r="R4002" t="str">
        <f>MID(N4002,FIND("/",N4002)+1,4115)</f>
        <v>plays</v>
      </c>
      <c r="S4002" s="11">
        <f>(((J4002/60)/60)/24)+DATE(1970,1,1)</f>
        <v>42437.64534722222</v>
      </c>
      <c r="T4002" s="11">
        <f>(((I4002/60)/60)/24)+DATE(1970,1,1)</f>
        <v>42497.603680555556</v>
      </c>
    </row>
    <row r="4003" spans="1:20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>E4003/D4003</f>
        <v>0.3775</v>
      </c>
      <c r="P4003">
        <f>E4003/L4003</f>
        <v>32.357142857142854</v>
      </c>
      <c r="Q4003" t="str">
        <f>LEFT(N4003,(FIND("/",N4003)-1))</f>
        <v>theater</v>
      </c>
      <c r="R4003" t="str">
        <f>MID(N4003,FIND("/",N4003)+1,4115)</f>
        <v>plays</v>
      </c>
      <c r="S4003" s="11">
        <f>(((J4003/60)/60)/24)+DATE(1970,1,1)</f>
        <v>42775.964212962965</v>
      </c>
      <c r="T4003" s="11">
        <f>(((I4003/60)/60)/24)+DATE(1970,1,1)</f>
        <v>42795.791666666672</v>
      </c>
    </row>
    <row r="4004" spans="1:20" ht="43.2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>E4004/D4004</f>
        <v>1.84E-2</v>
      </c>
      <c r="P4004">
        <f>E4004/L4004</f>
        <v>5.75</v>
      </c>
      <c r="Q4004" t="str">
        <f>LEFT(N4004,(FIND("/",N4004)-1))</f>
        <v>theater</v>
      </c>
      <c r="R4004" t="str">
        <f>MID(N4004,FIND("/",N4004)+1,4115)</f>
        <v>plays</v>
      </c>
      <c r="S4004" s="11">
        <f>(((J4004/60)/60)/24)+DATE(1970,1,1)</f>
        <v>41879.043530092589</v>
      </c>
      <c r="T4004" s="11">
        <f>(((I4004/60)/60)/24)+DATE(1970,1,1)</f>
        <v>41909.043530092589</v>
      </c>
    </row>
    <row r="4005" spans="1:20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>E4005/D4005</f>
        <v>0.10050000000000001</v>
      </c>
      <c r="P4005">
        <f>E4005/L4005</f>
        <v>100.5</v>
      </c>
      <c r="Q4005" t="str">
        <f>LEFT(N4005,(FIND("/",N4005)-1))</f>
        <v>theater</v>
      </c>
      <c r="R4005" t="str">
        <f>MID(N4005,FIND("/",N4005)+1,4115)</f>
        <v>plays</v>
      </c>
      <c r="S4005" s="11">
        <f>(((J4005/60)/60)/24)+DATE(1970,1,1)</f>
        <v>42020.587349537032</v>
      </c>
      <c r="T4005" s="11">
        <f>(((I4005/60)/60)/24)+DATE(1970,1,1)</f>
        <v>42050.587349537032</v>
      </c>
    </row>
    <row r="4006" spans="1:20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>E4006/D4006</f>
        <v>2E-3</v>
      </c>
      <c r="P4006">
        <f>E4006/L4006</f>
        <v>1</v>
      </c>
      <c r="Q4006" t="str">
        <f>LEFT(N4006,(FIND("/",N4006)-1))</f>
        <v>theater</v>
      </c>
      <c r="R4006" t="str">
        <f>MID(N4006,FIND("/",N4006)+1,4115)</f>
        <v>plays</v>
      </c>
      <c r="S4006" s="11">
        <f>(((J4006/60)/60)/24)+DATE(1970,1,1)</f>
        <v>41890.16269675926</v>
      </c>
      <c r="T4006" s="11">
        <f>(((I4006/60)/60)/24)+DATE(1970,1,1)</f>
        <v>41920.16269675926</v>
      </c>
    </row>
    <row r="4007" spans="1:20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>E4007/D4007</f>
        <v>1.3333333333333334E-2</v>
      </c>
      <c r="P4007">
        <f>E4007/L4007</f>
        <v>20</v>
      </c>
      <c r="Q4007" t="str">
        <f>LEFT(N4007,(FIND("/",N4007)-1))</f>
        <v>theater</v>
      </c>
      <c r="R4007" t="str">
        <f>MID(N4007,FIND("/",N4007)+1,4115)</f>
        <v>plays</v>
      </c>
      <c r="S4007" s="11">
        <f>(((J4007/60)/60)/24)+DATE(1970,1,1)</f>
        <v>41872.807696759257</v>
      </c>
      <c r="T4007" s="11">
        <f>(((I4007/60)/60)/24)+DATE(1970,1,1)</f>
        <v>41932.807696759257</v>
      </c>
    </row>
    <row r="4008" spans="1:20" ht="43.2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>E4008/D4008</f>
        <v>6.666666666666667E-5</v>
      </c>
      <c r="P4008">
        <f>E4008/L4008</f>
        <v>2</v>
      </c>
      <c r="Q4008" t="str">
        <f>LEFT(N4008,(FIND("/",N4008)-1))</f>
        <v>theater</v>
      </c>
      <c r="R4008" t="str">
        <f>MID(N4008,FIND("/",N4008)+1,4115)</f>
        <v>plays</v>
      </c>
      <c r="S4008" s="11">
        <f>(((J4008/60)/60)/24)+DATE(1970,1,1)</f>
        <v>42391.772997685184</v>
      </c>
      <c r="T4008" s="11">
        <f>(((I4008/60)/60)/24)+DATE(1970,1,1)</f>
        <v>42416.772997685184</v>
      </c>
    </row>
    <row r="4009" spans="1:20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>E4009/D4009</f>
        <v>2.5000000000000001E-3</v>
      </c>
      <c r="P4009">
        <f>E4009/L4009</f>
        <v>5</v>
      </c>
      <c r="Q4009" t="str">
        <f>LEFT(N4009,(FIND("/",N4009)-1))</f>
        <v>theater</v>
      </c>
      <c r="R4009" t="str">
        <f>MID(N4009,FIND("/",N4009)+1,4115)</f>
        <v>plays</v>
      </c>
      <c r="S4009" s="11">
        <f>(((J4009/60)/60)/24)+DATE(1970,1,1)</f>
        <v>41848.772928240738</v>
      </c>
      <c r="T4009" s="11">
        <f>(((I4009/60)/60)/24)+DATE(1970,1,1)</f>
        <v>41877.686111111114</v>
      </c>
    </row>
    <row r="4010" spans="1:20" ht="43.2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>E4010/D4010</f>
        <v>0.06</v>
      </c>
      <c r="P4010">
        <f>E4010/L4010</f>
        <v>15</v>
      </c>
      <c r="Q4010" t="str">
        <f>LEFT(N4010,(FIND("/",N4010)-1))</f>
        <v>theater</v>
      </c>
      <c r="R4010" t="str">
        <f>MID(N4010,FIND("/",N4010)+1,4115)</f>
        <v>plays</v>
      </c>
      <c r="S4010" s="11">
        <f>(((J4010/60)/60)/24)+DATE(1970,1,1)</f>
        <v>42177.964201388888</v>
      </c>
      <c r="T4010" s="11">
        <f>(((I4010/60)/60)/24)+DATE(1970,1,1)</f>
        <v>42207.964201388888</v>
      </c>
    </row>
    <row r="4011" spans="1:20" ht="43.2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>E4011/D4011</f>
        <v>3.8860103626943004E-2</v>
      </c>
      <c r="P4011">
        <f>E4011/L4011</f>
        <v>25</v>
      </c>
      <c r="Q4011" t="str">
        <f>LEFT(N4011,(FIND("/",N4011)-1))</f>
        <v>theater</v>
      </c>
      <c r="R4011" t="str">
        <f>MID(N4011,FIND("/",N4011)+1,4115)</f>
        <v>plays</v>
      </c>
      <c r="S4011" s="11">
        <f>(((J4011/60)/60)/24)+DATE(1970,1,1)</f>
        <v>41851.700925925928</v>
      </c>
      <c r="T4011" s="11">
        <f>(((I4011/60)/60)/24)+DATE(1970,1,1)</f>
        <v>41891.700925925928</v>
      </c>
    </row>
    <row r="4012" spans="1:20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>E4012/D4012</f>
        <v>0.24194444444444443</v>
      </c>
      <c r="P4012">
        <f>E4012/L4012</f>
        <v>45.842105263157897</v>
      </c>
      <c r="Q4012" t="str">
        <f>LEFT(N4012,(FIND("/",N4012)-1))</f>
        <v>theater</v>
      </c>
      <c r="R4012" t="str">
        <f>MID(N4012,FIND("/",N4012)+1,4115)</f>
        <v>plays</v>
      </c>
      <c r="S4012" s="11">
        <f>(((J4012/60)/60)/24)+DATE(1970,1,1)</f>
        <v>41921.770439814813</v>
      </c>
      <c r="T4012" s="11">
        <f>(((I4012/60)/60)/24)+DATE(1970,1,1)</f>
        <v>41938.770439814813</v>
      </c>
    </row>
    <row r="4013" spans="1:20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>E4013/D4013</f>
        <v>7.5999999999999998E-2</v>
      </c>
      <c r="P4013">
        <f>E4013/L4013</f>
        <v>4.75</v>
      </c>
      <c r="Q4013" t="str">
        <f>LEFT(N4013,(FIND("/",N4013)-1))</f>
        <v>theater</v>
      </c>
      <c r="R4013" t="str">
        <f>MID(N4013,FIND("/",N4013)+1,4115)</f>
        <v>plays</v>
      </c>
      <c r="S4013" s="11">
        <f>(((J4013/60)/60)/24)+DATE(1970,1,1)</f>
        <v>42002.54488425926</v>
      </c>
      <c r="T4013" s="11">
        <f>(((I4013/60)/60)/24)+DATE(1970,1,1)</f>
        <v>42032.54488425926</v>
      </c>
    </row>
    <row r="4014" spans="1:20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>E4014/D4014</f>
        <v>0</v>
      </c>
      <c r="P4014" t="e">
        <f>E4014/L4014</f>
        <v>#DIV/0!</v>
      </c>
      <c r="Q4014" t="str">
        <f>LEFT(N4014,(FIND("/",N4014)-1))</f>
        <v>theater</v>
      </c>
      <c r="R4014" t="str">
        <f>MID(N4014,FIND("/",N4014)+1,4115)</f>
        <v>plays</v>
      </c>
      <c r="S4014" s="11">
        <f>(((J4014/60)/60)/24)+DATE(1970,1,1)</f>
        <v>42096.544548611113</v>
      </c>
      <c r="T4014" s="11">
        <f>(((I4014/60)/60)/24)+DATE(1970,1,1)</f>
        <v>42126.544548611113</v>
      </c>
    </row>
    <row r="4015" spans="1:20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>E4015/D4015</f>
        <v>1.2999999999999999E-2</v>
      </c>
      <c r="P4015">
        <f>E4015/L4015</f>
        <v>13</v>
      </c>
      <c r="Q4015" t="str">
        <f>LEFT(N4015,(FIND("/",N4015)-1))</f>
        <v>theater</v>
      </c>
      <c r="R4015" t="str">
        <f>MID(N4015,FIND("/",N4015)+1,4115)</f>
        <v>plays</v>
      </c>
      <c r="S4015" s="11">
        <f>(((J4015/60)/60)/24)+DATE(1970,1,1)</f>
        <v>42021.301192129627</v>
      </c>
      <c r="T4015" s="11">
        <f>(((I4015/60)/60)/24)+DATE(1970,1,1)</f>
        <v>42051.301192129627</v>
      </c>
    </row>
    <row r="4016" spans="1:20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>E4016/D4016</f>
        <v>0</v>
      </c>
      <c r="P4016" t="e">
        <f>E4016/L4016</f>
        <v>#DIV/0!</v>
      </c>
      <c r="Q4016" t="str">
        <f>LEFT(N4016,(FIND("/",N4016)-1))</f>
        <v>theater</v>
      </c>
      <c r="R4016" t="str">
        <f>MID(N4016,FIND("/",N4016)+1,4115)</f>
        <v>plays</v>
      </c>
      <c r="S4016" s="11">
        <f>(((J4016/60)/60)/24)+DATE(1970,1,1)</f>
        <v>42419.246168981481</v>
      </c>
      <c r="T4016" s="11">
        <f>(((I4016/60)/60)/24)+DATE(1970,1,1)</f>
        <v>42434.246168981481</v>
      </c>
    </row>
    <row r="4017" spans="1:20" ht="43.2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>E4017/D4017</f>
        <v>1.4285714285714287E-4</v>
      </c>
      <c r="P4017">
        <f>E4017/L4017</f>
        <v>1</v>
      </c>
      <c r="Q4017" t="str">
        <f>LEFT(N4017,(FIND("/",N4017)-1))</f>
        <v>theater</v>
      </c>
      <c r="R4017" t="str">
        <f>MID(N4017,FIND("/",N4017)+1,4115)</f>
        <v>plays</v>
      </c>
      <c r="S4017" s="11">
        <f>(((J4017/60)/60)/24)+DATE(1970,1,1)</f>
        <v>42174.780821759254</v>
      </c>
      <c r="T4017" s="11">
        <f>(((I4017/60)/60)/24)+DATE(1970,1,1)</f>
        <v>42204.780821759254</v>
      </c>
    </row>
    <row r="4018" spans="1:20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>E4018/D4018</f>
        <v>0.14000000000000001</v>
      </c>
      <c r="P4018">
        <f>E4018/L4018</f>
        <v>10</v>
      </c>
      <c r="Q4018" t="str">
        <f>LEFT(N4018,(FIND("/",N4018)-1))</f>
        <v>theater</v>
      </c>
      <c r="R4018" t="str">
        <f>MID(N4018,FIND("/",N4018)+1,4115)</f>
        <v>plays</v>
      </c>
      <c r="S4018" s="11">
        <f>(((J4018/60)/60)/24)+DATE(1970,1,1)</f>
        <v>41869.872685185182</v>
      </c>
      <c r="T4018" s="11">
        <f>(((I4018/60)/60)/24)+DATE(1970,1,1)</f>
        <v>41899.872685185182</v>
      </c>
    </row>
    <row r="4019" spans="1:20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>E4019/D4019</f>
        <v>1.0500000000000001E-2</v>
      </c>
      <c r="P4019">
        <f>E4019/L4019</f>
        <v>52.5</v>
      </c>
      <c r="Q4019" t="str">
        <f>LEFT(N4019,(FIND("/",N4019)-1))</f>
        <v>theater</v>
      </c>
      <c r="R4019" t="str">
        <f>MID(N4019,FIND("/",N4019)+1,4115)</f>
        <v>plays</v>
      </c>
      <c r="S4019" s="11">
        <f>(((J4019/60)/60)/24)+DATE(1970,1,1)</f>
        <v>41856.672152777777</v>
      </c>
      <c r="T4019" s="11">
        <f>(((I4019/60)/60)/24)+DATE(1970,1,1)</f>
        <v>41886.672152777777</v>
      </c>
    </row>
    <row r="4020" spans="1:20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>E4020/D4020</f>
        <v>8.666666666666667E-2</v>
      </c>
      <c r="P4020">
        <f>E4020/L4020</f>
        <v>32.5</v>
      </c>
      <c r="Q4020" t="str">
        <f>LEFT(N4020,(FIND("/",N4020)-1))</f>
        <v>theater</v>
      </c>
      <c r="R4020" t="str">
        <f>MID(N4020,FIND("/",N4020)+1,4115)</f>
        <v>plays</v>
      </c>
      <c r="S4020" s="11">
        <f>(((J4020/60)/60)/24)+DATE(1970,1,1)</f>
        <v>42620.91097222222</v>
      </c>
      <c r="T4020" s="11">
        <f>(((I4020/60)/60)/24)+DATE(1970,1,1)</f>
        <v>42650.91097222222</v>
      </c>
    </row>
    <row r="4021" spans="1:20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>E4021/D4021</f>
        <v>8.2857142857142851E-3</v>
      </c>
      <c r="P4021">
        <f>E4021/L4021</f>
        <v>7.25</v>
      </c>
      <c r="Q4021" t="str">
        <f>LEFT(N4021,(FIND("/",N4021)-1))</f>
        <v>theater</v>
      </c>
      <c r="R4021" t="str">
        <f>MID(N4021,FIND("/",N4021)+1,4115)</f>
        <v>plays</v>
      </c>
      <c r="S4021" s="11">
        <f>(((J4021/60)/60)/24)+DATE(1970,1,1)</f>
        <v>42417.675879629634</v>
      </c>
      <c r="T4021" s="11">
        <f>(((I4021/60)/60)/24)+DATE(1970,1,1)</f>
        <v>42475.686111111107</v>
      </c>
    </row>
    <row r="4022" spans="1:20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>E4022/D4022</f>
        <v>0.16666666666666666</v>
      </c>
      <c r="P4022">
        <f>E4022/L4022</f>
        <v>33.333333333333336</v>
      </c>
      <c r="Q4022" t="str">
        <f>LEFT(N4022,(FIND("/",N4022)-1))</f>
        <v>theater</v>
      </c>
      <c r="R4022" t="str">
        <f>MID(N4022,FIND("/",N4022)+1,4115)</f>
        <v>plays</v>
      </c>
      <c r="S4022" s="11">
        <f>(((J4022/60)/60)/24)+DATE(1970,1,1)</f>
        <v>42057.190960648149</v>
      </c>
      <c r="T4022" s="11">
        <f>(((I4022/60)/60)/24)+DATE(1970,1,1)</f>
        <v>42087.149293981478</v>
      </c>
    </row>
    <row r="4023" spans="1:20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>E4023/D4023</f>
        <v>8.3333333333333332E-3</v>
      </c>
      <c r="P4023">
        <f>E4023/L4023</f>
        <v>62.5</v>
      </c>
      <c r="Q4023" t="str">
        <f>LEFT(N4023,(FIND("/",N4023)-1))</f>
        <v>theater</v>
      </c>
      <c r="R4023" t="str">
        <f>MID(N4023,FIND("/",N4023)+1,4115)</f>
        <v>plays</v>
      </c>
      <c r="S4023" s="11">
        <f>(((J4023/60)/60)/24)+DATE(1970,1,1)</f>
        <v>41878.911550925928</v>
      </c>
      <c r="T4023" s="11">
        <f>(((I4023/60)/60)/24)+DATE(1970,1,1)</f>
        <v>41938.911550925928</v>
      </c>
    </row>
    <row r="4024" spans="1:20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>E4024/D4024</f>
        <v>0.69561111111111107</v>
      </c>
      <c r="P4024">
        <f>E4024/L4024</f>
        <v>63.558375634517766</v>
      </c>
      <c r="Q4024" t="str">
        <f>LEFT(N4024,(FIND("/",N4024)-1))</f>
        <v>theater</v>
      </c>
      <c r="R4024" t="str">
        <f>MID(N4024,FIND("/",N4024)+1,4115)</f>
        <v>plays</v>
      </c>
      <c r="S4024" s="11">
        <f>(((J4024/60)/60)/24)+DATE(1970,1,1)</f>
        <v>41990.584108796291</v>
      </c>
      <c r="T4024" s="11">
        <f>(((I4024/60)/60)/24)+DATE(1970,1,1)</f>
        <v>42036.120833333334</v>
      </c>
    </row>
    <row r="4025" spans="1:20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>E4025/D4025</f>
        <v>0</v>
      </c>
      <c r="P4025" t="e">
        <f>E4025/L4025</f>
        <v>#DIV/0!</v>
      </c>
      <c r="Q4025" t="str">
        <f>LEFT(N4025,(FIND("/",N4025)-1))</f>
        <v>theater</v>
      </c>
      <c r="R4025" t="str">
        <f>MID(N4025,FIND("/",N4025)+1,4115)</f>
        <v>plays</v>
      </c>
      <c r="S4025" s="11">
        <f>(((J4025/60)/60)/24)+DATE(1970,1,1)</f>
        <v>42408.999571759254</v>
      </c>
      <c r="T4025" s="11">
        <f>(((I4025/60)/60)/24)+DATE(1970,1,1)</f>
        <v>42453.957905092597</v>
      </c>
    </row>
    <row r="4026" spans="1:20" ht="43.2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>E4026/D4026</f>
        <v>1.2500000000000001E-2</v>
      </c>
      <c r="P4026">
        <f>E4026/L4026</f>
        <v>10</v>
      </c>
      <c r="Q4026" t="str">
        <f>LEFT(N4026,(FIND("/",N4026)-1))</f>
        <v>theater</v>
      </c>
      <c r="R4026" t="str">
        <f>MID(N4026,FIND("/",N4026)+1,4115)</f>
        <v>plays</v>
      </c>
      <c r="S4026" s="11">
        <f>(((J4026/60)/60)/24)+DATE(1970,1,1)</f>
        <v>42217.670104166667</v>
      </c>
      <c r="T4026" s="11">
        <f>(((I4026/60)/60)/24)+DATE(1970,1,1)</f>
        <v>42247.670104166667</v>
      </c>
    </row>
    <row r="4027" spans="1:20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>E4027/D4027</f>
        <v>0.05</v>
      </c>
      <c r="P4027">
        <f>E4027/L4027</f>
        <v>62.5</v>
      </c>
      <c r="Q4027" t="str">
        <f>LEFT(N4027,(FIND("/",N4027)-1))</f>
        <v>theater</v>
      </c>
      <c r="R4027" t="str">
        <f>MID(N4027,FIND("/",N4027)+1,4115)</f>
        <v>plays</v>
      </c>
      <c r="S4027" s="11">
        <f>(((J4027/60)/60)/24)+DATE(1970,1,1)</f>
        <v>42151.237685185188</v>
      </c>
      <c r="T4027" s="11">
        <f>(((I4027/60)/60)/24)+DATE(1970,1,1)</f>
        <v>42211.237685185188</v>
      </c>
    </row>
    <row r="4028" spans="1:20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>E4028/D4028</f>
        <v>0</v>
      </c>
      <c r="P4028" t="e">
        <f>E4028/L4028</f>
        <v>#DIV/0!</v>
      </c>
      <c r="Q4028" t="str">
        <f>LEFT(N4028,(FIND("/",N4028)-1))</f>
        <v>theater</v>
      </c>
      <c r="R4028" t="str">
        <f>MID(N4028,FIND("/",N4028)+1,4115)</f>
        <v>plays</v>
      </c>
      <c r="S4028" s="11">
        <f>(((J4028/60)/60)/24)+DATE(1970,1,1)</f>
        <v>42282.655543981484</v>
      </c>
      <c r="T4028" s="11">
        <f>(((I4028/60)/60)/24)+DATE(1970,1,1)</f>
        <v>42342.697210648148</v>
      </c>
    </row>
    <row r="4029" spans="1:20" ht="43.2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>E4029/D4029</f>
        <v>7.166666666666667E-2</v>
      </c>
      <c r="P4029">
        <f>E4029/L4029</f>
        <v>30.714285714285715</v>
      </c>
      <c r="Q4029" t="str">
        <f>LEFT(N4029,(FIND("/",N4029)-1))</f>
        <v>theater</v>
      </c>
      <c r="R4029" t="str">
        <f>MID(N4029,FIND("/",N4029)+1,4115)</f>
        <v>plays</v>
      </c>
      <c r="S4029" s="11">
        <f>(((J4029/60)/60)/24)+DATE(1970,1,1)</f>
        <v>42768.97084490741</v>
      </c>
      <c r="T4029" s="11">
        <f>(((I4029/60)/60)/24)+DATE(1970,1,1)</f>
        <v>42789.041666666672</v>
      </c>
    </row>
    <row r="4030" spans="1:20" ht="43.2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>E4030/D4030</f>
        <v>0.28050000000000003</v>
      </c>
      <c r="P4030">
        <f>E4030/L4030</f>
        <v>51</v>
      </c>
      <c r="Q4030" t="str">
        <f>LEFT(N4030,(FIND("/",N4030)-1))</f>
        <v>theater</v>
      </c>
      <c r="R4030" t="str">
        <f>MID(N4030,FIND("/",N4030)+1,4115)</f>
        <v>plays</v>
      </c>
      <c r="S4030" s="11">
        <f>(((J4030/60)/60)/24)+DATE(1970,1,1)</f>
        <v>41765.938657407409</v>
      </c>
      <c r="T4030" s="11">
        <f>(((I4030/60)/60)/24)+DATE(1970,1,1)</f>
        <v>41795.938657407409</v>
      </c>
    </row>
    <row r="4031" spans="1:20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>E4031/D4031</f>
        <v>0</v>
      </c>
      <c r="P4031" t="e">
        <f>E4031/L4031</f>
        <v>#DIV/0!</v>
      </c>
      <c r="Q4031" t="str">
        <f>LEFT(N4031,(FIND("/",N4031)-1))</f>
        <v>theater</v>
      </c>
      <c r="R4031" t="str">
        <f>MID(N4031,FIND("/",N4031)+1,4115)</f>
        <v>plays</v>
      </c>
      <c r="S4031" s="11">
        <f>(((J4031/60)/60)/24)+DATE(1970,1,1)</f>
        <v>42322.025115740747</v>
      </c>
      <c r="T4031" s="11">
        <f>(((I4031/60)/60)/24)+DATE(1970,1,1)</f>
        <v>42352.025115740747</v>
      </c>
    </row>
    <row r="4032" spans="1:20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>E4032/D4032</f>
        <v>0.16</v>
      </c>
      <c r="P4032">
        <f>E4032/L4032</f>
        <v>66.666666666666671</v>
      </c>
      <c r="Q4032" t="str">
        <f>LEFT(N4032,(FIND("/",N4032)-1))</f>
        <v>theater</v>
      </c>
      <c r="R4032" t="str">
        <f>MID(N4032,FIND("/",N4032)+1,4115)</f>
        <v>plays</v>
      </c>
      <c r="S4032" s="11">
        <f>(((J4032/60)/60)/24)+DATE(1970,1,1)</f>
        <v>42374.655081018514</v>
      </c>
      <c r="T4032" s="11">
        <f>(((I4032/60)/60)/24)+DATE(1970,1,1)</f>
        <v>42403.784027777772</v>
      </c>
    </row>
    <row r="4033" spans="1:20" ht="43.2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>E4033/D4033</f>
        <v>0</v>
      </c>
      <c r="P4033" t="e">
        <f>E4033/L4033</f>
        <v>#DIV/0!</v>
      </c>
      <c r="Q4033" t="str">
        <f>LEFT(N4033,(FIND("/",N4033)-1))</f>
        <v>theater</v>
      </c>
      <c r="R4033" t="str">
        <f>MID(N4033,FIND("/",N4033)+1,4115)</f>
        <v>plays</v>
      </c>
      <c r="S4033" s="11">
        <f>(((J4033/60)/60)/24)+DATE(1970,1,1)</f>
        <v>41941.585231481484</v>
      </c>
      <c r="T4033" s="11">
        <f>(((I4033/60)/60)/24)+DATE(1970,1,1)</f>
        <v>41991.626898148148</v>
      </c>
    </row>
    <row r="4034" spans="1:20" ht="43.2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>E4034/D4034</f>
        <v>6.8287037037037035E-2</v>
      </c>
      <c r="P4034">
        <f>E4034/L4034</f>
        <v>59</v>
      </c>
      <c r="Q4034" t="str">
        <f>LEFT(N4034,(FIND("/",N4034)-1))</f>
        <v>theater</v>
      </c>
      <c r="R4034" t="str">
        <f>MID(N4034,FIND("/",N4034)+1,4115)</f>
        <v>plays</v>
      </c>
      <c r="S4034" s="11">
        <f>(((J4034/60)/60)/24)+DATE(1970,1,1)</f>
        <v>42293.809212962966</v>
      </c>
      <c r="T4034" s="11">
        <f>(((I4034/60)/60)/24)+DATE(1970,1,1)</f>
        <v>42353.85087962963</v>
      </c>
    </row>
    <row r="4035" spans="1:20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>E4035/D4035</f>
        <v>0.25698702928870293</v>
      </c>
      <c r="P4035">
        <f>E4035/L4035</f>
        <v>65.340319148936175</v>
      </c>
      <c r="Q4035" t="str">
        <f>LEFT(N4035,(FIND("/",N4035)-1))</f>
        <v>theater</v>
      </c>
      <c r="R4035" t="str">
        <f>MID(N4035,FIND("/",N4035)+1,4115)</f>
        <v>plays</v>
      </c>
      <c r="S4035" s="11">
        <f>(((J4035/60)/60)/24)+DATE(1970,1,1)</f>
        <v>42614.268796296295</v>
      </c>
      <c r="T4035" s="11">
        <f>(((I4035/60)/60)/24)+DATE(1970,1,1)</f>
        <v>42645.375</v>
      </c>
    </row>
    <row r="4036" spans="1:20" ht="43.2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>E4036/D4036</f>
        <v>1.4814814814814815E-2</v>
      </c>
      <c r="P4036">
        <f>E4036/L4036</f>
        <v>100</v>
      </c>
      <c r="Q4036" t="str">
        <f>LEFT(N4036,(FIND("/",N4036)-1))</f>
        <v>theater</v>
      </c>
      <c r="R4036" t="str">
        <f>MID(N4036,FIND("/",N4036)+1,4115)</f>
        <v>plays</v>
      </c>
      <c r="S4036" s="11">
        <f>(((J4036/60)/60)/24)+DATE(1970,1,1)</f>
        <v>42067.947337962964</v>
      </c>
      <c r="T4036" s="11">
        <f>(((I4036/60)/60)/24)+DATE(1970,1,1)</f>
        <v>42097.905671296292</v>
      </c>
    </row>
    <row r="4037" spans="1:20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>E4037/D4037</f>
        <v>0.36849999999999999</v>
      </c>
      <c r="P4037">
        <f>E4037/L4037</f>
        <v>147.4</v>
      </c>
      <c r="Q4037" t="str">
        <f>LEFT(N4037,(FIND("/",N4037)-1))</f>
        <v>theater</v>
      </c>
      <c r="R4037" t="str">
        <f>MID(N4037,FIND("/",N4037)+1,4115)</f>
        <v>plays</v>
      </c>
      <c r="S4037" s="11">
        <f>(((J4037/60)/60)/24)+DATE(1970,1,1)</f>
        <v>41903.882951388885</v>
      </c>
      <c r="T4037" s="11">
        <f>(((I4037/60)/60)/24)+DATE(1970,1,1)</f>
        <v>41933.882951388885</v>
      </c>
    </row>
    <row r="4038" spans="1:20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>E4038/D4038</f>
        <v>0.47049999999999997</v>
      </c>
      <c r="P4038">
        <f>E4038/L4038</f>
        <v>166.05882352941177</v>
      </c>
      <c r="Q4038" t="str">
        <f>LEFT(N4038,(FIND("/",N4038)-1))</f>
        <v>theater</v>
      </c>
      <c r="R4038" t="str">
        <f>MID(N4038,FIND("/",N4038)+1,4115)</f>
        <v>plays</v>
      </c>
      <c r="S4038" s="11">
        <f>(((J4038/60)/60)/24)+DATE(1970,1,1)</f>
        <v>41804.937083333331</v>
      </c>
      <c r="T4038" s="11">
        <f>(((I4038/60)/60)/24)+DATE(1970,1,1)</f>
        <v>41821.9375</v>
      </c>
    </row>
    <row r="4039" spans="1:20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>E4039/D4039</f>
        <v>0.11428571428571428</v>
      </c>
      <c r="P4039">
        <f>E4039/L4039</f>
        <v>40</v>
      </c>
      <c r="Q4039" t="str">
        <f>LEFT(N4039,(FIND("/",N4039)-1))</f>
        <v>theater</v>
      </c>
      <c r="R4039" t="str">
        <f>MID(N4039,FIND("/",N4039)+1,4115)</f>
        <v>plays</v>
      </c>
      <c r="S4039" s="11">
        <f>(((J4039/60)/60)/24)+DATE(1970,1,1)</f>
        <v>42497.070775462969</v>
      </c>
      <c r="T4039" s="11">
        <f>(((I4039/60)/60)/24)+DATE(1970,1,1)</f>
        <v>42514.600694444445</v>
      </c>
    </row>
    <row r="4040" spans="1:20" ht="43.2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>E4040/D4040</f>
        <v>0.12039999999999999</v>
      </c>
      <c r="P4040">
        <f>E4040/L4040</f>
        <v>75.25</v>
      </c>
      <c r="Q4040" t="str">
        <f>LEFT(N4040,(FIND("/",N4040)-1))</f>
        <v>theater</v>
      </c>
      <c r="R4040" t="str">
        <f>MID(N4040,FIND("/",N4040)+1,4115)</f>
        <v>plays</v>
      </c>
      <c r="S4040" s="11">
        <f>(((J4040/60)/60)/24)+DATE(1970,1,1)</f>
        <v>41869.798726851855</v>
      </c>
      <c r="T4040" s="11">
        <f>(((I4040/60)/60)/24)+DATE(1970,1,1)</f>
        <v>41929.798726851855</v>
      </c>
    </row>
    <row r="4041" spans="1:20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>E4041/D4041</f>
        <v>0.6</v>
      </c>
      <c r="P4041">
        <f>E4041/L4041</f>
        <v>60</v>
      </c>
      <c r="Q4041" t="str">
        <f>LEFT(N4041,(FIND("/",N4041)-1))</f>
        <v>theater</v>
      </c>
      <c r="R4041" t="str">
        <f>MID(N4041,FIND("/",N4041)+1,4115)</f>
        <v>plays</v>
      </c>
      <c r="S4041" s="11">
        <f>(((J4041/60)/60)/24)+DATE(1970,1,1)</f>
        <v>42305.670914351853</v>
      </c>
      <c r="T4041" s="11">
        <f>(((I4041/60)/60)/24)+DATE(1970,1,1)</f>
        <v>42339.249305555553</v>
      </c>
    </row>
    <row r="4042" spans="1:20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>E4042/D4042</f>
        <v>0.3125</v>
      </c>
      <c r="P4042">
        <f>E4042/L4042</f>
        <v>1250</v>
      </c>
      <c r="Q4042" t="str">
        <f>LEFT(N4042,(FIND("/",N4042)-1))</f>
        <v>theater</v>
      </c>
      <c r="R4042" t="str">
        <f>MID(N4042,FIND("/",N4042)+1,4115)</f>
        <v>plays</v>
      </c>
      <c r="S4042" s="11">
        <f>(((J4042/60)/60)/24)+DATE(1970,1,1)</f>
        <v>42144.231527777782</v>
      </c>
      <c r="T4042" s="11">
        <f>(((I4042/60)/60)/24)+DATE(1970,1,1)</f>
        <v>42203.125</v>
      </c>
    </row>
    <row r="4043" spans="1:20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>E4043/D4043</f>
        <v>4.1999999999999997E-3</v>
      </c>
      <c r="P4043">
        <f>E4043/L4043</f>
        <v>10.5</v>
      </c>
      <c r="Q4043" t="str">
        <f>LEFT(N4043,(FIND("/",N4043)-1))</f>
        <v>theater</v>
      </c>
      <c r="R4043" t="str">
        <f>MID(N4043,FIND("/",N4043)+1,4115)</f>
        <v>plays</v>
      </c>
      <c r="S4043" s="11">
        <f>(((J4043/60)/60)/24)+DATE(1970,1,1)</f>
        <v>42559.474004629628</v>
      </c>
      <c r="T4043" s="11">
        <f>(((I4043/60)/60)/24)+DATE(1970,1,1)</f>
        <v>42619.474004629628</v>
      </c>
    </row>
    <row r="4044" spans="1:20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>E4044/D4044</f>
        <v>2.0999999999999999E-3</v>
      </c>
      <c r="P4044">
        <f>E4044/L4044</f>
        <v>7</v>
      </c>
      <c r="Q4044" t="str">
        <f>LEFT(N4044,(FIND("/",N4044)-1))</f>
        <v>theater</v>
      </c>
      <c r="R4044" t="str">
        <f>MID(N4044,FIND("/",N4044)+1,4115)</f>
        <v>plays</v>
      </c>
      <c r="S4044" s="11">
        <f>(((J4044/60)/60)/24)+DATE(1970,1,1)</f>
        <v>41995.084074074075</v>
      </c>
      <c r="T4044" s="11">
        <f>(((I4044/60)/60)/24)+DATE(1970,1,1)</f>
        <v>42024.802777777775</v>
      </c>
    </row>
    <row r="4045" spans="1:20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>E4045/D4045</f>
        <v>0</v>
      </c>
      <c r="P4045" t="e">
        <f>E4045/L4045</f>
        <v>#DIV/0!</v>
      </c>
      <c r="Q4045" t="str">
        <f>LEFT(N4045,(FIND("/",N4045)-1))</f>
        <v>theater</v>
      </c>
      <c r="R4045" t="str">
        <f>MID(N4045,FIND("/",N4045)+1,4115)</f>
        <v>plays</v>
      </c>
      <c r="S4045" s="11">
        <f>(((J4045/60)/60)/24)+DATE(1970,1,1)</f>
        <v>41948.957465277781</v>
      </c>
      <c r="T4045" s="11">
        <f>(((I4045/60)/60)/24)+DATE(1970,1,1)</f>
        <v>41963.957465277781</v>
      </c>
    </row>
    <row r="4046" spans="1:20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>E4046/D4046</f>
        <v>0.375</v>
      </c>
      <c r="P4046">
        <f>E4046/L4046</f>
        <v>56.25</v>
      </c>
      <c r="Q4046" t="str">
        <f>LEFT(N4046,(FIND("/",N4046)-1))</f>
        <v>theater</v>
      </c>
      <c r="R4046" t="str">
        <f>MID(N4046,FIND("/",N4046)+1,4115)</f>
        <v>plays</v>
      </c>
      <c r="S4046" s="11">
        <f>(((J4046/60)/60)/24)+DATE(1970,1,1)</f>
        <v>42074.219699074078</v>
      </c>
      <c r="T4046" s="11">
        <f>(((I4046/60)/60)/24)+DATE(1970,1,1)</f>
        <v>42104.208333333328</v>
      </c>
    </row>
    <row r="4047" spans="1:20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>E4047/D4047</f>
        <v>2.0000000000000001E-4</v>
      </c>
      <c r="P4047">
        <f>E4047/L4047</f>
        <v>1</v>
      </c>
      <c r="Q4047" t="str">
        <f>LEFT(N4047,(FIND("/",N4047)-1))</f>
        <v>theater</v>
      </c>
      <c r="R4047" t="str">
        <f>MID(N4047,FIND("/",N4047)+1,4115)</f>
        <v>plays</v>
      </c>
      <c r="S4047" s="11">
        <f>(((J4047/60)/60)/24)+DATE(1970,1,1)</f>
        <v>41842.201261574075</v>
      </c>
      <c r="T4047" s="11">
        <f>(((I4047/60)/60)/24)+DATE(1970,1,1)</f>
        <v>41872.201261574075</v>
      </c>
    </row>
    <row r="4048" spans="1:20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>E4048/D4048</f>
        <v>8.2142857142857142E-2</v>
      </c>
      <c r="P4048">
        <f>E4048/L4048</f>
        <v>38.333333333333336</v>
      </c>
      <c r="Q4048" t="str">
        <f>LEFT(N4048,(FIND("/",N4048)-1))</f>
        <v>theater</v>
      </c>
      <c r="R4048" t="str">
        <f>MID(N4048,FIND("/",N4048)+1,4115)</f>
        <v>plays</v>
      </c>
      <c r="S4048" s="11">
        <f>(((J4048/60)/60)/24)+DATE(1970,1,1)</f>
        <v>41904.650578703702</v>
      </c>
      <c r="T4048" s="11">
        <f>(((I4048/60)/60)/24)+DATE(1970,1,1)</f>
        <v>41934.650578703702</v>
      </c>
    </row>
    <row r="4049" spans="1:20" ht="43.2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>E4049/D4049</f>
        <v>2.1999999999999999E-2</v>
      </c>
      <c r="P4049">
        <f>E4049/L4049</f>
        <v>27.5</v>
      </c>
      <c r="Q4049" t="str">
        <f>LEFT(N4049,(FIND("/",N4049)-1))</f>
        <v>theater</v>
      </c>
      <c r="R4049" t="str">
        <f>MID(N4049,FIND("/",N4049)+1,4115)</f>
        <v>plays</v>
      </c>
      <c r="S4049" s="11">
        <f>(((J4049/60)/60)/24)+DATE(1970,1,1)</f>
        <v>41991.022488425922</v>
      </c>
      <c r="T4049" s="11">
        <f>(((I4049/60)/60)/24)+DATE(1970,1,1)</f>
        <v>42015.041666666672</v>
      </c>
    </row>
    <row r="4050" spans="1:20" ht="43.2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>E4050/D4050</f>
        <v>0.17652941176470588</v>
      </c>
      <c r="P4050">
        <f>E4050/L4050</f>
        <v>32.978021978021978</v>
      </c>
      <c r="Q4050" t="str">
        <f>LEFT(N4050,(FIND("/",N4050)-1))</f>
        <v>theater</v>
      </c>
      <c r="R4050" t="str">
        <f>MID(N4050,FIND("/",N4050)+1,4115)</f>
        <v>plays</v>
      </c>
      <c r="S4050" s="11">
        <f>(((J4050/60)/60)/24)+DATE(1970,1,1)</f>
        <v>42436.509108796294</v>
      </c>
      <c r="T4050" s="11">
        <f>(((I4050/60)/60)/24)+DATE(1970,1,1)</f>
        <v>42471.467442129629</v>
      </c>
    </row>
    <row r="4051" spans="1:20" ht="43.2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>E4051/D4051</f>
        <v>8.0000000000000004E-4</v>
      </c>
      <c r="P4051">
        <f>E4051/L4051</f>
        <v>16</v>
      </c>
      <c r="Q4051" t="str">
        <f>LEFT(N4051,(FIND("/",N4051)-1))</f>
        <v>theater</v>
      </c>
      <c r="R4051" t="str">
        <f>MID(N4051,FIND("/",N4051)+1,4115)</f>
        <v>plays</v>
      </c>
      <c r="S4051" s="11">
        <f>(((J4051/60)/60)/24)+DATE(1970,1,1)</f>
        <v>42169.958506944444</v>
      </c>
      <c r="T4051" s="11">
        <f>(((I4051/60)/60)/24)+DATE(1970,1,1)</f>
        <v>42199.958506944444</v>
      </c>
    </row>
    <row r="4052" spans="1:20" ht="43.2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>E4052/D4052</f>
        <v>6.6666666666666664E-4</v>
      </c>
      <c r="P4052">
        <f>E4052/L4052</f>
        <v>1</v>
      </c>
      <c r="Q4052" t="str">
        <f>LEFT(N4052,(FIND("/",N4052)-1))</f>
        <v>theater</v>
      </c>
      <c r="R4052" t="str">
        <f>MID(N4052,FIND("/",N4052)+1,4115)</f>
        <v>plays</v>
      </c>
      <c r="S4052" s="11">
        <f>(((J4052/60)/60)/24)+DATE(1970,1,1)</f>
        <v>41905.636469907404</v>
      </c>
      <c r="T4052" s="11">
        <f>(((I4052/60)/60)/24)+DATE(1970,1,1)</f>
        <v>41935.636469907404</v>
      </c>
    </row>
    <row r="4053" spans="1:20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>E4053/D4053</f>
        <v>0</v>
      </c>
      <c r="P4053" t="e">
        <f>E4053/L4053</f>
        <v>#DIV/0!</v>
      </c>
      <c r="Q4053" t="str">
        <f>LEFT(N4053,(FIND("/",N4053)-1))</f>
        <v>theater</v>
      </c>
      <c r="R4053" t="str">
        <f>MID(N4053,FIND("/",N4053)+1,4115)</f>
        <v>plays</v>
      </c>
      <c r="S4053" s="11">
        <f>(((J4053/60)/60)/24)+DATE(1970,1,1)</f>
        <v>41761.810150462967</v>
      </c>
      <c r="T4053" s="11">
        <f>(((I4053/60)/60)/24)+DATE(1970,1,1)</f>
        <v>41768.286805555559</v>
      </c>
    </row>
    <row r="4054" spans="1:20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>E4054/D4054</f>
        <v>0.37533333333333335</v>
      </c>
      <c r="P4054">
        <f>E4054/L4054</f>
        <v>86.615384615384613</v>
      </c>
      <c r="Q4054" t="str">
        <f>LEFT(N4054,(FIND("/",N4054)-1))</f>
        <v>theater</v>
      </c>
      <c r="R4054" t="str">
        <f>MID(N4054,FIND("/",N4054)+1,4115)</f>
        <v>plays</v>
      </c>
      <c r="S4054" s="11">
        <f>(((J4054/60)/60)/24)+DATE(1970,1,1)</f>
        <v>41865.878657407404</v>
      </c>
      <c r="T4054" s="11">
        <f>(((I4054/60)/60)/24)+DATE(1970,1,1)</f>
        <v>41925.878657407404</v>
      </c>
    </row>
    <row r="4055" spans="1:20" ht="43.2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>E4055/D4055</f>
        <v>0.22</v>
      </c>
      <c r="P4055">
        <f>E4055/L4055</f>
        <v>55</v>
      </c>
      <c r="Q4055" t="str">
        <f>LEFT(N4055,(FIND("/",N4055)-1))</f>
        <v>theater</v>
      </c>
      <c r="R4055" t="str">
        <f>MID(N4055,FIND("/",N4055)+1,4115)</f>
        <v>plays</v>
      </c>
      <c r="S4055" s="11">
        <f>(((J4055/60)/60)/24)+DATE(1970,1,1)</f>
        <v>41928.690138888887</v>
      </c>
      <c r="T4055" s="11">
        <f>(((I4055/60)/60)/24)+DATE(1970,1,1)</f>
        <v>41958.833333333328</v>
      </c>
    </row>
    <row r="4056" spans="1:20" ht="43.2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>E4056/D4056</f>
        <v>0</v>
      </c>
      <c r="P4056" t="e">
        <f>E4056/L4056</f>
        <v>#DIV/0!</v>
      </c>
      <c r="Q4056" t="str">
        <f>LEFT(N4056,(FIND("/",N4056)-1))</f>
        <v>theater</v>
      </c>
      <c r="R4056" t="str">
        <f>MID(N4056,FIND("/",N4056)+1,4115)</f>
        <v>plays</v>
      </c>
      <c r="S4056" s="11">
        <f>(((J4056/60)/60)/24)+DATE(1970,1,1)</f>
        <v>42613.841261574074</v>
      </c>
      <c r="T4056" s="11">
        <f>(((I4056/60)/60)/24)+DATE(1970,1,1)</f>
        <v>42644.166666666672</v>
      </c>
    </row>
    <row r="4057" spans="1:20" ht="43.2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>E4057/D4057</f>
        <v>0.1762</v>
      </c>
      <c r="P4057">
        <f>E4057/L4057</f>
        <v>41.952380952380949</v>
      </c>
      <c r="Q4057" t="str">
        <f>LEFT(N4057,(FIND("/",N4057)-1))</f>
        <v>theater</v>
      </c>
      <c r="R4057" t="str">
        <f>MID(N4057,FIND("/",N4057)+1,4115)</f>
        <v>plays</v>
      </c>
      <c r="S4057" s="11">
        <f>(((J4057/60)/60)/24)+DATE(1970,1,1)</f>
        <v>41779.648506944446</v>
      </c>
      <c r="T4057" s="11">
        <f>(((I4057/60)/60)/24)+DATE(1970,1,1)</f>
        <v>41809.648506944446</v>
      </c>
    </row>
    <row r="4058" spans="1:20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>E4058/D4058</f>
        <v>0.53</v>
      </c>
      <c r="P4058">
        <f>E4058/L4058</f>
        <v>88.333333333333329</v>
      </c>
      <c r="Q4058" t="str">
        <f>LEFT(N4058,(FIND("/",N4058)-1))</f>
        <v>theater</v>
      </c>
      <c r="R4058" t="str">
        <f>MID(N4058,FIND("/",N4058)+1,4115)</f>
        <v>plays</v>
      </c>
      <c r="S4058" s="11">
        <f>(((J4058/60)/60)/24)+DATE(1970,1,1)</f>
        <v>42534.933321759265</v>
      </c>
      <c r="T4058" s="11">
        <f>(((I4058/60)/60)/24)+DATE(1970,1,1)</f>
        <v>42554.832638888889</v>
      </c>
    </row>
    <row r="4059" spans="1:20" ht="57.6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>E4059/D4059</f>
        <v>0.22142857142857142</v>
      </c>
      <c r="P4059">
        <f>E4059/L4059</f>
        <v>129.16666666666666</v>
      </c>
      <c r="Q4059" t="str">
        <f>LEFT(N4059,(FIND("/",N4059)-1))</f>
        <v>theater</v>
      </c>
      <c r="R4059" t="str">
        <f>MID(N4059,FIND("/",N4059)+1,4115)</f>
        <v>plays</v>
      </c>
      <c r="S4059" s="11">
        <f>(((J4059/60)/60)/24)+DATE(1970,1,1)</f>
        <v>42310.968518518523</v>
      </c>
      <c r="T4059" s="11">
        <f>(((I4059/60)/60)/24)+DATE(1970,1,1)</f>
        <v>42333.958333333328</v>
      </c>
    </row>
    <row r="4060" spans="1:20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>E4060/D4060</f>
        <v>2.5333333333333333E-2</v>
      </c>
      <c r="P4060">
        <f>E4060/L4060</f>
        <v>23.75</v>
      </c>
      <c r="Q4060" t="str">
        <f>LEFT(N4060,(FIND("/",N4060)-1))</f>
        <v>theater</v>
      </c>
      <c r="R4060" t="str">
        <f>MID(N4060,FIND("/",N4060)+1,4115)</f>
        <v>plays</v>
      </c>
      <c r="S4060" s="11">
        <f>(((J4060/60)/60)/24)+DATE(1970,1,1)</f>
        <v>42446.060694444444</v>
      </c>
      <c r="T4060" s="11">
        <f>(((I4060/60)/60)/24)+DATE(1970,1,1)</f>
        <v>42461.165972222225</v>
      </c>
    </row>
    <row r="4061" spans="1:20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>E4061/D4061</f>
        <v>2.5000000000000001E-2</v>
      </c>
      <c r="P4061">
        <f>E4061/L4061</f>
        <v>35.714285714285715</v>
      </c>
      <c r="Q4061" t="str">
        <f>LEFT(N4061,(FIND("/",N4061)-1))</f>
        <v>theater</v>
      </c>
      <c r="R4061" t="str">
        <f>MID(N4061,FIND("/",N4061)+1,4115)</f>
        <v>plays</v>
      </c>
      <c r="S4061" s="11">
        <f>(((J4061/60)/60)/24)+DATE(1970,1,1)</f>
        <v>41866.640648148146</v>
      </c>
      <c r="T4061" s="11">
        <f>(((I4061/60)/60)/24)+DATE(1970,1,1)</f>
        <v>41898.125</v>
      </c>
    </row>
    <row r="4062" spans="1:20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>E4062/D4062</f>
        <v>2.8500000000000001E-2</v>
      </c>
      <c r="P4062">
        <f>E4062/L4062</f>
        <v>57</v>
      </c>
      <c r="Q4062" t="str">
        <f>LEFT(N4062,(FIND("/",N4062)-1))</f>
        <v>theater</v>
      </c>
      <c r="R4062" t="str">
        <f>MID(N4062,FIND("/",N4062)+1,4115)</f>
        <v>plays</v>
      </c>
      <c r="S4062" s="11">
        <f>(((J4062/60)/60)/24)+DATE(1970,1,1)</f>
        <v>41779.695092592592</v>
      </c>
      <c r="T4062" s="11">
        <f>(((I4062/60)/60)/24)+DATE(1970,1,1)</f>
        <v>41813.666666666664</v>
      </c>
    </row>
    <row r="4063" spans="1:20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>E4063/D4063</f>
        <v>0</v>
      </c>
      <c r="P4063" t="e">
        <f>E4063/L4063</f>
        <v>#DIV/0!</v>
      </c>
      <c r="Q4063" t="str">
        <f>LEFT(N4063,(FIND("/",N4063)-1))</f>
        <v>theater</v>
      </c>
      <c r="R4063" t="str">
        <f>MID(N4063,FIND("/",N4063)+1,4115)</f>
        <v>plays</v>
      </c>
      <c r="S4063" s="11">
        <f>(((J4063/60)/60)/24)+DATE(1970,1,1)</f>
        <v>42421.141469907408</v>
      </c>
      <c r="T4063" s="11">
        <f>(((I4063/60)/60)/24)+DATE(1970,1,1)</f>
        <v>42481.099803240737</v>
      </c>
    </row>
    <row r="4064" spans="1:20" ht="43.2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>E4064/D4064</f>
        <v>2.4500000000000001E-2</v>
      </c>
      <c r="P4064">
        <f>E4064/L4064</f>
        <v>163.33333333333334</v>
      </c>
      <c r="Q4064" t="str">
        <f>LEFT(N4064,(FIND("/",N4064)-1))</f>
        <v>theater</v>
      </c>
      <c r="R4064" t="str">
        <f>MID(N4064,FIND("/",N4064)+1,4115)</f>
        <v>plays</v>
      </c>
      <c r="S4064" s="11">
        <f>(((J4064/60)/60)/24)+DATE(1970,1,1)</f>
        <v>42523.739212962959</v>
      </c>
      <c r="T4064" s="11">
        <f>(((I4064/60)/60)/24)+DATE(1970,1,1)</f>
        <v>42553.739212962959</v>
      </c>
    </row>
    <row r="4065" spans="1:20" ht="43.2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>E4065/D4065</f>
        <v>1.4210526315789474E-2</v>
      </c>
      <c r="P4065">
        <f>E4065/L4065</f>
        <v>15</v>
      </c>
      <c r="Q4065" t="str">
        <f>LEFT(N4065,(FIND("/",N4065)-1))</f>
        <v>theater</v>
      </c>
      <c r="R4065" t="str">
        <f>MID(N4065,FIND("/",N4065)+1,4115)</f>
        <v>plays</v>
      </c>
      <c r="S4065" s="11">
        <f>(((J4065/60)/60)/24)+DATE(1970,1,1)</f>
        <v>41787.681527777779</v>
      </c>
      <c r="T4065" s="11">
        <f>(((I4065/60)/60)/24)+DATE(1970,1,1)</f>
        <v>41817.681527777779</v>
      </c>
    </row>
    <row r="4066" spans="1:20" ht="43.2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>E4066/D4066</f>
        <v>0.1925</v>
      </c>
      <c r="P4066">
        <f>E4066/L4066</f>
        <v>64.166666666666671</v>
      </c>
      <c r="Q4066" t="str">
        <f>LEFT(N4066,(FIND("/",N4066)-1))</f>
        <v>theater</v>
      </c>
      <c r="R4066" t="str">
        <f>MID(N4066,FIND("/",N4066)+1,4115)</f>
        <v>plays</v>
      </c>
      <c r="S4066" s="11">
        <f>(((J4066/60)/60)/24)+DATE(1970,1,1)</f>
        <v>42093.588263888887</v>
      </c>
      <c r="T4066" s="11">
        <f>(((I4066/60)/60)/24)+DATE(1970,1,1)</f>
        <v>42123.588263888887</v>
      </c>
    </row>
    <row r="4067" spans="1:20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>E4067/D4067</f>
        <v>6.7499999999999999E-3</v>
      </c>
      <c r="P4067">
        <f>E4067/L4067</f>
        <v>6.75</v>
      </c>
      <c r="Q4067" t="str">
        <f>LEFT(N4067,(FIND("/",N4067)-1))</f>
        <v>theater</v>
      </c>
      <c r="R4067" t="str">
        <f>MID(N4067,FIND("/",N4067)+1,4115)</f>
        <v>plays</v>
      </c>
      <c r="S4067" s="11">
        <f>(((J4067/60)/60)/24)+DATE(1970,1,1)</f>
        <v>41833.951516203706</v>
      </c>
      <c r="T4067" s="11">
        <f>(((I4067/60)/60)/24)+DATE(1970,1,1)</f>
        <v>41863.951516203706</v>
      </c>
    </row>
    <row r="4068" spans="1:20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>E4068/D4068</f>
        <v>1.6666666666666668E-3</v>
      </c>
      <c r="P4068">
        <f>E4068/L4068</f>
        <v>25</v>
      </c>
      <c r="Q4068" t="str">
        <f>LEFT(N4068,(FIND("/",N4068)-1))</f>
        <v>theater</v>
      </c>
      <c r="R4068" t="str">
        <f>MID(N4068,FIND("/",N4068)+1,4115)</f>
        <v>plays</v>
      </c>
      <c r="S4068" s="11">
        <f>(((J4068/60)/60)/24)+DATE(1970,1,1)</f>
        <v>42479.039212962962</v>
      </c>
      <c r="T4068" s="11">
        <f>(((I4068/60)/60)/24)+DATE(1970,1,1)</f>
        <v>42509.039212962962</v>
      </c>
    </row>
    <row r="4069" spans="1:20" ht="43.2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>E4069/D4069</f>
        <v>0.60899999999999999</v>
      </c>
      <c r="P4069">
        <f>E4069/L4069</f>
        <v>179.11764705882354</v>
      </c>
      <c r="Q4069" t="str">
        <f>LEFT(N4069,(FIND("/",N4069)-1))</f>
        <v>theater</v>
      </c>
      <c r="R4069" t="str">
        <f>MID(N4069,FIND("/",N4069)+1,4115)</f>
        <v>plays</v>
      </c>
      <c r="S4069" s="11">
        <f>(((J4069/60)/60)/24)+DATE(1970,1,1)</f>
        <v>42235.117476851854</v>
      </c>
      <c r="T4069" s="11">
        <f>(((I4069/60)/60)/24)+DATE(1970,1,1)</f>
        <v>42275.117476851854</v>
      </c>
    </row>
    <row r="4070" spans="1:20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>E4070/D4070</f>
        <v>0.01</v>
      </c>
      <c r="P4070">
        <f>E4070/L4070</f>
        <v>34.950000000000003</v>
      </c>
      <c r="Q4070" t="str">
        <f>LEFT(N4070,(FIND("/",N4070)-1))</f>
        <v>theater</v>
      </c>
      <c r="R4070" t="str">
        <f>MID(N4070,FIND("/",N4070)+1,4115)</f>
        <v>plays</v>
      </c>
      <c r="S4070" s="11">
        <f>(((J4070/60)/60)/24)+DATE(1970,1,1)</f>
        <v>42718.963599537034</v>
      </c>
      <c r="T4070" s="11">
        <f>(((I4070/60)/60)/24)+DATE(1970,1,1)</f>
        <v>42748.961805555555</v>
      </c>
    </row>
    <row r="4071" spans="1:20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>E4071/D4071</f>
        <v>0.34399999999999997</v>
      </c>
      <c r="P4071">
        <f>E4071/L4071</f>
        <v>33.07692307692308</v>
      </c>
      <c r="Q4071" t="str">
        <f>LEFT(N4071,(FIND("/",N4071)-1))</f>
        <v>theater</v>
      </c>
      <c r="R4071" t="str">
        <f>MID(N4071,FIND("/",N4071)+1,4115)</f>
        <v>plays</v>
      </c>
      <c r="S4071" s="11">
        <f>(((J4071/60)/60)/24)+DATE(1970,1,1)</f>
        <v>42022.661527777775</v>
      </c>
      <c r="T4071" s="11">
        <f>(((I4071/60)/60)/24)+DATE(1970,1,1)</f>
        <v>42063.5</v>
      </c>
    </row>
    <row r="4072" spans="1:20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>E4072/D4072</f>
        <v>0.16500000000000001</v>
      </c>
      <c r="P4072">
        <f>E4072/L4072</f>
        <v>27.5</v>
      </c>
      <c r="Q4072" t="str">
        <f>LEFT(N4072,(FIND("/",N4072)-1))</f>
        <v>theater</v>
      </c>
      <c r="R4072" t="str">
        <f>MID(N4072,FIND("/",N4072)+1,4115)</f>
        <v>plays</v>
      </c>
      <c r="S4072" s="11">
        <f>(((J4072/60)/60)/24)+DATE(1970,1,1)</f>
        <v>42031.666898148149</v>
      </c>
      <c r="T4072" s="11">
        <f>(((I4072/60)/60)/24)+DATE(1970,1,1)</f>
        <v>42064.125</v>
      </c>
    </row>
    <row r="4073" spans="1:20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>E4073/D4073</f>
        <v>0</v>
      </c>
      <c r="P4073" t="e">
        <f>E4073/L4073</f>
        <v>#DIV/0!</v>
      </c>
      <c r="Q4073" t="str">
        <f>LEFT(N4073,(FIND("/",N4073)-1))</f>
        <v>theater</v>
      </c>
      <c r="R4073" t="str">
        <f>MID(N4073,FIND("/",N4073)+1,4115)</f>
        <v>plays</v>
      </c>
      <c r="S4073" s="11">
        <f>(((J4073/60)/60)/24)+DATE(1970,1,1)</f>
        <v>42700.804756944446</v>
      </c>
      <c r="T4073" s="11">
        <f>(((I4073/60)/60)/24)+DATE(1970,1,1)</f>
        <v>42730.804756944446</v>
      </c>
    </row>
    <row r="4074" spans="1:20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>E4074/D4074</f>
        <v>4.0000000000000001E-3</v>
      </c>
      <c r="P4074">
        <f>E4074/L4074</f>
        <v>2</v>
      </c>
      <c r="Q4074" t="str">
        <f>LEFT(N4074,(FIND("/",N4074)-1))</f>
        <v>theater</v>
      </c>
      <c r="R4074" t="str">
        <f>MID(N4074,FIND("/",N4074)+1,4115)</f>
        <v>plays</v>
      </c>
      <c r="S4074" s="11">
        <f>(((J4074/60)/60)/24)+DATE(1970,1,1)</f>
        <v>41812.77443287037</v>
      </c>
      <c r="T4074" s="11">
        <f>(((I4074/60)/60)/24)+DATE(1970,1,1)</f>
        <v>41872.77443287037</v>
      </c>
    </row>
    <row r="4075" spans="1:20" ht="43.2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>E4075/D4075</f>
        <v>1.0571428571428572E-2</v>
      </c>
      <c r="P4075">
        <f>E4075/L4075</f>
        <v>18.5</v>
      </c>
      <c r="Q4075" t="str">
        <f>LEFT(N4075,(FIND("/",N4075)-1))</f>
        <v>theater</v>
      </c>
      <c r="R4075" t="str">
        <f>MID(N4075,FIND("/",N4075)+1,4115)</f>
        <v>plays</v>
      </c>
      <c r="S4075" s="11">
        <f>(((J4075/60)/60)/24)+DATE(1970,1,1)</f>
        <v>42078.34520833334</v>
      </c>
      <c r="T4075" s="11">
        <f>(((I4075/60)/60)/24)+DATE(1970,1,1)</f>
        <v>42133.166666666672</v>
      </c>
    </row>
    <row r="4076" spans="1:20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>E4076/D4076</f>
        <v>0.26727272727272727</v>
      </c>
      <c r="P4076">
        <f>E4076/L4076</f>
        <v>35</v>
      </c>
      <c r="Q4076" t="str">
        <f>LEFT(N4076,(FIND("/",N4076)-1))</f>
        <v>theater</v>
      </c>
      <c r="R4076" t="str">
        <f>MID(N4076,FIND("/",N4076)+1,4115)</f>
        <v>plays</v>
      </c>
      <c r="S4076" s="11">
        <f>(((J4076/60)/60)/24)+DATE(1970,1,1)</f>
        <v>42283.552951388891</v>
      </c>
      <c r="T4076" s="11">
        <f>(((I4076/60)/60)/24)+DATE(1970,1,1)</f>
        <v>42313.594618055555</v>
      </c>
    </row>
    <row r="4077" spans="1:20" ht="43.2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>E4077/D4077</f>
        <v>0.28799999999999998</v>
      </c>
      <c r="P4077">
        <f>E4077/L4077</f>
        <v>44.307692307692307</v>
      </c>
      <c r="Q4077" t="str">
        <f>LEFT(N4077,(FIND("/",N4077)-1))</f>
        <v>theater</v>
      </c>
      <c r="R4077" t="str">
        <f>MID(N4077,FIND("/",N4077)+1,4115)</f>
        <v>plays</v>
      </c>
      <c r="S4077" s="11">
        <f>(((J4077/60)/60)/24)+DATE(1970,1,1)</f>
        <v>41779.045937499999</v>
      </c>
      <c r="T4077" s="11">
        <f>(((I4077/60)/60)/24)+DATE(1970,1,1)</f>
        <v>41820.727777777778</v>
      </c>
    </row>
    <row r="4078" spans="1:20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>E4078/D4078</f>
        <v>0</v>
      </c>
      <c r="P4078" t="e">
        <f>E4078/L4078</f>
        <v>#DIV/0!</v>
      </c>
      <c r="Q4078" t="str">
        <f>LEFT(N4078,(FIND("/",N4078)-1))</f>
        <v>theater</v>
      </c>
      <c r="R4078" t="str">
        <f>MID(N4078,FIND("/",N4078)+1,4115)</f>
        <v>plays</v>
      </c>
      <c r="S4078" s="11">
        <f>(((J4078/60)/60)/24)+DATE(1970,1,1)</f>
        <v>41905.795706018522</v>
      </c>
      <c r="T4078" s="11">
        <f>(((I4078/60)/60)/24)+DATE(1970,1,1)</f>
        <v>41933.82708333333</v>
      </c>
    </row>
    <row r="4079" spans="1:20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>E4079/D4079</f>
        <v>8.8999999999999996E-2</v>
      </c>
      <c r="P4079">
        <f>E4079/L4079</f>
        <v>222.5</v>
      </c>
      <c r="Q4079" t="str">
        <f>LEFT(N4079,(FIND("/",N4079)-1))</f>
        <v>theater</v>
      </c>
      <c r="R4079" t="str">
        <f>MID(N4079,FIND("/",N4079)+1,4115)</f>
        <v>plays</v>
      </c>
      <c r="S4079" s="11">
        <f>(((J4079/60)/60)/24)+DATE(1970,1,1)</f>
        <v>42695.7105787037</v>
      </c>
      <c r="T4079" s="11">
        <f>(((I4079/60)/60)/24)+DATE(1970,1,1)</f>
        <v>42725.7105787037</v>
      </c>
    </row>
    <row r="4080" spans="1:20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>E4080/D4080</f>
        <v>0</v>
      </c>
      <c r="P4080" t="e">
        <f>E4080/L4080</f>
        <v>#DIV/0!</v>
      </c>
      <c r="Q4080" t="str">
        <f>LEFT(N4080,(FIND("/",N4080)-1))</f>
        <v>theater</v>
      </c>
      <c r="R4080" t="str">
        <f>MID(N4080,FIND("/",N4080)+1,4115)</f>
        <v>plays</v>
      </c>
      <c r="S4080" s="11">
        <f>(((J4080/60)/60)/24)+DATE(1970,1,1)</f>
        <v>42732.787523148145</v>
      </c>
      <c r="T4080" s="11">
        <f>(((I4080/60)/60)/24)+DATE(1970,1,1)</f>
        <v>42762.787523148145</v>
      </c>
    </row>
    <row r="4081" spans="1:20" ht="43.2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>E4081/D4081</f>
        <v>1.6666666666666668E-3</v>
      </c>
      <c r="P4081">
        <f>E4081/L4081</f>
        <v>5</v>
      </c>
      <c r="Q4081" t="str">
        <f>LEFT(N4081,(FIND("/",N4081)-1))</f>
        <v>theater</v>
      </c>
      <c r="R4081" t="str">
        <f>MID(N4081,FIND("/",N4081)+1,4115)</f>
        <v>plays</v>
      </c>
      <c r="S4081" s="11">
        <f>(((J4081/60)/60)/24)+DATE(1970,1,1)</f>
        <v>42510.938900462963</v>
      </c>
      <c r="T4081" s="11">
        <f>(((I4081/60)/60)/24)+DATE(1970,1,1)</f>
        <v>42540.938900462963</v>
      </c>
    </row>
    <row r="4082" spans="1:20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>E4082/D4082</f>
        <v>0</v>
      </c>
      <c r="P4082" t="e">
        <f>E4082/L4082</f>
        <v>#DIV/0!</v>
      </c>
      <c r="Q4082" t="str">
        <f>LEFT(N4082,(FIND("/",N4082)-1))</f>
        <v>theater</v>
      </c>
      <c r="R4082" t="str">
        <f>MID(N4082,FIND("/",N4082)+1,4115)</f>
        <v>plays</v>
      </c>
      <c r="S4082" s="11">
        <f>(((J4082/60)/60)/24)+DATE(1970,1,1)</f>
        <v>42511.698101851856</v>
      </c>
      <c r="T4082" s="11">
        <f>(((I4082/60)/60)/24)+DATE(1970,1,1)</f>
        <v>42535.787500000006</v>
      </c>
    </row>
    <row r="4083" spans="1:20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>E4083/D4083</f>
        <v>0.15737410071942445</v>
      </c>
      <c r="P4083">
        <f>E4083/L4083</f>
        <v>29.166666666666668</v>
      </c>
      <c r="Q4083" t="str">
        <f>LEFT(N4083,(FIND("/",N4083)-1))</f>
        <v>theater</v>
      </c>
      <c r="R4083" t="str">
        <f>MID(N4083,FIND("/",N4083)+1,4115)</f>
        <v>plays</v>
      </c>
      <c r="S4083" s="11">
        <f>(((J4083/60)/60)/24)+DATE(1970,1,1)</f>
        <v>42041.581307870365</v>
      </c>
      <c r="T4083" s="11">
        <f>(((I4083/60)/60)/24)+DATE(1970,1,1)</f>
        <v>42071.539641203708</v>
      </c>
    </row>
    <row r="4084" spans="1:20" ht="43.2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>E4084/D4084</f>
        <v>0.02</v>
      </c>
      <c r="P4084">
        <f>E4084/L4084</f>
        <v>1.5</v>
      </c>
      <c r="Q4084" t="str">
        <f>LEFT(N4084,(FIND("/",N4084)-1))</f>
        <v>theater</v>
      </c>
      <c r="R4084" t="str">
        <f>MID(N4084,FIND("/",N4084)+1,4115)</f>
        <v>plays</v>
      </c>
      <c r="S4084" s="11">
        <f>(((J4084/60)/60)/24)+DATE(1970,1,1)</f>
        <v>42307.189270833333</v>
      </c>
      <c r="T4084" s="11">
        <f>(((I4084/60)/60)/24)+DATE(1970,1,1)</f>
        <v>42322.958333333328</v>
      </c>
    </row>
    <row r="4085" spans="1:20" ht="43.2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>E4085/D4085</f>
        <v>0.21685714285714286</v>
      </c>
      <c r="P4085">
        <f>E4085/L4085</f>
        <v>126.5</v>
      </c>
      <c r="Q4085" t="str">
        <f>LEFT(N4085,(FIND("/",N4085)-1))</f>
        <v>theater</v>
      </c>
      <c r="R4085" t="str">
        <f>MID(N4085,FIND("/",N4085)+1,4115)</f>
        <v>plays</v>
      </c>
      <c r="S4085" s="11">
        <f>(((J4085/60)/60)/24)+DATE(1970,1,1)</f>
        <v>42353.761759259258</v>
      </c>
      <c r="T4085" s="11">
        <f>(((I4085/60)/60)/24)+DATE(1970,1,1)</f>
        <v>42383.761759259258</v>
      </c>
    </row>
    <row r="4086" spans="1:20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>E4086/D4086</f>
        <v>3.3333333333333335E-3</v>
      </c>
      <c r="P4086">
        <f>E4086/L4086</f>
        <v>10</v>
      </c>
      <c r="Q4086" t="str">
        <f>LEFT(N4086,(FIND("/",N4086)-1))</f>
        <v>theater</v>
      </c>
      <c r="R4086" t="str">
        <f>MID(N4086,FIND("/",N4086)+1,4115)</f>
        <v>plays</v>
      </c>
      <c r="S4086" s="11">
        <f>(((J4086/60)/60)/24)+DATE(1970,1,1)</f>
        <v>42622.436412037037</v>
      </c>
      <c r="T4086" s="11">
        <f>(((I4086/60)/60)/24)+DATE(1970,1,1)</f>
        <v>42652.436412037037</v>
      </c>
    </row>
    <row r="4087" spans="1:20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>E4087/D4087</f>
        <v>2.8571428571428571E-3</v>
      </c>
      <c r="P4087">
        <f>E4087/L4087</f>
        <v>10</v>
      </c>
      <c r="Q4087" t="str">
        <f>LEFT(N4087,(FIND("/",N4087)-1))</f>
        <v>theater</v>
      </c>
      <c r="R4087" t="str">
        <f>MID(N4087,FIND("/",N4087)+1,4115)</f>
        <v>plays</v>
      </c>
      <c r="S4087" s="11">
        <f>(((J4087/60)/60)/24)+DATE(1970,1,1)</f>
        <v>42058.603877314818</v>
      </c>
      <c r="T4087" s="11">
        <f>(((I4087/60)/60)/24)+DATE(1970,1,1)</f>
        <v>42087.165972222225</v>
      </c>
    </row>
    <row r="4088" spans="1:20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>E4088/D4088</f>
        <v>4.7E-2</v>
      </c>
      <c r="P4088">
        <f>E4088/L4088</f>
        <v>9.4</v>
      </c>
      <c r="Q4088" t="str">
        <f>LEFT(N4088,(FIND("/",N4088)-1))</f>
        <v>theater</v>
      </c>
      <c r="R4088" t="str">
        <f>MID(N4088,FIND("/",N4088)+1,4115)</f>
        <v>plays</v>
      </c>
      <c r="S4088" s="11">
        <f>(((J4088/60)/60)/24)+DATE(1970,1,1)</f>
        <v>42304.940960648149</v>
      </c>
      <c r="T4088" s="11">
        <f>(((I4088/60)/60)/24)+DATE(1970,1,1)</f>
        <v>42329.166666666672</v>
      </c>
    </row>
    <row r="4089" spans="1:20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>E4089/D4089</f>
        <v>0</v>
      </c>
      <c r="P4089" t="e">
        <f>E4089/L4089</f>
        <v>#DIV/0!</v>
      </c>
      <c r="Q4089" t="str">
        <f>LEFT(N4089,(FIND("/",N4089)-1))</f>
        <v>theater</v>
      </c>
      <c r="R4089" t="str">
        <f>MID(N4089,FIND("/",N4089)+1,4115)</f>
        <v>plays</v>
      </c>
      <c r="S4089" s="11">
        <f>(((J4089/60)/60)/24)+DATE(1970,1,1)</f>
        <v>42538.742893518516</v>
      </c>
      <c r="T4089" s="11">
        <f>(((I4089/60)/60)/24)+DATE(1970,1,1)</f>
        <v>42568.742893518516</v>
      </c>
    </row>
    <row r="4090" spans="1:20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>E4090/D4090</f>
        <v>0.108</v>
      </c>
      <c r="P4090">
        <f>E4090/L4090</f>
        <v>72</v>
      </c>
      <c r="Q4090" t="str">
        <f>LEFT(N4090,(FIND("/",N4090)-1))</f>
        <v>theater</v>
      </c>
      <c r="R4090" t="str">
        <f>MID(N4090,FIND("/",N4090)+1,4115)</f>
        <v>plays</v>
      </c>
      <c r="S4090" s="11">
        <f>(((J4090/60)/60)/24)+DATE(1970,1,1)</f>
        <v>41990.612546296295</v>
      </c>
      <c r="T4090" s="11">
        <f>(((I4090/60)/60)/24)+DATE(1970,1,1)</f>
        <v>42020.434722222228</v>
      </c>
    </row>
    <row r="4091" spans="1:20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>E4091/D4091</f>
        <v>4.8000000000000001E-2</v>
      </c>
      <c r="P4091">
        <f>E4091/L4091</f>
        <v>30</v>
      </c>
      <c r="Q4091" t="str">
        <f>LEFT(N4091,(FIND("/",N4091)-1))</f>
        <v>theater</v>
      </c>
      <c r="R4091" t="str">
        <f>MID(N4091,FIND("/",N4091)+1,4115)</f>
        <v>plays</v>
      </c>
      <c r="S4091" s="11">
        <f>(((J4091/60)/60)/24)+DATE(1970,1,1)</f>
        <v>42122.732499999998</v>
      </c>
      <c r="T4091" s="11">
        <f>(((I4091/60)/60)/24)+DATE(1970,1,1)</f>
        <v>42155.732638888891</v>
      </c>
    </row>
    <row r="4092" spans="1:20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>E4092/D4092</f>
        <v>3.2000000000000001E-2</v>
      </c>
      <c r="P4092">
        <f>E4092/L4092</f>
        <v>10.666666666666666</v>
      </c>
      <c r="Q4092" t="str">
        <f>LEFT(N4092,(FIND("/",N4092)-1))</f>
        <v>theater</v>
      </c>
      <c r="R4092" t="str">
        <f>MID(N4092,FIND("/",N4092)+1,4115)</f>
        <v>plays</v>
      </c>
      <c r="S4092" s="11">
        <f>(((J4092/60)/60)/24)+DATE(1970,1,1)</f>
        <v>42209.67288194444</v>
      </c>
      <c r="T4092" s="11">
        <f>(((I4092/60)/60)/24)+DATE(1970,1,1)</f>
        <v>42223.625</v>
      </c>
    </row>
    <row r="4093" spans="1:20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>E4093/D4093</f>
        <v>0.1275</v>
      </c>
      <c r="P4093">
        <f>E4093/L4093</f>
        <v>25.5</v>
      </c>
      <c r="Q4093" t="str">
        <f>LEFT(N4093,(FIND("/",N4093)-1))</f>
        <v>theater</v>
      </c>
      <c r="R4093" t="str">
        <f>MID(N4093,FIND("/",N4093)+1,4115)</f>
        <v>plays</v>
      </c>
      <c r="S4093" s="11">
        <f>(((J4093/60)/60)/24)+DATE(1970,1,1)</f>
        <v>41990.506377314814</v>
      </c>
      <c r="T4093" s="11">
        <f>(((I4093/60)/60)/24)+DATE(1970,1,1)</f>
        <v>42020.506377314814</v>
      </c>
    </row>
    <row r="4094" spans="1:20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>E4094/D4094</f>
        <v>1.8181818181818181E-4</v>
      </c>
      <c r="P4094">
        <f>E4094/L4094</f>
        <v>20</v>
      </c>
      <c r="Q4094" t="str">
        <f>LEFT(N4094,(FIND("/",N4094)-1))</f>
        <v>theater</v>
      </c>
      <c r="R4094" t="str">
        <f>MID(N4094,FIND("/",N4094)+1,4115)</f>
        <v>plays</v>
      </c>
      <c r="S4094" s="11">
        <f>(((J4094/60)/60)/24)+DATE(1970,1,1)</f>
        <v>42039.194988425923</v>
      </c>
      <c r="T4094" s="11">
        <f>(((I4094/60)/60)/24)+DATE(1970,1,1)</f>
        <v>42099.153321759266</v>
      </c>
    </row>
    <row r="4095" spans="1:20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>E4095/D4095</f>
        <v>2.4E-2</v>
      </c>
      <c r="P4095">
        <f>E4095/L4095</f>
        <v>15</v>
      </c>
      <c r="Q4095" t="str">
        <f>LEFT(N4095,(FIND("/",N4095)-1))</f>
        <v>theater</v>
      </c>
      <c r="R4095" t="str">
        <f>MID(N4095,FIND("/",N4095)+1,4115)</f>
        <v>plays</v>
      </c>
      <c r="S4095" s="11">
        <f>(((J4095/60)/60)/24)+DATE(1970,1,1)</f>
        <v>42178.815891203703</v>
      </c>
      <c r="T4095" s="11">
        <f>(((I4095/60)/60)/24)+DATE(1970,1,1)</f>
        <v>42238.815891203703</v>
      </c>
    </row>
    <row r="4096" spans="1:20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>E4096/D4096</f>
        <v>0.36499999999999999</v>
      </c>
      <c r="P4096">
        <f>E4096/L4096</f>
        <v>91.25</v>
      </c>
      <c r="Q4096" t="str">
        <f>LEFT(N4096,(FIND("/",N4096)-1))</f>
        <v>theater</v>
      </c>
      <c r="R4096" t="str">
        <f>MID(N4096,FIND("/",N4096)+1,4115)</f>
        <v>plays</v>
      </c>
      <c r="S4096" s="11">
        <f>(((J4096/60)/60)/24)+DATE(1970,1,1)</f>
        <v>41890.086805555555</v>
      </c>
      <c r="T4096" s="11">
        <f>(((I4096/60)/60)/24)+DATE(1970,1,1)</f>
        <v>41934.207638888889</v>
      </c>
    </row>
    <row r="4097" spans="1:20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>E4097/D4097</f>
        <v>2.6666666666666668E-2</v>
      </c>
      <c r="P4097">
        <f>E4097/L4097</f>
        <v>800</v>
      </c>
      <c r="Q4097" t="str">
        <f>LEFT(N4097,(FIND("/",N4097)-1))</f>
        <v>theater</v>
      </c>
      <c r="R4097" t="str">
        <f>MID(N4097,FIND("/",N4097)+1,4115)</f>
        <v>plays</v>
      </c>
      <c r="S4097" s="11">
        <f>(((J4097/60)/60)/24)+DATE(1970,1,1)</f>
        <v>42693.031828703708</v>
      </c>
      <c r="T4097" s="11">
        <f>(((I4097/60)/60)/24)+DATE(1970,1,1)</f>
        <v>42723.031828703708</v>
      </c>
    </row>
    <row r="4098" spans="1:20" ht="43.2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>E4098/D4098</f>
        <v>0.11428571428571428</v>
      </c>
      <c r="P4098">
        <f>E4098/L4098</f>
        <v>80</v>
      </c>
      <c r="Q4098" t="str">
        <f>LEFT(N4098,(FIND("/",N4098)-1))</f>
        <v>theater</v>
      </c>
      <c r="R4098" t="str">
        <f>MID(N4098,FIND("/",N4098)+1,4115)</f>
        <v>plays</v>
      </c>
      <c r="S4098" s="11">
        <f>(((J4098/60)/60)/24)+DATE(1970,1,1)</f>
        <v>42750.530312499999</v>
      </c>
      <c r="T4098" s="11">
        <f>(((I4098/60)/60)/24)+DATE(1970,1,1)</f>
        <v>42794.368749999994</v>
      </c>
    </row>
    <row r="4099" spans="1:20" ht="43.2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>E4099/D4099</f>
        <v>0</v>
      </c>
      <c r="P4099" t="e">
        <f>E4099/L4099</f>
        <v>#DIV/0!</v>
      </c>
      <c r="Q4099" t="str">
        <f>LEFT(N4099,(FIND("/",N4099)-1))</f>
        <v>theater</v>
      </c>
      <c r="R4099" t="str">
        <f>MID(N4099,FIND("/",N4099)+1,4115)</f>
        <v>plays</v>
      </c>
      <c r="S4099" s="11">
        <f>(((J4099/60)/60)/24)+DATE(1970,1,1)</f>
        <v>42344.824502314819</v>
      </c>
      <c r="T4099" s="11">
        <f>(((I4099/60)/60)/24)+DATE(1970,1,1)</f>
        <v>42400.996527777781</v>
      </c>
    </row>
    <row r="4100" spans="1:20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>E4100/D4100</f>
        <v>0</v>
      </c>
      <c r="P4100" t="e">
        <f>E4100/L4100</f>
        <v>#DIV/0!</v>
      </c>
      <c r="Q4100" t="str">
        <f>LEFT(N4100,(FIND("/",N4100)-1))</f>
        <v>theater</v>
      </c>
      <c r="R4100" t="str">
        <f>MID(N4100,FIND("/",N4100)+1,4115)</f>
        <v>plays</v>
      </c>
      <c r="S4100" s="11">
        <f>(((J4100/60)/60)/24)+DATE(1970,1,1)</f>
        <v>42495.722187499996</v>
      </c>
      <c r="T4100" s="11">
        <f>(((I4100/60)/60)/24)+DATE(1970,1,1)</f>
        <v>42525.722187499996</v>
      </c>
    </row>
    <row r="4101" spans="1:20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>E4101/D4101</f>
        <v>1.1111111111111112E-2</v>
      </c>
      <c r="P4101">
        <f>E4101/L4101</f>
        <v>50</v>
      </c>
      <c r="Q4101" t="str">
        <f>LEFT(N4101,(FIND("/",N4101)-1))</f>
        <v>theater</v>
      </c>
      <c r="R4101" t="str">
        <f>MID(N4101,FIND("/",N4101)+1,4115)</f>
        <v>plays</v>
      </c>
      <c r="S4101" s="11">
        <f>(((J4101/60)/60)/24)+DATE(1970,1,1)</f>
        <v>42570.850381944445</v>
      </c>
      <c r="T4101" s="11">
        <f>(((I4101/60)/60)/24)+DATE(1970,1,1)</f>
        <v>42615.850381944445</v>
      </c>
    </row>
    <row r="4102" spans="1:20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>E4102/D4102</f>
        <v>0</v>
      </c>
      <c r="P4102" t="e">
        <f>E4102/L4102</f>
        <v>#DIV/0!</v>
      </c>
      <c r="Q4102" t="str">
        <f>LEFT(N4102,(FIND("/",N4102)-1))</f>
        <v>theater</v>
      </c>
      <c r="R4102" t="str">
        <f>MID(N4102,FIND("/",N4102)+1,4115)</f>
        <v>plays</v>
      </c>
      <c r="S4102" s="11">
        <f>(((J4102/60)/60)/24)+DATE(1970,1,1)</f>
        <v>41927.124884259261</v>
      </c>
      <c r="T4102" s="11">
        <f>(((I4102/60)/60)/24)+DATE(1970,1,1)</f>
        <v>41937.124884259261</v>
      </c>
    </row>
    <row r="4103" spans="1:20" ht="43.2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>E4103/D4103</f>
        <v>0</v>
      </c>
      <c r="P4103" t="e">
        <f>E4103/L4103</f>
        <v>#DIV/0!</v>
      </c>
      <c r="Q4103" t="str">
        <f>LEFT(N4103,(FIND("/",N4103)-1))</f>
        <v>theater</v>
      </c>
      <c r="R4103" t="str">
        <f>MID(N4103,FIND("/",N4103)+1,4115)</f>
        <v>plays</v>
      </c>
      <c r="S4103" s="11">
        <f>(((J4103/60)/60)/24)+DATE(1970,1,1)</f>
        <v>42730.903726851851</v>
      </c>
      <c r="T4103" s="11">
        <f>(((I4103/60)/60)/24)+DATE(1970,1,1)</f>
        <v>42760.903726851851</v>
      </c>
    </row>
    <row r="4104" spans="1:20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>E4104/D4104</f>
        <v>0.27400000000000002</v>
      </c>
      <c r="P4104">
        <f>E4104/L4104</f>
        <v>22.833333333333332</v>
      </c>
      <c r="Q4104" t="str">
        <f>LEFT(N4104,(FIND("/",N4104)-1))</f>
        <v>theater</v>
      </c>
      <c r="R4104" t="str">
        <f>MID(N4104,FIND("/",N4104)+1,4115)</f>
        <v>plays</v>
      </c>
      <c r="S4104" s="11">
        <f>(((J4104/60)/60)/24)+DATE(1970,1,1)</f>
        <v>42475.848067129627</v>
      </c>
      <c r="T4104" s="11">
        <f>(((I4104/60)/60)/24)+DATE(1970,1,1)</f>
        <v>42505.848067129627</v>
      </c>
    </row>
    <row r="4105" spans="1:20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>E4105/D4105</f>
        <v>0.1</v>
      </c>
      <c r="P4105">
        <f>E4105/L4105</f>
        <v>16.666666666666668</v>
      </c>
      <c r="Q4105" t="str">
        <f>LEFT(N4105,(FIND("/",N4105)-1))</f>
        <v>theater</v>
      </c>
      <c r="R4105" t="str">
        <f>MID(N4105,FIND("/",N4105)+1,4115)</f>
        <v>plays</v>
      </c>
      <c r="S4105" s="11">
        <f>(((J4105/60)/60)/24)+DATE(1970,1,1)</f>
        <v>42188.83293981482</v>
      </c>
      <c r="T4105" s="11">
        <f>(((I4105/60)/60)/24)+DATE(1970,1,1)</f>
        <v>42242.772222222222</v>
      </c>
    </row>
    <row r="4106" spans="1:20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>E4106/D4106</f>
        <v>0.21366666666666667</v>
      </c>
      <c r="P4106">
        <f>E4106/L4106</f>
        <v>45.785714285714285</v>
      </c>
      <c r="Q4106" t="str">
        <f>LEFT(N4106,(FIND("/",N4106)-1))</f>
        <v>theater</v>
      </c>
      <c r="R4106" t="str">
        <f>MID(N4106,FIND("/",N4106)+1,4115)</f>
        <v>plays</v>
      </c>
      <c r="S4106" s="11">
        <f>(((J4106/60)/60)/24)+DATE(1970,1,1)</f>
        <v>42640.278171296297</v>
      </c>
      <c r="T4106" s="11">
        <f>(((I4106/60)/60)/24)+DATE(1970,1,1)</f>
        <v>42670.278171296297</v>
      </c>
    </row>
    <row r="4107" spans="1:20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>E4107/D4107</f>
        <v>6.9696969696969702E-2</v>
      </c>
      <c r="P4107">
        <f>E4107/L4107</f>
        <v>383.33333333333331</v>
      </c>
      <c r="Q4107" t="str">
        <f>LEFT(N4107,(FIND("/",N4107)-1))</f>
        <v>theater</v>
      </c>
      <c r="R4107" t="str">
        <f>MID(N4107,FIND("/",N4107)+1,4115)</f>
        <v>plays</v>
      </c>
      <c r="S4107" s="11">
        <f>(((J4107/60)/60)/24)+DATE(1970,1,1)</f>
        <v>42697.010520833333</v>
      </c>
      <c r="T4107" s="11">
        <f>(((I4107/60)/60)/24)+DATE(1970,1,1)</f>
        <v>42730.010520833333</v>
      </c>
    </row>
    <row r="4108" spans="1:20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>E4108/D4108</f>
        <v>0.70599999999999996</v>
      </c>
      <c r="P4108">
        <f>E4108/L4108</f>
        <v>106.96969696969697</v>
      </c>
      <c r="Q4108" t="str">
        <f>LEFT(N4108,(FIND("/",N4108)-1))</f>
        <v>theater</v>
      </c>
      <c r="R4108" t="str">
        <f>MID(N4108,FIND("/",N4108)+1,4115)</f>
        <v>plays</v>
      </c>
      <c r="S4108" s="11">
        <f>(((J4108/60)/60)/24)+DATE(1970,1,1)</f>
        <v>42053.049375000002</v>
      </c>
      <c r="T4108" s="11">
        <f>(((I4108/60)/60)/24)+DATE(1970,1,1)</f>
        <v>42096.041666666672</v>
      </c>
    </row>
    <row r="4109" spans="1:20" ht="43.2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>E4109/D4109</f>
        <v>2.0500000000000001E-2</v>
      </c>
      <c r="P4109">
        <f>E4109/L4109</f>
        <v>10.25</v>
      </c>
      <c r="Q4109" t="str">
        <f>LEFT(N4109,(FIND("/",N4109)-1))</f>
        <v>theater</v>
      </c>
      <c r="R4109" t="str">
        <f>MID(N4109,FIND("/",N4109)+1,4115)</f>
        <v>plays</v>
      </c>
      <c r="S4109" s="11">
        <f>(((J4109/60)/60)/24)+DATE(1970,1,1)</f>
        <v>41883.916678240741</v>
      </c>
      <c r="T4109" s="11">
        <f>(((I4109/60)/60)/24)+DATE(1970,1,1)</f>
        <v>41906.916678240741</v>
      </c>
    </row>
    <row r="4110" spans="1:20" ht="43.2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>E4110/D4110</f>
        <v>1.9666666666666666E-2</v>
      </c>
      <c r="P4110">
        <f>E4110/L4110</f>
        <v>59</v>
      </c>
      <c r="Q4110" t="str">
        <f>LEFT(N4110,(FIND("/",N4110)-1))</f>
        <v>theater</v>
      </c>
      <c r="R4110" t="str">
        <f>MID(N4110,FIND("/",N4110)+1,4115)</f>
        <v>plays</v>
      </c>
      <c r="S4110" s="11">
        <f>(((J4110/60)/60)/24)+DATE(1970,1,1)</f>
        <v>42767.031678240746</v>
      </c>
      <c r="T4110" s="11">
        <f>(((I4110/60)/60)/24)+DATE(1970,1,1)</f>
        <v>42797.208333333328</v>
      </c>
    </row>
    <row r="4111" spans="1:20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>E4111/D4111</f>
        <v>0</v>
      </c>
      <c r="P4111" t="e">
        <f>E4111/L4111</f>
        <v>#DIV/0!</v>
      </c>
      <c r="Q4111" t="str">
        <f>LEFT(N4111,(FIND("/",N4111)-1))</f>
        <v>theater</v>
      </c>
      <c r="R4111" t="str">
        <f>MID(N4111,FIND("/",N4111)+1,4115)</f>
        <v>plays</v>
      </c>
      <c r="S4111" s="11">
        <f>(((J4111/60)/60)/24)+DATE(1970,1,1)</f>
        <v>42307.539398148147</v>
      </c>
      <c r="T4111" s="11">
        <f>(((I4111/60)/60)/24)+DATE(1970,1,1)</f>
        <v>42337.581064814818</v>
      </c>
    </row>
    <row r="4112" spans="1:20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>E4112/D4112</f>
        <v>0.28666666666666668</v>
      </c>
      <c r="P4112">
        <f>E4112/L4112</f>
        <v>14.333333333333334</v>
      </c>
      <c r="Q4112" t="str">
        <f>LEFT(N4112,(FIND("/",N4112)-1))</f>
        <v>theater</v>
      </c>
      <c r="R4112" t="str">
        <f>MID(N4112,FIND("/",N4112)+1,4115)</f>
        <v>plays</v>
      </c>
      <c r="S4112" s="11">
        <f>(((J4112/60)/60)/24)+DATE(1970,1,1)</f>
        <v>42512.626747685179</v>
      </c>
      <c r="T4112" s="11">
        <f>(((I4112/60)/60)/24)+DATE(1970,1,1)</f>
        <v>42572.626747685179</v>
      </c>
    </row>
    <row r="4113" spans="1:20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>E4113/D4113</f>
        <v>3.1333333333333331E-2</v>
      </c>
      <c r="P4113">
        <f>E4113/L4113</f>
        <v>15.666666666666666</v>
      </c>
      <c r="Q4113" t="str">
        <f>LEFT(N4113,(FIND("/",N4113)-1))</f>
        <v>theater</v>
      </c>
      <c r="R4113" t="str">
        <f>MID(N4113,FIND("/",N4113)+1,4115)</f>
        <v>plays</v>
      </c>
      <c r="S4113" s="11">
        <f>(((J4113/60)/60)/24)+DATE(1970,1,1)</f>
        <v>42029.135879629626</v>
      </c>
      <c r="T4113" s="11">
        <f>(((I4113/60)/60)/24)+DATE(1970,1,1)</f>
        <v>42059.135879629626</v>
      </c>
    </row>
    <row r="4114" spans="1:20" ht="43.2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>E4114/D4114</f>
        <v>4.0000000000000002E-4</v>
      </c>
      <c r="P4114">
        <f>E4114/L4114</f>
        <v>1</v>
      </c>
      <c r="Q4114" t="str">
        <f>LEFT(N4114,(FIND("/",N4114)-1))</f>
        <v>theater</v>
      </c>
      <c r="R4114" t="str">
        <f>MID(N4114,FIND("/",N4114)+1,4115)</f>
        <v>plays</v>
      </c>
      <c r="S4114" s="11">
        <f>(((J4114/60)/60)/24)+DATE(1970,1,1)</f>
        <v>42400.946597222224</v>
      </c>
      <c r="T4114" s="11">
        <f>(((I4114/60)/60)/24)+DATE(1970,1,1)</f>
        <v>42428</v>
      </c>
    </row>
    <row r="4115" spans="1:20" ht="43.2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>E4115/D4115</f>
        <v>2E-3</v>
      </c>
      <c r="P4115">
        <f>E4115/L4115</f>
        <v>1</v>
      </c>
      <c r="Q4115" t="str">
        <f>LEFT(N4115,(FIND("/",N4115)-1))</f>
        <v>theater</v>
      </c>
      <c r="R4115" t="str">
        <f>MID(N4115,FIND("/",N4115)+1,4115)</f>
        <v>plays</v>
      </c>
      <c r="S4115" s="11">
        <f>(((J4115/60)/60)/24)+DATE(1970,1,1)</f>
        <v>42358.573182870372</v>
      </c>
      <c r="T4115" s="11">
        <f>(((I4115/60)/60)/24)+DATE(1970,1,1)</f>
        <v>42377.273611111115</v>
      </c>
    </row>
  </sheetData>
  <autoFilter ref="A1:T4115" xr:uid="{143F1C77-C5E5-4E10-8265-C2100BE23D3F}"/>
  <sortState xmlns:xlrd2="http://schemas.microsoft.com/office/spreadsheetml/2017/richdata2" ref="A2:T4115">
    <sortCondition ref="A2:A4115"/>
  </sortState>
  <conditionalFormatting sqref="F1:F1048576">
    <cfRule type="cellIs" dxfId="3" priority="7" operator="equal">
      <formula>"successful"</formula>
    </cfRule>
    <cfRule type="cellIs" dxfId="2" priority="8" operator="equal">
      <formula>"failed"</formula>
    </cfRule>
    <cfRule type="cellIs" dxfId="1" priority="9" operator="equal">
      <formula>"canceled"</formula>
    </cfRule>
    <cfRule type="cellIs" dxfId="0" priority="10" operator="equal">
      <formula>"live"</formula>
    </cfRule>
  </conditionalFormatting>
  <conditionalFormatting sqref="O2:O4115">
    <cfRule type="colorScale" priority="1">
      <colorScale>
        <cfvo type="num" val="0"/>
        <cfvo type="num" val="1"/>
        <cfvo type="num" val="2"/>
        <color rgb="FFF8696B"/>
        <color rgb="FF00B050"/>
        <color rgb="FF0070C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A7734-C572-415B-9499-B9D757F74F29}">
  <dimension ref="A1:F14"/>
  <sheetViews>
    <sheetView workbookViewId="0">
      <selection activeCell="D1" sqref="D1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5.6640625" bestFit="1" customWidth="1"/>
    <col min="4" max="4" width="3.88671875" bestFit="1" customWidth="1"/>
    <col min="5" max="5" width="9.44140625" bestFit="1" customWidth="1"/>
    <col min="6" max="6" width="10.77734375" bestFit="1" customWidth="1"/>
  </cols>
  <sheetData>
    <row r="1" spans="1:6" x14ac:dyDescent="0.3">
      <c r="A1" s="7" t="s">
        <v>8223</v>
      </c>
      <c r="B1" t="s">
        <v>8323</v>
      </c>
    </row>
    <row r="3" spans="1:6" x14ac:dyDescent="0.3">
      <c r="A3" s="7" t="s">
        <v>8322</v>
      </c>
      <c r="B3" s="7" t="s">
        <v>8321</v>
      </c>
    </row>
    <row r="4" spans="1:6" x14ac:dyDescent="0.3">
      <c r="A4" s="7" t="s">
        <v>8310</v>
      </c>
      <c r="B4" t="s">
        <v>8220</v>
      </c>
      <c r="C4" t="s">
        <v>8221</v>
      </c>
      <c r="D4" t="s">
        <v>8222</v>
      </c>
      <c r="E4" t="s">
        <v>8219</v>
      </c>
      <c r="F4" t="s">
        <v>8320</v>
      </c>
    </row>
    <row r="5" spans="1:6" x14ac:dyDescent="0.3">
      <c r="A5" s="8" t="s">
        <v>8311</v>
      </c>
      <c r="B5" s="9">
        <v>40</v>
      </c>
      <c r="C5" s="9">
        <v>180</v>
      </c>
      <c r="D5" s="9"/>
      <c r="E5" s="9">
        <v>300</v>
      </c>
      <c r="F5" s="9">
        <v>520</v>
      </c>
    </row>
    <row r="6" spans="1:6" x14ac:dyDescent="0.3">
      <c r="A6" s="8" t="s">
        <v>8312</v>
      </c>
      <c r="B6" s="9">
        <v>20</v>
      </c>
      <c r="C6" s="9">
        <v>140</v>
      </c>
      <c r="D6" s="9">
        <v>6</v>
      </c>
      <c r="E6" s="9">
        <v>34</v>
      </c>
      <c r="F6" s="9">
        <v>200</v>
      </c>
    </row>
    <row r="7" spans="1:6" x14ac:dyDescent="0.3">
      <c r="A7" s="8" t="s">
        <v>8313</v>
      </c>
      <c r="B7" s="9"/>
      <c r="C7" s="9">
        <v>140</v>
      </c>
      <c r="D7" s="9"/>
      <c r="E7" s="9">
        <v>80</v>
      </c>
      <c r="F7" s="9">
        <v>220</v>
      </c>
    </row>
    <row r="8" spans="1:6" x14ac:dyDescent="0.3">
      <c r="A8" s="8" t="s">
        <v>8314</v>
      </c>
      <c r="B8" s="9">
        <v>24</v>
      </c>
      <c r="C8" s="9"/>
      <c r="D8" s="9"/>
      <c r="E8" s="9"/>
      <c r="F8" s="9">
        <v>24</v>
      </c>
    </row>
    <row r="9" spans="1:6" x14ac:dyDescent="0.3">
      <c r="A9" s="8" t="s">
        <v>8315</v>
      </c>
      <c r="B9" s="9">
        <v>20</v>
      </c>
      <c r="C9" s="9">
        <v>120</v>
      </c>
      <c r="D9" s="9">
        <v>20</v>
      </c>
      <c r="E9" s="9">
        <v>540</v>
      </c>
      <c r="F9" s="9">
        <v>700</v>
      </c>
    </row>
    <row r="10" spans="1:6" x14ac:dyDescent="0.3">
      <c r="A10" s="8" t="s">
        <v>8316</v>
      </c>
      <c r="B10" s="9"/>
      <c r="C10" s="9">
        <v>117</v>
      </c>
      <c r="D10" s="9"/>
      <c r="E10" s="9">
        <v>103</v>
      </c>
      <c r="F10" s="9">
        <v>220</v>
      </c>
    </row>
    <row r="11" spans="1:6" x14ac:dyDescent="0.3">
      <c r="A11" s="8" t="s">
        <v>8317</v>
      </c>
      <c r="B11" s="9">
        <v>30</v>
      </c>
      <c r="C11" s="9">
        <v>127</v>
      </c>
      <c r="D11" s="9"/>
      <c r="E11" s="9">
        <v>80</v>
      </c>
      <c r="F11" s="9">
        <v>237</v>
      </c>
    </row>
    <row r="12" spans="1:6" x14ac:dyDescent="0.3">
      <c r="A12" s="8" t="s">
        <v>8318</v>
      </c>
      <c r="B12" s="9">
        <v>178</v>
      </c>
      <c r="C12" s="9">
        <v>213</v>
      </c>
      <c r="D12" s="9"/>
      <c r="E12" s="9">
        <v>209</v>
      </c>
      <c r="F12" s="9">
        <v>600</v>
      </c>
    </row>
    <row r="13" spans="1:6" x14ac:dyDescent="0.3">
      <c r="A13" s="8" t="s">
        <v>8319</v>
      </c>
      <c r="B13" s="9">
        <v>37</v>
      </c>
      <c r="C13" s="9">
        <v>493</v>
      </c>
      <c r="D13" s="9">
        <v>24</v>
      </c>
      <c r="E13" s="9">
        <v>839</v>
      </c>
      <c r="F13" s="9">
        <v>1393</v>
      </c>
    </row>
    <row r="14" spans="1:6" x14ac:dyDescent="0.3">
      <c r="A14" s="8" t="s">
        <v>8320</v>
      </c>
      <c r="B14" s="9">
        <v>349</v>
      </c>
      <c r="C14" s="9">
        <v>1530</v>
      </c>
      <c r="D14" s="9">
        <v>50</v>
      </c>
      <c r="E14" s="9">
        <v>2185</v>
      </c>
      <c r="F14" s="9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9296F-9442-4823-9381-700A83780F9E}">
  <dimension ref="A1:F47"/>
  <sheetViews>
    <sheetView workbookViewId="0">
      <selection activeCell="D1" sqref="D1"/>
    </sheetView>
  </sheetViews>
  <sheetFormatPr defaultRowHeight="14.4" x14ac:dyDescent="0.3"/>
  <cols>
    <col min="1" max="2" width="15.5546875" bestFit="1" customWidth="1"/>
    <col min="3" max="3" width="5.6640625" bestFit="1" customWidth="1"/>
    <col min="4" max="4" width="3.88671875" bestFit="1" customWidth="1"/>
    <col min="5" max="5" width="9.44140625" bestFit="1" customWidth="1"/>
    <col min="6" max="6" width="10.77734375" bestFit="1" customWidth="1"/>
    <col min="8" max="8" width="11" bestFit="1" customWidth="1"/>
  </cols>
  <sheetData>
    <row r="1" spans="1:6" x14ac:dyDescent="0.3">
      <c r="A1" s="7" t="s">
        <v>8223</v>
      </c>
      <c r="B1" t="s">
        <v>8323</v>
      </c>
    </row>
    <row r="2" spans="1:6" x14ac:dyDescent="0.3">
      <c r="A2" s="7" t="s">
        <v>8308</v>
      </c>
      <c r="B2" t="s">
        <v>8323</v>
      </c>
    </row>
    <row r="4" spans="1:6" x14ac:dyDescent="0.3">
      <c r="A4" s="7" t="s">
        <v>8322</v>
      </c>
      <c r="B4" s="7" t="s">
        <v>8321</v>
      </c>
    </row>
    <row r="5" spans="1:6" x14ac:dyDescent="0.3">
      <c r="A5" s="7" t="s">
        <v>8310</v>
      </c>
      <c r="B5" t="s">
        <v>8220</v>
      </c>
      <c r="C5" t="s">
        <v>8221</v>
      </c>
      <c r="D5" t="s">
        <v>8222</v>
      </c>
      <c r="E5" t="s">
        <v>8219</v>
      </c>
      <c r="F5" t="s">
        <v>8320</v>
      </c>
    </row>
    <row r="6" spans="1:6" x14ac:dyDescent="0.3">
      <c r="A6" s="8" t="s">
        <v>8324</v>
      </c>
      <c r="B6" s="9"/>
      <c r="C6" s="9">
        <v>100</v>
      </c>
      <c r="D6" s="9"/>
      <c r="E6" s="9"/>
      <c r="F6" s="9">
        <v>100</v>
      </c>
    </row>
    <row r="7" spans="1:6" x14ac:dyDescent="0.3">
      <c r="A7" s="8" t="s">
        <v>8325</v>
      </c>
      <c r="B7" s="9">
        <v>20</v>
      </c>
      <c r="C7" s="9"/>
      <c r="D7" s="9"/>
      <c r="E7" s="9"/>
      <c r="F7" s="9">
        <v>20</v>
      </c>
    </row>
    <row r="8" spans="1:6" x14ac:dyDescent="0.3">
      <c r="A8" s="8" t="s">
        <v>8326</v>
      </c>
      <c r="B8" s="9">
        <v>24</v>
      </c>
      <c r="C8" s="9"/>
      <c r="D8" s="9"/>
      <c r="E8" s="9"/>
      <c r="F8" s="9">
        <v>24</v>
      </c>
    </row>
    <row r="9" spans="1:6" x14ac:dyDescent="0.3">
      <c r="A9" s="8" t="s">
        <v>8327</v>
      </c>
      <c r="B9" s="9"/>
      <c r="C9" s="9">
        <v>40</v>
      </c>
      <c r="D9" s="9"/>
      <c r="E9" s="9"/>
      <c r="F9" s="9">
        <v>40</v>
      </c>
    </row>
    <row r="10" spans="1:6" x14ac:dyDescent="0.3">
      <c r="A10" s="8" t="s">
        <v>8328</v>
      </c>
      <c r="B10" s="9"/>
      <c r="C10" s="9"/>
      <c r="D10" s="9"/>
      <c r="E10" s="9">
        <v>40</v>
      </c>
      <c r="F10" s="9">
        <v>40</v>
      </c>
    </row>
    <row r="11" spans="1:6" x14ac:dyDescent="0.3">
      <c r="A11" s="8" t="s">
        <v>8329</v>
      </c>
      <c r="B11" s="9"/>
      <c r="C11" s="9"/>
      <c r="D11" s="9"/>
      <c r="E11" s="9">
        <v>180</v>
      </c>
      <c r="F11" s="9">
        <v>180</v>
      </c>
    </row>
    <row r="12" spans="1:6" x14ac:dyDescent="0.3">
      <c r="A12" s="8" t="s">
        <v>8330</v>
      </c>
      <c r="B12" s="9"/>
      <c r="C12" s="9">
        <v>80</v>
      </c>
      <c r="D12" s="9"/>
      <c r="E12" s="9"/>
      <c r="F12" s="9">
        <v>80</v>
      </c>
    </row>
    <row r="13" spans="1:6" x14ac:dyDescent="0.3">
      <c r="A13" s="8" t="s">
        <v>8331</v>
      </c>
      <c r="B13" s="9"/>
      <c r="C13" s="9"/>
      <c r="D13" s="9"/>
      <c r="E13" s="9">
        <v>40</v>
      </c>
      <c r="F13" s="9">
        <v>40</v>
      </c>
    </row>
    <row r="14" spans="1:6" x14ac:dyDescent="0.3">
      <c r="A14" s="8" t="s">
        <v>8332</v>
      </c>
      <c r="B14" s="9"/>
      <c r="C14" s="9">
        <v>40</v>
      </c>
      <c r="D14" s="9">
        <v>20</v>
      </c>
      <c r="E14" s="9"/>
      <c r="F14" s="9">
        <v>60</v>
      </c>
    </row>
    <row r="15" spans="1:6" x14ac:dyDescent="0.3">
      <c r="A15" s="8" t="s">
        <v>8333</v>
      </c>
      <c r="B15" s="9"/>
      <c r="C15" s="9">
        <v>40</v>
      </c>
      <c r="D15" s="9"/>
      <c r="E15" s="9"/>
      <c r="F15" s="9">
        <v>40</v>
      </c>
    </row>
    <row r="16" spans="1:6" x14ac:dyDescent="0.3">
      <c r="A16" s="8" t="s">
        <v>8334</v>
      </c>
      <c r="B16" s="9">
        <v>20</v>
      </c>
      <c r="C16" s="9">
        <v>120</v>
      </c>
      <c r="D16" s="9"/>
      <c r="E16" s="9"/>
      <c r="F16" s="9">
        <v>140</v>
      </c>
    </row>
    <row r="17" spans="1:6" x14ac:dyDescent="0.3">
      <c r="A17" s="8" t="s">
        <v>8335</v>
      </c>
      <c r="B17" s="9"/>
      <c r="C17" s="9">
        <v>20</v>
      </c>
      <c r="D17" s="9"/>
      <c r="E17" s="9"/>
      <c r="F17" s="9">
        <v>20</v>
      </c>
    </row>
    <row r="18" spans="1:6" x14ac:dyDescent="0.3">
      <c r="A18" s="8" t="s">
        <v>8336</v>
      </c>
      <c r="B18" s="9"/>
      <c r="C18" s="9"/>
      <c r="D18" s="9"/>
      <c r="E18" s="9">
        <v>140</v>
      </c>
      <c r="F18" s="9">
        <v>140</v>
      </c>
    </row>
    <row r="19" spans="1:6" x14ac:dyDescent="0.3">
      <c r="A19" s="8" t="s">
        <v>8337</v>
      </c>
      <c r="B19" s="9"/>
      <c r="C19" s="9">
        <v>20</v>
      </c>
      <c r="D19" s="9"/>
      <c r="E19" s="9">
        <v>140</v>
      </c>
      <c r="F19" s="9">
        <v>160</v>
      </c>
    </row>
    <row r="20" spans="1:6" x14ac:dyDescent="0.3">
      <c r="A20" s="8" t="s">
        <v>8338</v>
      </c>
      <c r="B20" s="9"/>
      <c r="C20" s="9">
        <v>60</v>
      </c>
      <c r="D20" s="9"/>
      <c r="E20" s="9"/>
      <c r="F20" s="9">
        <v>60</v>
      </c>
    </row>
    <row r="21" spans="1:6" x14ac:dyDescent="0.3">
      <c r="A21" s="8" t="s">
        <v>8339</v>
      </c>
      <c r="B21" s="9"/>
      <c r="C21" s="9">
        <v>11</v>
      </c>
      <c r="D21" s="9"/>
      <c r="E21" s="9">
        <v>9</v>
      </c>
      <c r="F21" s="9">
        <v>20</v>
      </c>
    </row>
    <row r="22" spans="1:6" x14ac:dyDescent="0.3">
      <c r="A22" s="8" t="s">
        <v>8340</v>
      </c>
      <c r="B22" s="9"/>
      <c r="C22" s="9"/>
      <c r="D22" s="9"/>
      <c r="E22" s="9">
        <v>20</v>
      </c>
      <c r="F22" s="9">
        <v>20</v>
      </c>
    </row>
    <row r="23" spans="1:6" x14ac:dyDescent="0.3">
      <c r="A23" s="8" t="s">
        <v>8341</v>
      </c>
      <c r="B23" s="9"/>
      <c r="C23" s="9">
        <v>40</v>
      </c>
      <c r="D23" s="9"/>
      <c r="E23" s="9"/>
      <c r="F23" s="9">
        <v>40</v>
      </c>
    </row>
    <row r="24" spans="1:6" x14ac:dyDescent="0.3">
      <c r="A24" s="8" t="s">
        <v>8342</v>
      </c>
      <c r="B24" s="9">
        <v>20</v>
      </c>
      <c r="C24" s="9">
        <v>60</v>
      </c>
      <c r="D24" s="9"/>
      <c r="E24" s="9">
        <v>60</v>
      </c>
      <c r="F24" s="9">
        <v>140</v>
      </c>
    </row>
    <row r="25" spans="1:6" x14ac:dyDescent="0.3">
      <c r="A25" s="8" t="s">
        <v>8343</v>
      </c>
      <c r="B25" s="9"/>
      <c r="C25" s="9">
        <v>20</v>
      </c>
      <c r="D25" s="9"/>
      <c r="E25" s="9"/>
      <c r="F25" s="9">
        <v>20</v>
      </c>
    </row>
    <row r="26" spans="1:6" x14ac:dyDescent="0.3">
      <c r="A26" s="8" t="s">
        <v>8344</v>
      </c>
      <c r="B26" s="9"/>
      <c r="C26" s="9"/>
      <c r="D26" s="9"/>
      <c r="E26" s="9">
        <v>60</v>
      </c>
      <c r="F26" s="9">
        <v>60</v>
      </c>
    </row>
    <row r="27" spans="1:6" x14ac:dyDescent="0.3">
      <c r="A27" s="8" t="s">
        <v>8345</v>
      </c>
      <c r="B27" s="9"/>
      <c r="C27" s="9">
        <v>20</v>
      </c>
      <c r="D27" s="9"/>
      <c r="E27" s="9"/>
      <c r="F27" s="9">
        <v>20</v>
      </c>
    </row>
    <row r="28" spans="1:6" x14ac:dyDescent="0.3">
      <c r="A28" s="8" t="s">
        <v>8346</v>
      </c>
      <c r="B28" s="9"/>
      <c r="C28" s="9">
        <v>57</v>
      </c>
      <c r="D28" s="9"/>
      <c r="E28" s="9">
        <v>103</v>
      </c>
      <c r="F28" s="9">
        <v>160</v>
      </c>
    </row>
    <row r="29" spans="1:6" x14ac:dyDescent="0.3">
      <c r="A29" s="8" t="s">
        <v>8347</v>
      </c>
      <c r="B29" s="9"/>
      <c r="C29" s="9">
        <v>20</v>
      </c>
      <c r="D29" s="9"/>
      <c r="E29" s="9"/>
      <c r="F29" s="9">
        <v>20</v>
      </c>
    </row>
    <row r="30" spans="1:6" x14ac:dyDescent="0.3">
      <c r="A30" s="8" t="s">
        <v>8348</v>
      </c>
      <c r="B30" s="9"/>
      <c r="C30" s="9">
        <v>353</v>
      </c>
      <c r="D30" s="9">
        <v>19</v>
      </c>
      <c r="E30" s="9">
        <v>694</v>
      </c>
      <c r="F30" s="9">
        <v>1066</v>
      </c>
    </row>
    <row r="31" spans="1:6" x14ac:dyDescent="0.3">
      <c r="A31" s="8" t="s">
        <v>8349</v>
      </c>
      <c r="B31" s="9"/>
      <c r="C31" s="9"/>
      <c r="D31" s="9"/>
      <c r="E31" s="9">
        <v>40</v>
      </c>
      <c r="F31" s="9">
        <v>40</v>
      </c>
    </row>
    <row r="32" spans="1:6" x14ac:dyDescent="0.3">
      <c r="A32" s="8" t="s">
        <v>8350</v>
      </c>
      <c r="B32" s="9"/>
      <c r="C32" s="9"/>
      <c r="D32" s="9"/>
      <c r="E32" s="9">
        <v>20</v>
      </c>
      <c r="F32" s="9">
        <v>20</v>
      </c>
    </row>
    <row r="33" spans="1:6" x14ac:dyDescent="0.3">
      <c r="A33" s="8" t="s">
        <v>8351</v>
      </c>
      <c r="B33" s="9"/>
      <c r="C33" s="9">
        <v>20</v>
      </c>
      <c r="D33" s="9"/>
      <c r="E33" s="9"/>
      <c r="F33" s="9">
        <v>20</v>
      </c>
    </row>
    <row r="34" spans="1:6" x14ac:dyDescent="0.3">
      <c r="A34" s="8" t="s">
        <v>8352</v>
      </c>
      <c r="B34" s="9"/>
      <c r="C34" s="9"/>
      <c r="D34" s="9"/>
      <c r="E34" s="9">
        <v>260</v>
      </c>
      <c r="F34" s="9">
        <v>260</v>
      </c>
    </row>
    <row r="35" spans="1:6" x14ac:dyDescent="0.3">
      <c r="A35" s="8" t="s">
        <v>8353</v>
      </c>
      <c r="B35" s="9">
        <v>40</v>
      </c>
      <c r="C35" s="9"/>
      <c r="D35" s="9"/>
      <c r="E35" s="9"/>
      <c r="F35" s="9">
        <v>40</v>
      </c>
    </row>
    <row r="36" spans="1:6" x14ac:dyDescent="0.3">
      <c r="A36" s="8" t="s">
        <v>8354</v>
      </c>
      <c r="B36" s="9"/>
      <c r="C36" s="9"/>
      <c r="D36" s="9"/>
      <c r="E36" s="9">
        <v>60</v>
      </c>
      <c r="F36" s="9">
        <v>60</v>
      </c>
    </row>
    <row r="37" spans="1:6" x14ac:dyDescent="0.3">
      <c r="A37" s="8" t="s">
        <v>8355</v>
      </c>
      <c r="B37" s="9"/>
      <c r="C37" s="9"/>
      <c r="D37" s="9">
        <v>6</v>
      </c>
      <c r="E37" s="9">
        <v>34</v>
      </c>
      <c r="F37" s="9">
        <v>40</v>
      </c>
    </row>
    <row r="38" spans="1:6" x14ac:dyDescent="0.3">
      <c r="A38" s="8" t="s">
        <v>8356</v>
      </c>
      <c r="B38" s="9">
        <v>18</v>
      </c>
      <c r="C38" s="9">
        <v>2</v>
      </c>
      <c r="D38" s="9"/>
      <c r="E38" s="9">
        <v>40</v>
      </c>
      <c r="F38" s="9">
        <v>60</v>
      </c>
    </row>
    <row r="39" spans="1:6" x14ac:dyDescent="0.3">
      <c r="A39" s="8" t="s">
        <v>8357</v>
      </c>
      <c r="B39" s="9">
        <v>17</v>
      </c>
      <c r="C39" s="9">
        <v>80</v>
      </c>
      <c r="D39" s="9">
        <v>5</v>
      </c>
      <c r="E39" s="9">
        <v>85</v>
      </c>
      <c r="F39" s="9">
        <v>187</v>
      </c>
    </row>
    <row r="40" spans="1:6" x14ac:dyDescent="0.3">
      <c r="A40" s="8" t="s">
        <v>8358</v>
      </c>
      <c r="B40" s="9"/>
      <c r="C40" s="9"/>
      <c r="D40" s="9"/>
      <c r="E40" s="9">
        <v>80</v>
      </c>
      <c r="F40" s="9">
        <v>80</v>
      </c>
    </row>
    <row r="41" spans="1:6" x14ac:dyDescent="0.3">
      <c r="A41" s="8" t="s">
        <v>8359</v>
      </c>
      <c r="B41" s="9"/>
      <c r="C41" s="9"/>
      <c r="D41" s="9"/>
      <c r="E41" s="9">
        <v>60</v>
      </c>
      <c r="F41" s="9">
        <v>60</v>
      </c>
    </row>
    <row r="42" spans="1:6" x14ac:dyDescent="0.3">
      <c r="A42" s="8" t="s">
        <v>8360</v>
      </c>
      <c r="B42" s="9">
        <v>10</v>
      </c>
      <c r="C42" s="9">
        <v>47</v>
      </c>
      <c r="D42" s="9"/>
      <c r="E42" s="9"/>
      <c r="F42" s="9">
        <v>57</v>
      </c>
    </row>
    <row r="43" spans="1:6" x14ac:dyDescent="0.3">
      <c r="A43" s="8" t="s">
        <v>8361</v>
      </c>
      <c r="B43" s="9"/>
      <c r="C43" s="9">
        <v>100</v>
      </c>
      <c r="D43" s="9"/>
      <c r="E43" s="9"/>
      <c r="F43" s="9">
        <v>100</v>
      </c>
    </row>
    <row r="44" spans="1:6" x14ac:dyDescent="0.3">
      <c r="A44" s="8" t="s">
        <v>8362</v>
      </c>
      <c r="B44" s="9">
        <v>60</v>
      </c>
      <c r="C44" s="9">
        <v>120</v>
      </c>
      <c r="D44" s="9"/>
      <c r="E44" s="9">
        <v>20</v>
      </c>
      <c r="F44" s="9">
        <v>200</v>
      </c>
    </row>
    <row r="45" spans="1:6" x14ac:dyDescent="0.3">
      <c r="A45" s="8" t="s">
        <v>8363</v>
      </c>
      <c r="B45" s="9">
        <v>100</v>
      </c>
      <c r="C45" s="9">
        <v>60</v>
      </c>
      <c r="D45" s="9"/>
      <c r="E45" s="9"/>
      <c r="F45" s="9">
        <v>160</v>
      </c>
    </row>
    <row r="46" spans="1:6" x14ac:dyDescent="0.3">
      <c r="A46" s="8" t="s">
        <v>8364</v>
      </c>
      <c r="B46" s="9">
        <v>20</v>
      </c>
      <c r="C46" s="9"/>
      <c r="D46" s="9"/>
      <c r="E46" s="9"/>
      <c r="F46" s="9">
        <v>20</v>
      </c>
    </row>
    <row r="47" spans="1:6" x14ac:dyDescent="0.3">
      <c r="A47" s="8" t="s">
        <v>8320</v>
      </c>
      <c r="B47" s="9">
        <v>349</v>
      </c>
      <c r="C47" s="9">
        <v>1530</v>
      </c>
      <c r="D47" s="9">
        <v>50</v>
      </c>
      <c r="E47" s="9">
        <v>2185</v>
      </c>
      <c r="F47" s="9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18908-68AF-421B-8E06-B13415923CF9}">
  <dimension ref="A1:F18"/>
  <sheetViews>
    <sheetView workbookViewId="0">
      <selection activeCell="D1" sqref="D1"/>
    </sheetView>
  </sheetViews>
  <sheetFormatPr defaultRowHeight="14.4" x14ac:dyDescent="0.3"/>
  <cols>
    <col min="1" max="1" width="12.88671875" bestFit="1" customWidth="1"/>
    <col min="2" max="2" width="15.5546875" bestFit="1" customWidth="1"/>
    <col min="3" max="3" width="5.6640625" bestFit="1" customWidth="1"/>
    <col min="4" max="4" width="3.88671875" bestFit="1" customWidth="1"/>
    <col min="5" max="5" width="9.44140625" bestFit="1" customWidth="1"/>
    <col min="6" max="6" width="10.77734375" bestFit="1" customWidth="1"/>
  </cols>
  <sheetData>
    <row r="1" spans="1:6" x14ac:dyDescent="0.3">
      <c r="A1" s="7" t="s">
        <v>8308</v>
      </c>
      <c r="B1" t="s">
        <v>8323</v>
      </c>
    </row>
    <row r="2" spans="1:6" x14ac:dyDescent="0.3">
      <c r="A2" s="7" t="s">
        <v>8380</v>
      </c>
      <c r="B2" t="s">
        <v>8323</v>
      </c>
    </row>
    <row r="4" spans="1:6" x14ac:dyDescent="0.3">
      <c r="A4" s="7" t="s">
        <v>8379</v>
      </c>
      <c r="B4" s="7" t="s">
        <v>8321</v>
      </c>
    </row>
    <row r="5" spans="1:6" x14ac:dyDescent="0.3">
      <c r="A5" s="7" t="s">
        <v>8310</v>
      </c>
      <c r="B5" t="s">
        <v>8220</v>
      </c>
      <c r="C5" t="s">
        <v>8221</v>
      </c>
      <c r="D5" t="s">
        <v>8222</v>
      </c>
      <c r="E5" t="s">
        <v>8219</v>
      </c>
      <c r="F5" t="s">
        <v>8320</v>
      </c>
    </row>
    <row r="6" spans="1:6" x14ac:dyDescent="0.3">
      <c r="A6" s="12" t="s">
        <v>8373</v>
      </c>
      <c r="B6" s="9">
        <v>34</v>
      </c>
      <c r="C6" s="9">
        <v>149</v>
      </c>
      <c r="D6" s="9">
        <v>2</v>
      </c>
      <c r="E6" s="9">
        <v>182</v>
      </c>
      <c r="F6" s="9">
        <v>367</v>
      </c>
    </row>
    <row r="7" spans="1:6" x14ac:dyDescent="0.3">
      <c r="A7" s="12" t="s">
        <v>8374</v>
      </c>
      <c r="B7" s="9">
        <v>27</v>
      </c>
      <c r="C7" s="9">
        <v>106</v>
      </c>
      <c r="D7" s="9">
        <v>18</v>
      </c>
      <c r="E7" s="9">
        <v>202</v>
      </c>
      <c r="F7" s="9">
        <v>353</v>
      </c>
    </row>
    <row r="8" spans="1:6" x14ac:dyDescent="0.3">
      <c r="A8" s="12" t="s">
        <v>8375</v>
      </c>
      <c r="B8" s="9">
        <v>28</v>
      </c>
      <c r="C8" s="9">
        <v>108</v>
      </c>
      <c r="D8" s="9">
        <v>30</v>
      </c>
      <c r="E8" s="9">
        <v>180</v>
      </c>
      <c r="F8" s="9">
        <v>346</v>
      </c>
    </row>
    <row r="9" spans="1:6" x14ac:dyDescent="0.3">
      <c r="A9" s="12" t="s">
        <v>8376</v>
      </c>
      <c r="B9" s="9">
        <v>27</v>
      </c>
      <c r="C9" s="9">
        <v>102</v>
      </c>
      <c r="D9" s="9"/>
      <c r="E9" s="9">
        <v>192</v>
      </c>
      <c r="F9" s="9">
        <v>321</v>
      </c>
    </row>
    <row r="10" spans="1:6" x14ac:dyDescent="0.3">
      <c r="A10" s="12" t="s">
        <v>8367</v>
      </c>
      <c r="B10" s="9">
        <v>26</v>
      </c>
      <c r="C10" s="9">
        <v>126</v>
      </c>
      <c r="D10" s="9"/>
      <c r="E10" s="9">
        <v>234</v>
      </c>
      <c r="F10" s="9">
        <v>386</v>
      </c>
    </row>
    <row r="11" spans="1:6" x14ac:dyDescent="0.3">
      <c r="A11" s="12" t="s">
        <v>8377</v>
      </c>
      <c r="B11" s="9">
        <v>27</v>
      </c>
      <c r="C11" s="9">
        <v>147</v>
      </c>
      <c r="D11" s="9"/>
      <c r="E11" s="9">
        <v>211</v>
      </c>
      <c r="F11" s="9">
        <v>385</v>
      </c>
    </row>
    <row r="12" spans="1:6" x14ac:dyDescent="0.3">
      <c r="A12" s="12" t="s">
        <v>8368</v>
      </c>
      <c r="B12" s="9">
        <v>43</v>
      </c>
      <c r="C12" s="9">
        <v>150</v>
      </c>
      <c r="D12" s="9"/>
      <c r="E12" s="9">
        <v>194</v>
      </c>
      <c r="F12" s="9">
        <v>387</v>
      </c>
    </row>
    <row r="13" spans="1:6" x14ac:dyDescent="0.3">
      <c r="A13" s="12" t="s">
        <v>8369</v>
      </c>
      <c r="B13" s="9">
        <v>33</v>
      </c>
      <c r="C13" s="9">
        <v>134</v>
      </c>
      <c r="D13" s="9"/>
      <c r="E13" s="9">
        <v>166</v>
      </c>
      <c r="F13" s="9">
        <v>333</v>
      </c>
    </row>
    <row r="14" spans="1:6" x14ac:dyDescent="0.3">
      <c r="A14" s="12" t="s">
        <v>8370</v>
      </c>
      <c r="B14" s="9">
        <v>24</v>
      </c>
      <c r="C14" s="9">
        <v>127</v>
      </c>
      <c r="D14" s="9"/>
      <c r="E14" s="9">
        <v>147</v>
      </c>
      <c r="F14" s="9">
        <v>298</v>
      </c>
    </row>
    <row r="15" spans="1:6" x14ac:dyDescent="0.3">
      <c r="A15" s="12" t="s">
        <v>8371</v>
      </c>
      <c r="B15" s="9">
        <v>20</v>
      </c>
      <c r="C15" s="9">
        <v>149</v>
      </c>
      <c r="D15" s="9"/>
      <c r="E15" s="9">
        <v>183</v>
      </c>
      <c r="F15" s="9">
        <v>352</v>
      </c>
    </row>
    <row r="16" spans="1:6" x14ac:dyDescent="0.3">
      <c r="A16" s="12" t="s">
        <v>8372</v>
      </c>
      <c r="B16" s="9">
        <v>37</v>
      </c>
      <c r="C16" s="9">
        <v>114</v>
      </c>
      <c r="D16" s="9"/>
      <c r="E16" s="9">
        <v>183</v>
      </c>
      <c r="F16" s="9">
        <v>334</v>
      </c>
    </row>
    <row r="17" spans="1:6" x14ac:dyDescent="0.3">
      <c r="A17" s="12" t="s">
        <v>8378</v>
      </c>
      <c r="B17" s="9">
        <v>23</v>
      </c>
      <c r="C17" s="9">
        <v>118</v>
      </c>
      <c r="D17" s="9"/>
      <c r="E17" s="9">
        <v>111</v>
      </c>
      <c r="F17" s="9">
        <v>252</v>
      </c>
    </row>
    <row r="18" spans="1:6" x14ac:dyDescent="0.3">
      <c r="A18" s="12" t="s">
        <v>8320</v>
      </c>
      <c r="B18" s="9">
        <v>349</v>
      </c>
      <c r="C18" s="9">
        <v>1530</v>
      </c>
      <c r="D18" s="9">
        <v>50</v>
      </c>
      <c r="E18" s="9">
        <v>2185</v>
      </c>
      <c r="F18" s="9">
        <v>4114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3418-7986-4F20-9A8E-FB59022AF319}">
  <dimension ref="A1:H13"/>
  <sheetViews>
    <sheetView workbookViewId="0"/>
  </sheetViews>
  <sheetFormatPr defaultRowHeight="14.4" x14ac:dyDescent="0.3"/>
  <cols>
    <col min="1" max="1" width="26.5546875" bestFit="1" customWidth="1"/>
    <col min="2" max="2" width="16.44140625" bestFit="1" customWidth="1"/>
    <col min="3" max="3" width="12.77734375" bestFit="1" customWidth="1"/>
    <col min="4" max="4" width="15.5546875" bestFit="1" customWidth="1"/>
    <col min="5" max="5" width="12.21875" bestFit="1" customWidth="1"/>
    <col min="6" max="6" width="19.109375" bestFit="1" customWidth="1"/>
    <col min="7" max="7" width="15.44140625" bestFit="1" customWidth="1"/>
    <col min="8" max="8" width="18.21875" bestFit="1" customWidth="1"/>
  </cols>
  <sheetData>
    <row r="1" spans="1:8" x14ac:dyDescent="0.3">
      <c r="A1" t="s">
        <v>8381</v>
      </c>
      <c r="B1" t="s">
        <v>8382</v>
      </c>
      <c r="C1" t="s">
        <v>8383</v>
      </c>
      <c r="D1" t="s">
        <v>8384</v>
      </c>
      <c r="E1" t="s">
        <v>8385</v>
      </c>
      <c r="F1" t="s">
        <v>8386</v>
      </c>
      <c r="G1" t="s">
        <v>8387</v>
      </c>
      <c r="H1" t="s">
        <v>8388</v>
      </c>
    </row>
    <row r="2" spans="1:8" x14ac:dyDescent="0.3">
      <c r="A2" t="s">
        <v>8389</v>
      </c>
      <c r="B2">
        <f>COUNTIFS(Sheet1!$F$1:$F$4115,"successful",Sheet1!$D$1:$D$4115,"&lt;1000")</f>
        <v>322</v>
      </c>
      <c r="C2">
        <f>COUNTIFS(Sheet1!$F$1:$F$4115,"failed",Sheet1!$D$1:$D$4115,"&lt;1000")</f>
        <v>113</v>
      </c>
      <c r="D2">
        <f>COUNTIFS(Sheet1!$F$1:$F$4115,"canceled",Sheet1!$D$1:$D$4115,"&lt;1000")</f>
        <v>18</v>
      </c>
      <c r="E2">
        <f>B2+C2+D2</f>
        <v>453</v>
      </c>
      <c r="F2" s="5">
        <f>B2/E2</f>
        <v>0.71081677704194257</v>
      </c>
      <c r="G2" s="5">
        <f>C2/E2</f>
        <v>0.24944812362030905</v>
      </c>
      <c r="H2" s="5">
        <f>D2/E2</f>
        <v>3.9735099337748346E-2</v>
      </c>
    </row>
    <row r="3" spans="1:8" x14ac:dyDescent="0.3">
      <c r="A3" t="s">
        <v>8390</v>
      </c>
      <c r="B3">
        <f>COUNTIFS(Sheet1!$F$1:$F$4115,"successful",Sheet1!$D$1:$D$4115,"&gt;999",Sheet1!$D$1:$D$4115,"&lt;5000")</f>
        <v>932</v>
      </c>
      <c r="C3">
        <f>COUNTIFS(Sheet1!$F$1:$F$4115,"failed",Sheet1!$D$1:$D$4115,"&gt;999",Sheet1!$D$1:$D$4115,"&lt;5000")</f>
        <v>420</v>
      </c>
      <c r="D3">
        <f>COUNTIFS(Sheet1!$F$1:$F$4115,"canceled",Sheet1!$D$1:$D$4115,"&gt;999",Sheet1!$D$1:$D$4115,"&lt;5000")</f>
        <v>60</v>
      </c>
      <c r="E3">
        <f t="shared" ref="E3:E13" si="0">B3+C3+D3</f>
        <v>1412</v>
      </c>
      <c r="F3" s="5">
        <f t="shared" ref="F3:F13" si="1">B3/E3</f>
        <v>0.66005665722379603</v>
      </c>
      <c r="G3" s="5">
        <f t="shared" ref="G3:G13" si="2">C3/E3</f>
        <v>0.29745042492917845</v>
      </c>
      <c r="H3" s="5">
        <f t="shared" ref="H3:H13" si="3">D3/E3</f>
        <v>4.2492917847025496E-2</v>
      </c>
    </row>
    <row r="4" spans="1:8" x14ac:dyDescent="0.3">
      <c r="A4" t="s">
        <v>8391</v>
      </c>
      <c r="B4">
        <f>COUNTIFS(Sheet1!$F$1:$F$4115,"successful",Sheet1!$D$1:$D$4115,"&gt;4999",Sheet1!$D$1:$D$4115,"&lt;10000")</f>
        <v>381</v>
      </c>
      <c r="C4">
        <f>COUNTIFS(Sheet1!$F$1:$F$4115,"failed",Sheet1!$D$1:$D$4115,"&gt;4999",Sheet1!$D$1:$D$4115,"&lt;10000")</f>
        <v>283</v>
      </c>
      <c r="D4">
        <f>COUNTIFS(Sheet1!$F$1:$F$4115,"canceled",Sheet1!$D$1:$D$4115,"&gt;4999",Sheet1!$D$1:$D$4115,"&lt;10000")</f>
        <v>52</v>
      </c>
      <c r="E4">
        <f t="shared" si="0"/>
        <v>716</v>
      </c>
      <c r="F4" s="5">
        <f t="shared" si="1"/>
        <v>0.53212290502793291</v>
      </c>
      <c r="G4" s="5">
        <f t="shared" si="2"/>
        <v>0.39525139664804471</v>
      </c>
      <c r="H4" s="5">
        <f t="shared" si="3"/>
        <v>7.2625698324022353E-2</v>
      </c>
    </row>
    <row r="5" spans="1:8" x14ac:dyDescent="0.3">
      <c r="A5" t="s">
        <v>8392</v>
      </c>
      <c r="B5">
        <f>COUNTIFS(Sheet1!$F$1:$F$4115,"successful",Sheet1!$D$1:$D$4115,"&gt;9999",Sheet1!$D$1:$D$4115,"&lt;15000")</f>
        <v>168</v>
      </c>
      <c r="C5">
        <f>COUNTIFS(Sheet1!$F$1:$F$4115,"failed",Sheet1!$D$1:$D$4115,"&gt;9999",Sheet1!$D$1:$D$4115,"&lt;15000")</f>
        <v>144</v>
      </c>
      <c r="D5">
        <f>COUNTIFS(Sheet1!$F$1:$F$4115,"canceled",Sheet1!$D$1:$D$4115,"&gt;9999",Sheet1!$D$1:$D$4115,"&lt;15000")</f>
        <v>40</v>
      </c>
      <c r="E5">
        <f t="shared" si="0"/>
        <v>352</v>
      </c>
      <c r="F5" s="5">
        <f t="shared" si="1"/>
        <v>0.47727272727272729</v>
      </c>
      <c r="G5" s="5">
        <f t="shared" si="2"/>
        <v>0.40909090909090912</v>
      </c>
      <c r="H5" s="5">
        <f t="shared" si="3"/>
        <v>0.11363636363636363</v>
      </c>
    </row>
    <row r="6" spans="1:8" x14ac:dyDescent="0.3">
      <c r="A6" t="s">
        <v>8393</v>
      </c>
      <c r="B6">
        <f>COUNTIFS(Sheet1!$F$1:$F$4115,"successful",Sheet1!$D$1:$D$4115,"&gt;14999",Sheet1!$D$1:$D$4115,"&lt;20000")</f>
        <v>94</v>
      </c>
      <c r="C6">
        <f>COUNTIFS(Sheet1!$F$1:$F$4115,"failed",Sheet1!$D$1:$D$4115,"&gt;14999",Sheet1!$D$1:$D$4115,"&lt;20000")</f>
        <v>90</v>
      </c>
      <c r="D6">
        <f>COUNTIFS(Sheet1!$F$1:$F$4115,"canceled",Sheet1!$D$1:$D$4115,"&gt;14999",Sheet1!$D$1:$D$4115,"&lt;20000")</f>
        <v>17</v>
      </c>
      <c r="E6">
        <f t="shared" si="0"/>
        <v>201</v>
      </c>
      <c r="F6" s="5">
        <f t="shared" si="1"/>
        <v>0.46766169154228854</v>
      </c>
      <c r="G6" s="5">
        <f t="shared" si="2"/>
        <v>0.44776119402985076</v>
      </c>
      <c r="H6" s="5">
        <f t="shared" si="3"/>
        <v>8.45771144278607E-2</v>
      </c>
    </row>
    <row r="7" spans="1:8" x14ac:dyDescent="0.3">
      <c r="A7" t="s">
        <v>8394</v>
      </c>
      <c r="B7">
        <f>COUNTIFS(Sheet1!$F$1:$F$4115,"successful",Sheet1!$D$1:$D$4115,"&gt;19999",Sheet1!$D$1:$D$4115,"&lt;25000")</f>
        <v>62</v>
      </c>
      <c r="C7">
        <f>COUNTIFS(Sheet1!$F$1:$F$4115,"failed",Sheet1!$D$1:$D$4115,"&gt;19999",Sheet1!$D$1:$D$4115,"&lt;25000")</f>
        <v>72</v>
      </c>
      <c r="D7">
        <f>COUNTIFS(Sheet1!$F$1:$F$4115,"canceled",Sheet1!$D$1:$D$4115,"&gt;19999",Sheet1!$D$1:$D$4115,"&lt;25000")</f>
        <v>14</v>
      </c>
      <c r="E7">
        <f t="shared" si="0"/>
        <v>148</v>
      </c>
      <c r="F7" s="5">
        <f t="shared" si="1"/>
        <v>0.41891891891891891</v>
      </c>
      <c r="G7" s="5">
        <f t="shared" si="2"/>
        <v>0.48648648648648651</v>
      </c>
      <c r="H7" s="5">
        <f t="shared" si="3"/>
        <v>9.45945945945946E-2</v>
      </c>
    </row>
    <row r="8" spans="1:8" x14ac:dyDescent="0.3">
      <c r="A8" t="s">
        <v>8395</v>
      </c>
      <c r="B8">
        <f>COUNTIFS(Sheet1!$F$1:$F$4115,"successful",Sheet1!$D$1:$D$4115,"&gt;24999",Sheet1!$D$1:$D$4115,"&lt;30000")</f>
        <v>55</v>
      </c>
      <c r="C8">
        <f>COUNTIFS(Sheet1!$F$1:$F$4115,"failed",Sheet1!$D$1:$D$4115,"&gt;24999",Sheet1!$D$1:$D$4115,"&lt;30000")</f>
        <v>64</v>
      </c>
      <c r="D8">
        <f>COUNTIFS(Sheet1!$F$1:$F$4115,"canceled",Sheet1!$D$1:$D$4115,"&gt;24999",Sheet1!$D$1:$D$4115,"&lt;30000")</f>
        <v>18</v>
      </c>
      <c r="E8">
        <f t="shared" si="0"/>
        <v>137</v>
      </c>
      <c r="F8" s="5">
        <f t="shared" si="1"/>
        <v>0.40145985401459855</v>
      </c>
      <c r="G8" s="5">
        <f t="shared" si="2"/>
        <v>0.46715328467153283</v>
      </c>
      <c r="H8" s="5">
        <f t="shared" si="3"/>
        <v>0.13138686131386862</v>
      </c>
    </row>
    <row r="9" spans="1:8" x14ac:dyDescent="0.3">
      <c r="A9" t="s">
        <v>8396</v>
      </c>
      <c r="B9">
        <f>COUNTIFS(Sheet1!$F$1:$F$4115,"successful",Sheet1!$D$1:$D$4115,"&gt;29999",Sheet1!$D$1:$D$4115,"&lt;35000")</f>
        <v>32</v>
      </c>
      <c r="C9">
        <f>COUNTIFS(Sheet1!$F$1:$F$4115,"failed",Sheet1!$D$1:$D$4115,"&gt;29999",Sheet1!$D$1:$D$4115,"&lt;35000")</f>
        <v>37</v>
      </c>
      <c r="D9">
        <f>COUNTIFS(Sheet1!$F$1:$F$4115,"canceled",Sheet1!$D$1:$D$4115,"&gt;29999",Sheet1!$D$1:$D$4115,"&lt;35000")</f>
        <v>13</v>
      </c>
      <c r="E9">
        <f t="shared" si="0"/>
        <v>82</v>
      </c>
      <c r="F9" s="5">
        <f t="shared" si="1"/>
        <v>0.3902439024390244</v>
      </c>
      <c r="G9" s="5">
        <f t="shared" si="2"/>
        <v>0.45121951219512196</v>
      </c>
      <c r="H9" s="5">
        <f t="shared" si="3"/>
        <v>0.15853658536585366</v>
      </c>
    </row>
    <row r="10" spans="1:8" x14ac:dyDescent="0.3">
      <c r="A10" t="s">
        <v>8397</v>
      </c>
      <c r="B10">
        <f>COUNTIFS(Sheet1!$F$1:$F$4115,"successful",Sheet1!$D$1:$D$4115,"&gt;34999",Sheet1!$D$1:$D$4115,"&lt;40000")</f>
        <v>26</v>
      </c>
      <c r="C10">
        <f>COUNTIFS(Sheet1!$F$1:$F$4115,"failed",Sheet1!$D$1:$D$4115,"&gt;34999",Sheet1!$D$1:$D$4115,"&lt;40000")</f>
        <v>22</v>
      </c>
      <c r="D10">
        <f>COUNTIFS(Sheet1!$F$1:$F$4115,"canceled",Sheet1!$D$1:$D$4115,"&gt;34999",Sheet1!$D$1:$D$4115,"&lt;40000")</f>
        <v>7</v>
      </c>
      <c r="E10">
        <f t="shared" si="0"/>
        <v>55</v>
      </c>
      <c r="F10" s="5">
        <f t="shared" si="1"/>
        <v>0.47272727272727272</v>
      </c>
      <c r="G10" s="5">
        <f t="shared" si="2"/>
        <v>0.4</v>
      </c>
      <c r="H10" s="5">
        <f t="shared" si="3"/>
        <v>0.12727272727272726</v>
      </c>
    </row>
    <row r="11" spans="1:8" x14ac:dyDescent="0.3">
      <c r="A11" t="s">
        <v>8398</v>
      </c>
      <c r="B11">
        <f>COUNTIFS(Sheet1!$F$1:$F$4115,"successful",Sheet1!$D$1:$D$4115,"&gt;39999",Sheet1!$D$1:$D$4115,"&lt;45000")</f>
        <v>21</v>
      </c>
      <c r="C11">
        <f>COUNTIFS(Sheet1!$F$1:$F$4115,"failed",Sheet1!$D$1:$D$4115,"&gt;39999",Sheet1!$D$1:$D$4115,"&lt;45000")</f>
        <v>16</v>
      </c>
      <c r="D11">
        <f>COUNTIFS(Sheet1!$F$1:$F$4115,"canceled",Sheet1!$D$1:$D$4115,"&gt;39999",Sheet1!$D$1:$D$4115,"&lt;45000")</f>
        <v>6</v>
      </c>
      <c r="E11">
        <f t="shared" si="0"/>
        <v>43</v>
      </c>
      <c r="F11" s="5">
        <f t="shared" si="1"/>
        <v>0.48837209302325579</v>
      </c>
      <c r="G11" s="5">
        <f t="shared" si="2"/>
        <v>0.37209302325581395</v>
      </c>
      <c r="H11" s="5">
        <f t="shared" si="3"/>
        <v>0.13953488372093023</v>
      </c>
    </row>
    <row r="12" spans="1:8" x14ac:dyDescent="0.3">
      <c r="A12" t="s">
        <v>8399</v>
      </c>
      <c r="B12">
        <f>COUNTIFS(Sheet1!$F$1:$F$4115,"successful",Sheet1!$D$1:$D$4115,"&gt;44999",Sheet1!$D$1:$D$4115,"&lt;50000")</f>
        <v>6</v>
      </c>
      <c r="C12">
        <f>COUNTIFS(Sheet1!$F$1:$F$4115,"failed",Sheet1!$D$1:$D$4115,"&gt;44999",Sheet1!$D$1:$D$4115,"&lt;50000")</f>
        <v>11</v>
      </c>
      <c r="D12">
        <f>COUNTIFS(Sheet1!$F$1:$F$4115,"canceled",Sheet1!$D$1:$D$4115,"&gt;44999",Sheet1!$D$1:$D$4115,"&lt;50000")</f>
        <v>4</v>
      </c>
      <c r="E12">
        <f t="shared" si="0"/>
        <v>21</v>
      </c>
      <c r="F12" s="5">
        <f t="shared" si="1"/>
        <v>0.2857142857142857</v>
      </c>
      <c r="G12" s="5">
        <f t="shared" si="2"/>
        <v>0.52380952380952384</v>
      </c>
      <c r="H12" s="5">
        <f t="shared" si="3"/>
        <v>0.19047619047619047</v>
      </c>
    </row>
    <row r="13" spans="1:8" x14ac:dyDescent="0.3">
      <c r="A13" t="s">
        <v>8400</v>
      </c>
      <c r="B13">
        <f>COUNTIFS(Sheet1!$F$1:$F$4115,"successful",Sheet1!$D$1:$D$4115,"&gt;49999")</f>
        <v>86</v>
      </c>
      <c r="C13">
        <f>COUNTIFS(Sheet1!$F$1:$F$4115,"failed",Sheet1!$D$1:$D$4115,"&gt;49999")</f>
        <v>258</v>
      </c>
      <c r="D13">
        <f>COUNTIFS(Sheet1!$F$1:$F$4115,"canceled",Sheet1!$D$1:$D$4115,"&gt;49999")</f>
        <v>100</v>
      </c>
      <c r="E13">
        <f t="shared" si="0"/>
        <v>444</v>
      </c>
      <c r="F13" s="5">
        <f t="shared" si="1"/>
        <v>0.19369369369369369</v>
      </c>
      <c r="G13" s="5">
        <f t="shared" si="2"/>
        <v>0.58108108108108103</v>
      </c>
      <c r="H13" s="5">
        <f t="shared" si="3"/>
        <v>0.22522522522522523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AF097-D373-4973-943F-965273E3A801}">
  <dimension ref="A1:G2192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1.77734375" bestFit="1" customWidth="1"/>
    <col min="2" max="2" width="12.44140625" bestFit="1" customWidth="1"/>
    <col min="6" max="6" width="11.77734375" bestFit="1" customWidth="1"/>
    <col min="7" max="7" width="12.44140625" bestFit="1" customWidth="1"/>
  </cols>
  <sheetData>
    <row r="1" spans="1:7" x14ac:dyDescent="0.3">
      <c r="A1" t="s">
        <v>8401</v>
      </c>
      <c r="B1" t="s">
        <v>8402</v>
      </c>
      <c r="F1" t="s">
        <v>8401</v>
      </c>
      <c r="G1" t="s">
        <v>8402</v>
      </c>
    </row>
    <row r="2" spans="1:7" x14ac:dyDescent="0.3">
      <c r="A2" t="s">
        <v>8403</v>
      </c>
      <c r="B2">
        <v>182</v>
      </c>
      <c r="F2" t="s">
        <v>8404</v>
      </c>
      <c r="G2">
        <v>0</v>
      </c>
    </row>
    <row r="3" spans="1:7" x14ac:dyDescent="0.3">
      <c r="A3" t="s">
        <v>8403</v>
      </c>
      <c r="B3">
        <v>79</v>
      </c>
      <c r="F3" t="s">
        <v>8404</v>
      </c>
      <c r="G3">
        <v>1</v>
      </c>
    </row>
    <row r="4" spans="1:7" x14ac:dyDescent="0.3">
      <c r="A4" t="s">
        <v>8403</v>
      </c>
      <c r="B4">
        <v>35</v>
      </c>
      <c r="F4" t="s">
        <v>8404</v>
      </c>
      <c r="G4">
        <v>10</v>
      </c>
    </row>
    <row r="5" spans="1:7" x14ac:dyDescent="0.3">
      <c r="A5" t="s">
        <v>8403</v>
      </c>
      <c r="B5">
        <v>150</v>
      </c>
      <c r="F5" t="s">
        <v>8404</v>
      </c>
      <c r="G5">
        <v>0</v>
      </c>
    </row>
    <row r="6" spans="1:7" x14ac:dyDescent="0.3">
      <c r="A6" t="s">
        <v>8403</v>
      </c>
      <c r="B6">
        <v>284</v>
      </c>
      <c r="F6" t="s">
        <v>8404</v>
      </c>
      <c r="G6">
        <v>7</v>
      </c>
    </row>
    <row r="7" spans="1:7" x14ac:dyDescent="0.3">
      <c r="A7" t="s">
        <v>8403</v>
      </c>
      <c r="B7">
        <v>47</v>
      </c>
      <c r="F7" t="s">
        <v>8404</v>
      </c>
      <c r="G7">
        <v>0</v>
      </c>
    </row>
    <row r="8" spans="1:7" x14ac:dyDescent="0.3">
      <c r="A8" t="s">
        <v>8403</v>
      </c>
      <c r="B8">
        <v>58</v>
      </c>
      <c r="F8" t="s">
        <v>8404</v>
      </c>
      <c r="G8">
        <v>1</v>
      </c>
    </row>
    <row r="9" spans="1:7" x14ac:dyDescent="0.3">
      <c r="A9" t="s">
        <v>8403</v>
      </c>
      <c r="B9">
        <v>57</v>
      </c>
      <c r="F9" t="s">
        <v>8404</v>
      </c>
      <c r="G9">
        <v>2</v>
      </c>
    </row>
    <row r="10" spans="1:7" x14ac:dyDescent="0.3">
      <c r="A10" t="s">
        <v>8403</v>
      </c>
      <c r="B10">
        <v>12</v>
      </c>
      <c r="F10" t="s">
        <v>8404</v>
      </c>
      <c r="G10">
        <v>3</v>
      </c>
    </row>
    <row r="11" spans="1:7" x14ac:dyDescent="0.3">
      <c r="A11" t="s">
        <v>8403</v>
      </c>
      <c r="B11">
        <v>20</v>
      </c>
      <c r="F11" t="s">
        <v>8404</v>
      </c>
      <c r="G11">
        <v>10</v>
      </c>
    </row>
    <row r="12" spans="1:7" x14ac:dyDescent="0.3">
      <c r="A12" t="s">
        <v>8403</v>
      </c>
      <c r="B12">
        <v>19</v>
      </c>
      <c r="F12" t="s">
        <v>8404</v>
      </c>
      <c r="G12">
        <v>10</v>
      </c>
    </row>
    <row r="13" spans="1:7" x14ac:dyDescent="0.3">
      <c r="A13" t="s">
        <v>8403</v>
      </c>
      <c r="B13">
        <v>75</v>
      </c>
      <c r="F13" t="s">
        <v>8404</v>
      </c>
      <c r="G13">
        <v>1</v>
      </c>
    </row>
    <row r="14" spans="1:7" x14ac:dyDescent="0.3">
      <c r="A14" t="s">
        <v>8403</v>
      </c>
      <c r="B14">
        <v>827</v>
      </c>
      <c r="F14" t="s">
        <v>8404</v>
      </c>
      <c r="G14">
        <v>0</v>
      </c>
    </row>
    <row r="15" spans="1:7" x14ac:dyDescent="0.3">
      <c r="A15" t="s">
        <v>8403</v>
      </c>
      <c r="B15">
        <v>51</v>
      </c>
      <c r="F15" t="s">
        <v>8404</v>
      </c>
      <c r="G15">
        <v>0</v>
      </c>
    </row>
    <row r="16" spans="1:7" x14ac:dyDescent="0.3">
      <c r="A16" t="s">
        <v>8403</v>
      </c>
      <c r="B16">
        <v>41</v>
      </c>
      <c r="F16" t="s">
        <v>8404</v>
      </c>
      <c r="G16">
        <v>0</v>
      </c>
    </row>
    <row r="17" spans="1:7" x14ac:dyDescent="0.3">
      <c r="A17" t="s">
        <v>8403</v>
      </c>
      <c r="B17">
        <v>98</v>
      </c>
      <c r="F17" t="s">
        <v>8404</v>
      </c>
      <c r="G17">
        <v>26</v>
      </c>
    </row>
    <row r="18" spans="1:7" x14ac:dyDescent="0.3">
      <c r="A18" t="s">
        <v>8403</v>
      </c>
      <c r="B18">
        <v>70</v>
      </c>
      <c r="F18" t="s">
        <v>8404</v>
      </c>
      <c r="G18">
        <v>0</v>
      </c>
    </row>
    <row r="19" spans="1:7" x14ac:dyDescent="0.3">
      <c r="A19" t="s">
        <v>8403</v>
      </c>
      <c r="B19">
        <v>36</v>
      </c>
      <c r="F19" t="s">
        <v>8404</v>
      </c>
      <c r="G19">
        <v>7</v>
      </c>
    </row>
    <row r="20" spans="1:7" x14ac:dyDescent="0.3">
      <c r="A20" t="s">
        <v>8403</v>
      </c>
      <c r="B20">
        <v>342</v>
      </c>
      <c r="F20" t="s">
        <v>8404</v>
      </c>
      <c r="G20">
        <v>0</v>
      </c>
    </row>
    <row r="21" spans="1:7" x14ac:dyDescent="0.3">
      <c r="A21" t="s">
        <v>8403</v>
      </c>
      <c r="B21">
        <v>22</v>
      </c>
      <c r="F21" t="s">
        <v>8404</v>
      </c>
      <c r="G21">
        <v>2</v>
      </c>
    </row>
    <row r="22" spans="1:7" x14ac:dyDescent="0.3">
      <c r="A22" t="s">
        <v>8403</v>
      </c>
      <c r="B22">
        <v>25</v>
      </c>
      <c r="F22" t="s">
        <v>8404</v>
      </c>
      <c r="G22">
        <v>13</v>
      </c>
    </row>
    <row r="23" spans="1:7" x14ac:dyDescent="0.3">
      <c r="A23" t="s">
        <v>8403</v>
      </c>
      <c r="B23">
        <v>101</v>
      </c>
      <c r="F23" t="s">
        <v>8404</v>
      </c>
      <c r="G23">
        <v>4</v>
      </c>
    </row>
    <row r="24" spans="1:7" x14ac:dyDescent="0.3">
      <c r="A24" t="s">
        <v>8403</v>
      </c>
      <c r="B24">
        <v>8</v>
      </c>
      <c r="F24" t="s">
        <v>8404</v>
      </c>
      <c r="G24">
        <v>0</v>
      </c>
    </row>
    <row r="25" spans="1:7" x14ac:dyDescent="0.3">
      <c r="A25" t="s">
        <v>8403</v>
      </c>
      <c r="B25">
        <v>23</v>
      </c>
      <c r="F25" t="s">
        <v>8404</v>
      </c>
      <c r="G25">
        <v>12</v>
      </c>
    </row>
    <row r="26" spans="1:7" x14ac:dyDescent="0.3">
      <c r="A26" t="s">
        <v>8403</v>
      </c>
      <c r="B26">
        <v>574</v>
      </c>
      <c r="F26" t="s">
        <v>8404</v>
      </c>
      <c r="G26">
        <v>2</v>
      </c>
    </row>
    <row r="27" spans="1:7" x14ac:dyDescent="0.3">
      <c r="A27" t="s">
        <v>8403</v>
      </c>
      <c r="B27">
        <v>14</v>
      </c>
      <c r="F27" t="s">
        <v>8404</v>
      </c>
      <c r="G27">
        <v>10</v>
      </c>
    </row>
    <row r="28" spans="1:7" x14ac:dyDescent="0.3">
      <c r="A28" t="s">
        <v>8403</v>
      </c>
      <c r="B28">
        <v>19</v>
      </c>
      <c r="F28" t="s">
        <v>8404</v>
      </c>
      <c r="G28">
        <v>0</v>
      </c>
    </row>
    <row r="29" spans="1:7" x14ac:dyDescent="0.3">
      <c r="A29" t="s">
        <v>8403</v>
      </c>
      <c r="B29">
        <v>150</v>
      </c>
      <c r="F29" t="s">
        <v>8404</v>
      </c>
      <c r="G29">
        <v>5</v>
      </c>
    </row>
    <row r="30" spans="1:7" x14ac:dyDescent="0.3">
      <c r="A30" t="s">
        <v>8403</v>
      </c>
      <c r="B30">
        <v>71</v>
      </c>
      <c r="F30" t="s">
        <v>8404</v>
      </c>
      <c r="G30">
        <v>0</v>
      </c>
    </row>
    <row r="31" spans="1:7" x14ac:dyDescent="0.3">
      <c r="A31" t="s">
        <v>8403</v>
      </c>
      <c r="B31">
        <v>117</v>
      </c>
      <c r="F31" t="s">
        <v>8404</v>
      </c>
      <c r="G31">
        <v>5</v>
      </c>
    </row>
    <row r="32" spans="1:7" x14ac:dyDescent="0.3">
      <c r="A32" t="s">
        <v>8403</v>
      </c>
      <c r="B32">
        <v>53</v>
      </c>
      <c r="F32" t="s">
        <v>8404</v>
      </c>
      <c r="G32">
        <v>1</v>
      </c>
    </row>
    <row r="33" spans="1:7" x14ac:dyDescent="0.3">
      <c r="A33" t="s">
        <v>8403</v>
      </c>
      <c r="B33">
        <v>1</v>
      </c>
      <c r="F33" t="s">
        <v>8404</v>
      </c>
      <c r="G33">
        <v>3</v>
      </c>
    </row>
    <row r="34" spans="1:7" x14ac:dyDescent="0.3">
      <c r="A34" t="s">
        <v>8403</v>
      </c>
      <c r="B34">
        <v>89</v>
      </c>
      <c r="F34" t="s">
        <v>8404</v>
      </c>
      <c r="G34">
        <v>3</v>
      </c>
    </row>
    <row r="35" spans="1:7" x14ac:dyDescent="0.3">
      <c r="A35" t="s">
        <v>8403</v>
      </c>
      <c r="B35">
        <v>64</v>
      </c>
      <c r="F35" t="s">
        <v>8404</v>
      </c>
      <c r="G35">
        <v>0</v>
      </c>
    </row>
    <row r="36" spans="1:7" x14ac:dyDescent="0.3">
      <c r="A36" t="s">
        <v>8403</v>
      </c>
      <c r="B36">
        <v>68</v>
      </c>
      <c r="F36" t="s">
        <v>8404</v>
      </c>
      <c r="G36">
        <v>3</v>
      </c>
    </row>
    <row r="37" spans="1:7" x14ac:dyDescent="0.3">
      <c r="A37" t="s">
        <v>8403</v>
      </c>
      <c r="B37">
        <v>28</v>
      </c>
      <c r="F37" t="s">
        <v>8404</v>
      </c>
      <c r="G37">
        <v>0</v>
      </c>
    </row>
    <row r="38" spans="1:7" x14ac:dyDescent="0.3">
      <c r="A38" t="s">
        <v>8403</v>
      </c>
      <c r="B38">
        <v>44</v>
      </c>
      <c r="F38" t="s">
        <v>8404</v>
      </c>
      <c r="G38">
        <v>19</v>
      </c>
    </row>
    <row r="39" spans="1:7" x14ac:dyDescent="0.3">
      <c r="A39" t="s">
        <v>8403</v>
      </c>
      <c r="B39">
        <v>253</v>
      </c>
      <c r="F39" t="s">
        <v>8404</v>
      </c>
      <c r="G39">
        <v>8</v>
      </c>
    </row>
    <row r="40" spans="1:7" x14ac:dyDescent="0.3">
      <c r="A40" t="s">
        <v>8403</v>
      </c>
      <c r="B40">
        <v>66</v>
      </c>
      <c r="F40" t="s">
        <v>8404</v>
      </c>
      <c r="G40">
        <v>6</v>
      </c>
    </row>
    <row r="41" spans="1:7" x14ac:dyDescent="0.3">
      <c r="A41" t="s">
        <v>8403</v>
      </c>
      <c r="B41">
        <v>217</v>
      </c>
      <c r="F41" t="s">
        <v>8404</v>
      </c>
      <c r="G41">
        <v>0</v>
      </c>
    </row>
    <row r="42" spans="1:7" x14ac:dyDescent="0.3">
      <c r="A42" t="s">
        <v>8403</v>
      </c>
      <c r="B42">
        <v>16</v>
      </c>
      <c r="F42" t="s">
        <v>8404</v>
      </c>
      <c r="G42">
        <v>18</v>
      </c>
    </row>
    <row r="43" spans="1:7" x14ac:dyDescent="0.3">
      <c r="A43" t="s">
        <v>8403</v>
      </c>
      <c r="B43">
        <v>19</v>
      </c>
      <c r="F43" t="s">
        <v>8404</v>
      </c>
      <c r="G43">
        <v>7</v>
      </c>
    </row>
    <row r="44" spans="1:7" x14ac:dyDescent="0.3">
      <c r="A44" t="s">
        <v>8403</v>
      </c>
      <c r="B44">
        <v>169</v>
      </c>
      <c r="F44" t="s">
        <v>8404</v>
      </c>
      <c r="G44">
        <v>0</v>
      </c>
    </row>
    <row r="45" spans="1:7" x14ac:dyDescent="0.3">
      <c r="A45" t="s">
        <v>8403</v>
      </c>
      <c r="B45">
        <v>263</v>
      </c>
      <c r="F45" t="s">
        <v>8404</v>
      </c>
      <c r="G45">
        <v>8</v>
      </c>
    </row>
    <row r="46" spans="1:7" x14ac:dyDescent="0.3">
      <c r="A46" t="s">
        <v>8403</v>
      </c>
      <c r="B46">
        <v>15</v>
      </c>
      <c r="F46" t="s">
        <v>8404</v>
      </c>
      <c r="G46">
        <v>1293</v>
      </c>
    </row>
    <row r="47" spans="1:7" x14ac:dyDescent="0.3">
      <c r="A47" t="s">
        <v>8403</v>
      </c>
      <c r="B47">
        <v>61</v>
      </c>
      <c r="F47" t="s">
        <v>8404</v>
      </c>
      <c r="G47">
        <v>17</v>
      </c>
    </row>
    <row r="48" spans="1:7" x14ac:dyDescent="0.3">
      <c r="A48" t="s">
        <v>8403</v>
      </c>
      <c r="B48">
        <v>45</v>
      </c>
      <c r="F48" t="s">
        <v>8404</v>
      </c>
      <c r="G48">
        <v>0</v>
      </c>
    </row>
    <row r="49" spans="1:7" x14ac:dyDescent="0.3">
      <c r="A49" t="s">
        <v>8403</v>
      </c>
      <c r="B49">
        <v>70</v>
      </c>
      <c r="F49" t="s">
        <v>8404</v>
      </c>
      <c r="G49">
        <v>13</v>
      </c>
    </row>
    <row r="50" spans="1:7" x14ac:dyDescent="0.3">
      <c r="A50" t="s">
        <v>8403</v>
      </c>
      <c r="B50">
        <v>38</v>
      </c>
      <c r="F50" t="s">
        <v>8404</v>
      </c>
      <c r="G50">
        <v>0</v>
      </c>
    </row>
    <row r="51" spans="1:7" x14ac:dyDescent="0.3">
      <c r="A51" t="s">
        <v>8403</v>
      </c>
      <c r="B51">
        <v>87</v>
      </c>
      <c r="F51" t="s">
        <v>8404</v>
      </c>
      <c r="G51">
        <v>0</v>
      </c>
    </row>
    <row r="52" spans="1:7" x14ac:dyDescent="0.3">
      <c r="A52" t="s">
        <v>8403</v>
      </c>
      <c r="B52">
        <v>22</v>
      </c>
      <c r="F52" t="s">
        <v>8404</v>
      </c>
      <c r="G52">
        <v>33</v>
      </c>
    </row>
    <row r="53" spans="1:7" x14ac:dyDescent="0.3">
      <c r="A53" t="s">
        <v>8403</v>
      </c>
      <c r="B53">
        <v>119</v>
      </c>
      <c r="F53" t="s">
        <v>8404</v>
      </c>
      <c r="G53">
        <v>12</v>
      </c>
    </row>
    <row r="54" spans="1:7" x14ac:dyDescent="0.3">
      <c r="A54" t="s">
        <v>8403</v>
      </c>
      <c r="B54">
        <v>52</v>
      </c>
      <c r="F54" t="s">
        <v>8404</v>
      </c>
      <c r="G54">
        <v>1</v>
      </c>
    </row>
    <row r="55" spans="1:7" x14ac:dyDescent="0.3">
      <c r="A55" t="s">
        <v>8403</v>
      </c>
      <c r="B55">
        <v>117</v>
      </c>
      <c r="F55" t="s">
        <v>8404</v>
      </c>
      <c r="G55">
        <v>1</v>
      </c>
    </row>
    <row r="56" spans="1:7" x14ac:dyDescent="0.3">
      <c r="A56" t="s">
        <v>8403</v>
      </c>
      <c r="B56">
        <v>52</v>
      </c>
      <c r="F56" t="s">
        <v>8404</v>
      </c>
      <c r="G56">
        <v>1</v>
      </c>
    </row>
    <row r="57" spans="1:7" x14ac:dyDescent="0.3">
      <c r="A57" t="s">
        <v>8403</v>
      </c>
      <c r="B57">
        <v>86</v>
      </c>
      <c r="F57" t="s">
        <v>8404</v>
      </c>
      <c r="G57">
        <v>1</v>
      </c>
    </row>
    <row r="58" spans="1:7" x14ac:dyDescent="0.3">
      <c r="A58" t="s">
        <v>8403</v>
      </c>
      <c r="B58">
        <v>174</v>
      </c>
      <c r="F58" t="s">
        <v>8404</v>
      </c>
      <c r="G58">
        <v>84</v>
      </c>
    </row>
    <row r="59" spans="1:7" x14ac:dyDescent="0.3">
      <c r="A59" t="s">
        <v>8403</v>
      </c>
      <c r="B59">
        <v>69</v>
      </c>
      <c r="F59" t="s">
        <v>8404</v>
      </c>
      <c r="G59">
        <v>38</v>
      </c>
    </row>
    <row r="60" spans="1:7" x14ac:dyDescent="0.3">
      <c r="A60" t="s">
        <v>8403</v>
      </c>
      <c r="B60">
        <v>75</v>
      </c>
      <c r="F60" t="s">
        <v>8404</v>
      </c>
      <c r="G60">
        <v>1</v>
      </c>
    </row>
    <row r="61" spans="1:7" x14ac:dyDescent="0.3">
      <c r="A61" t="s">
        <v>8403</v>
      </c>
      <c r="B61">
        <v>33</v>
      </c>
      <c r="F61" t="s">
        <v>8404</v>
      </c>
      <c r="G61">
        <v>76</v>
      </c>
    </row>
    <row r="62" spans="1:7" x14ac:dyDescent="0.3">
      <c r="A62" t="s">
        <v>8403</v>
      </c>
      <c r="B62">
        <v>108</v>
      </c>
      <c r="F62" t="s">
        <v>8404</v>
      </c>
      <c r="G62">
        <v>3</v>
      </c>
    </row>
    <row r="63" spans="1:7" x14ac:dyDescent="0.3">
      <c r="A63" t="s">
        <v>8403</v>
      </c>
      <c r="B63">
        <v>23</v>
      </c>
      <c r="F63" t="s">
        <v>8404</v>
      </c>
      <c r="G63">
        <v>0</v>
      </c>
    </row>
    <row r="64" spans="1:7" x14ac:dyDescent="0.3">
      <c r="A64" t="s">
        <v>8403</v>
      </c>
      <c r="B64">
        <v>48</v>
      </c>
      <c r="F64" t="s">
        <v>8404</v>
      </c>
      <c r="G64">
        <v>2</v>
      </c>
    </row>
    <row r="65" spans="1:7" x14ac:dyDescent="0.3">
      <c r="A65" t="s">
        <v>8403</v>
      </c>
      <c r="B65">
        <v>64</v>
      </c>
      <c r="F65" t="s">
        <v>8404</v>
      </c>
      <c r="G65">
        <v>0</v>
      </c>
    </row>
    <row r="66" spans="1:7" x14ac:dyDescent="0.3">
      <c r="A66" t="s">
        <v>8403</v>
      </c>
      <c r="B66">
        <v>24</v>
      </c>
      <c r="F66" t="s">
        <v>8404</v>
      </c>
      <c r="G66">
        <v>0</v>
      </c>
    </row>
    <row r="67" spans="1:7" x14ac:dyDescent="0.3">
      <c r="A67" t="s">
        <v>8403</v>
      </c>
      <c r="B67">
        <v>57</v>
      </c>
      <c r="F67" t="s">
        <v>8404</v>
      </c>
      <c r="G67">
        <v>0</v>
      </c>
    </row>
    <row r="68" spans="1:7" x14ac:dyDescent="0.3">
      <c r="A68" t="s">
        <v>8403</v>
      </c>
      <c r="B68">
        <v>26</v>
      </c>
      <c r="F68" t="s">
        <v>8404</v>
      </c>
      <c r="G68">
        <v>2</v>
      </c>
    </row>
    <row r="69" spans="1:7" x14ac:dyDescent="0.3">
      <c r="A69" t="s">
        <v>8403</v>
      </c>
      <c r="B69">
        <v>20</v>
      </c>
      <c r="F69" t="s">
        <v>8404</v>
      </c>
      <c r="G69">
        <v>0</v>
      </c>
    </row>
    <row r="70" spans="1:7" x14ac:dyDescent="0.3">
      <c r="A70" t="s">
        <v>8403</v>
      </c>
      <c r="B70">
        <v>36</v>
      </c>
      <c r="F70" t="s">
        <v>8404</v>
      </c>
      <c r="G70">
        <v>0</v>
      </c>
    </row>
    <row r="71" spans="1:7" x14ac:dyDescent="0.3">
      <c r="A71" t="s">
        <v>8403</v>
      </c>
      <c r="B71">
        <v>178</v>
      </c>
      <c r="F71" t="s">
        <v>8404</v>
      </c>
      <c r="G71">
        <v>0</v>
      </c>
    </row>
    <row r="72" spans="1:7" x14ac:dyDescent="0.3">
      <c r="A72" t="s">
        <v>8403</v>
      </c>
      <c r="B72">
        <v>17</v>
      </c>
      <c r="F72" t="s">
        <v>8404</v>
      </c>
      <c r="G72">
        <v>2</v>
      </c>
    </row>
    <row r="73" spans="1:7" x14ac:dyDescent="0.3">
      <c r="A73" t="s">
        <v>8403</v>
      </c>
      <c r="B73">
        <v>32</v>
      </c>
      <c r="F73" t="s">
        <v>8404</v>
      </c>
      <c r="G73">
        <v>0</v>
      </c>
    </row>
    <row r="74" spans="1:7" x14ac:dyDescent="0.3">
      <c r="A74" t="s">
        <v>8403</v>
      </c>
      <c r="B74">
        <v>41</v>
      </c>
      <c r="F74" t="s">
        <v>8404</v>
      </c>
      <c r="G74">
        <v>7</v>
      </c>
    </row>
    <row r="75" spans="1:7" x14ac:dyDescent="0.3">
      <c r="A75" t="s">
        <v>8403</v>
      </c>
      <c r="B75">
        <v>18</v>
      </c>
      <c r="F75" t="s">
        <v>8404</v>
      </c>
      <c r="G75">
        <v>0</v>
      </c>
    </row>
    <row r="76" spans="1:7" x14ac:dyDescent="0.3">
      <c r="A76" t="s">
        <v>8403</v>
      </c>
      <c r="B76">
        <v>29</v>
      </c>
      <c r="F76" t="s">
        <v>8404</v>
      </c>
      <c r="G76">
        <v>5</v>
      </c>
    </row>
    <row r="77" spans="1:7" x14ac:dyDescent="0.3">
      <c r="A77" t="s">
        <v>8403</v>
      </c>
      <c r="B77">
        <v>47</v>
      </c>
      <c r="F77" t="s">
        <v>8404</v>
      </c>
      <c r="G77">
        <v>0</v>
      </c>
    </row>
    <row r="78" spans="1:7" x14ac:dyDescent="0.3">
      <c r="A78" t="s">
        <v>8403</v>
      </c>
      <c r="B78">
        <v>15</v>
      </c>
      <c r="F78" t="s">
        <v>8404</v>
      </c>
      <c r="G78">
        <v>0</v>
      </c>
    </row>
    <row r="79" spans="1:7" x14ac:dyDescent="0.3">
      <c r="A79" t="s">
        <v>8403</v>
      </c>
      <c r="B79">
        <v>26</v>
      </c>
      <c r="F79" t="s">
        <v>8404</v>
      </c>
      <c r="G79">
        <v>1</v>
      </c>
    </row>
    <row r="80" spans="1:7" x14ac:dyDescent="0.3">
      <c r="A80" t="s">
        <v>8403</v>
      </c>
      <c r="B80">
        <v>35</v>
      </c>
      <c r="F80" t="s">
        <v>8404</v>
      </c>
      <c r="G80">
        <v>0</v>
      </c>
    </row>
    <row r="81" spans="1:7" x14ac:dyDescent="0.3">
      <c r="A81" t="s">
        <v>8403</v>
      </c>
      <c r="B81">
        <v>41</v>
      </c>
      <c r="F81" t="s">
        <v>8404</v>
      </c>
      <c r="G81">
        <v>5</v>
      </c>
    </row>
    <row r="82" spans="1:7" x14ac:dyDescent="0.3">
      <c r="A82" t="s">
        <v>8403</v>
      </c>
      <c r="B82">
        <v>47</v>
      </c>
      <c r="F82" t="s">
        <v>8404</v>
      </c>
      <c r="G82">
        <v>3</v>
      </c>
    </row>
    <row r="83" spans="1:7" x14ac:dyDescent="0.3">
      <c r="A83" t="s">
        <v>8403</v>
      </c>
      <c r="B83">
        <v>28</v>
      </c>
      <c r="F83" t="s">
        <v>8404</v>
      </c>
      <c r="G83">
        <v>6</v>
      </c>
    </row>
    <row r="84" spans="1:7" x14ac:dyDescent="0.3">
      <c r="A84" t="s">
        <v>8403</v>
      </c>
      <c r="B84">
        <v>100</v>
      </c>
      <c r="F84" t="s">
        <v>8404</v>
      </c>
      <c r="G84">
        <v>12</v>
      </c>
    </row>
    <row r="85" spans="1:7" x14ac:dyDescent="0.3">
      <c r="A85" t="s">
        <v>8403</v>
      </c>
      <c r="B85">
        <v>13</v>
      </c>
      <c r="F85" t="s">
        <v>8404</v>
      </c>
      <c r="G85">
        <v>13</v>
      </c>
    </row>
    <row r="86" spans="1:7" x14ac:dyDescent="0.3">
      <c r="A86" t="s">
        <v>8403</v>
      </c>
      <c r="B86">
        <v>7</v>
      </c>
      <c r="F86" t="s">
        <v>8404</v>
      </c>
      <c r="G86">
        <v>5</v>
      </c>
    </row>
    <row r="87" spans="1:7" x14ac:dyDescent="0.3">
      <c r="A87" t="s">
        <v>8403</v>
      </c>
      <c r="B87">
        <v>21</v>
      </c>
      <c r="F87" t="s">
        <v>8404</v>
      </c>
      <c r="G87">
        <v>2</v>
      </c>
    </row>
    <row r="88" spans="1:7" x14ac:dyDescent="0.3">
      <c r="A88" t="s">
        <v>8403</v>
      </c>
      <c r="B88">
        <v>17</v>
      </c>
      <c r="F88" t="s">
        <v>8404</v>
      </c>
      <c r="G88">
        <v>8</v>
      </c>
    </row>
    <row r="89" spans="1:7" x14ac:dyDescent="0.3">
      <c r="A89" t="s">
        <v>8403</v>
      </c>
      <c r="B89">
        <v>25</v>
      </c>
      <c r="F89" t="s">
        <v>8404</v>
      </c>
      <c r="G89">
        <v>0</v>
      </c>
    </row>
    <row r="90" spans="1:7" x14ac:dyDescent="0.3">
      <c r="A90" t="s">
        <v>8403</v>
      </c>
      <c r="B90">
        <v>60</v>
      </c>
      <c r="F90" t="s">
        <v>8404</v>
      </c>
      <c r="G90">
        <v>13</v>
      </c>
    </row>
    <row r="91" spans="1:7" x14ac:dyDescent="0.3">
      <c r="A91" t="s">
        <v>8403</v>
      </c>
      <c r="B91">
        <v>56</v>
      </c>
      <c r="F91" t="s">
        <v>8404</v>
      </c>
      <c r="G91">
        <v>0</v>
      </c>
    </row>
    <row r="92" spans="1:7" x14ac:dyDescent="0.3">
      <c r="A92" t="s">
        <v>8403</v>
      </c>
      <c r="B92">
        <v>16</v>
      </c>
      <c r="F92" t="s">
        <v>8404</v>
      </c>
      <c r="G92">
        <v>5</v>
      </c>
    </row>
    <row r="93" spans="1:7" x14ac:dyDescent="0.3">
      <c r="A93" t="s">
        <v>8403</v>
      </c>
      <c r="B93">
        <v>46</v>
      </c>
      <c r="F93" t="s">
        <v>8404</v>
      </c>
      <c r="G93">
        <v>8</v>
      </c>
    </row>
    <row r="94" spans="1:7" x14ac:dyDescent="0.3">
      <c r="A94" t="s">
        <v>8403</v>
      </c>
      <c r="B94">
        <v>43</v>
      </c>
      <c r="F94" t="s">
        <v>8404</v>
      </c>
      <c r="G94">
        <v>8</v>
      </c>
    </row>
    <row r="95" spans="1:7" x14ac:dyDescent="0.3">
      <c r="A95" t="s">
        <v>8403</v>
      </c>
      <c r="B95">
        <v>15</v>
      </c>
      <c r="F95" t="s">
        <v>8404</v>
      </c>
      <c r="G95">
        <v>0</v>
      </c>
    </row>
    <row r="96" spans="1:7" x14ac:dyDescent="0.3">
      <c r="A96" t="s">
        <v>8403</v>
      </c>
      <c r="B96">
        <v>12</v>
      </c>
      <c r="F96" t="s">
        <v>8404</v>
      </c>
      <c r="G96">
        <v>2</v>
      </c>
    </row>
    <row r="97" spans="1:7" x14ac:dyDescent="0.3">
      <c r="A97" t="s">
        <v>8403</v>
      </c>
      <c r="B97">
        <v>21</v>
      </c>
      <c r="F97" t="s">
        <v>8404</v>
      </c>
      <c r="G97">
        <v>3</v>
      </c>
    </row>
    <row r="98" spans="1:7" x14ac:dyDescent="0.3">
      <c r="A98" t="s">
        <v>8403</v>
      </c>
      <c r="B98">
        <v>34</v>
      </c>
      <c r="F98" t="s">
        <v>8404</v>
      </c>
      <c r="G98">
        <v>0</v>
      </c>
    </row>
    <row r="99" spans="1:7" x14ac:dyDescent="0.3">
      <c r="A99" t="s">
        <v>8403</v>
      </c>
      <c r="B99">
        <v>8</v>
      </c>
      <c r="F99" t="s">
        <v>8404</v>
      </c>
      <c r="G99">
        <v>0</v>
      </c>
    </row>
    <row r="100" spans="1:7" x14ac:dyDescent="0.3">
      <c r="A100" t="s">
        <v>8403</v>
      </c>
      <c r="B100">
        <v>60</v>
      </c>
      <c r="F100" t="s">
        <v>8404</v>
      </c>
      <c r="G100">
        <v>11</v>
      </c>
    </row>
    <row r="101" spans="1:7" x14ac:dyDescent="0.3">
      <c r="A101" t="s">
        <v>8403</v>
      </c>
      <c r="B101">
        <v>39</v>
      </c>
      <c r="F101" t="s">
        <v>8404</v>
      </c>
      <c r="G101">
        <v>0</v>
      </c>
    </row>
    <row r="102" spans="1:7" x14ac:dyDescent="0.3">
      <c r="A102" t="s">
        <v>8403</v>
      </c>
      <c r="B102">
        <v>26</v>
      </c>
      <c r="F102" t="s">
        <v>8404</v>
      </c>
      <c r="G102">
        <v>1</v>
      </c>
    </row>
    <row r="103" spans="1:7" x14ac:dyDescent="0.3">
      <c r="A103" t="s">
        <v>8403</v>
      </c>
      <c r="B103">
        <v>35</v>
      </c>
      <c r="F103" t="s">
        <v>8404</v>
      </c>
      <c r="G103">
        <v>0</v>
      </c>
    </row>
    <row r="104" spans="1:7" x14ac:dyDescent="0.3">
      <c r="A104" t="s">
        <v>8403</v>
      </c>
      <c r="B104">
        <v>65</v>
      </c>
      <c r="F104" t="s">
        <v>8404</v>
      </c>
      <c r="G104">
        <v>17</v>
      </c>
    </row>
    <row r="105" spans="1:7" x14ac:dyDescent="0.3">
      <c r="A105" t="s">
        <v>8403</v>
      </c>
      <c r="B105">
        <v>49</v>
      </c>
      <c r="F105" t="s">
        <v>8404</v>
      </c>
      <c r="G105">
        <v>2</v>
      </c>
    </row>
    <row r="106" spans="1:7" x14ac:dyDescent="0.3">
      <c r="A106" t="s">
        <v>8403</v>
      </c>
      <c r="B106">
        <v>10</v>
      </c>
      <c r="F106" t="s">
        <v>8404</v>
      </c>
      <c r="G106">
        <v>1</v>
      </c>
    </row>
    <row r="107" spans="1:7" x14ac:dyDescent="0.3">
      <c r="A107" t="s">
        <v>8403</v>
      </c>
      <c r="B107">
        <v>60</v>
      </c>
      <c r="F107" t="s">
        <v>8404</v>
      </c>
      <c r="G107">
        <v>2</v>
      </c>
    </row>
    <row r="108" spans="1:7" x14ac:dyDescent="0.3">
      <c r="A108" t="s">
        <v>8403</v>
      </c>
      <c r="B108">
        <v>27</v>
      </c>
      <c r="F108" t="s">
        <v>8404</v>
      </c>
      <c r="G108">
        <v>16</v>
      </c>
    </row>
    <row r="109" spans="1:7" x14ac:dyDescent="0.3">
      <c r="A109" t="s">
        <v>8403</v>
      </c>
      <c r="B109">
        <v>69</v>
      </c>
      <c r="F109" t="s">
        <v>8404</v>
      </c>
      <c r="G109">
        <v>1</v>
      </c>
    </row>
    <row r="110" spans="1:7" x14ac:dyDescent="0.3">
      <c r="A110" t="s">
        <v>8403</v>
      </c>
      <c r="B110">
        <v>47</v>
      </c>
      <c r="F110" t="s">
        <v>8404</v>
      </c>
      <c r="G110">
        <v>4</v>
      </c>
    </row>
    <row r="111" spans="1:7" x14ac:dyDescent="0.3">
      <c r="A111" t="s">
        <v>8403</v>
      </c>
      <c r="B111">
        <v>47</v>
      </c>
      <c r="F111" t="s">
        <v>8404</v>
      </c>
      <c r="G111">
        <v>5</v>
      </c>
    </row>
    <row r="112" spans="1:7" x14ac:dyDescent="0.3">
      <c r="A112" t="s">
        <v>8403</v>
      </c>
      <c r="B112">
        <v>26</v>
      </c>
      <c r="F112" t="s">
        <v>8404</v>
      </c>
      <c r="G112">
        <v>7</v>
      </c>
    </row>
    <row r="113" spans="1:7" x14ac:dyDescent="0.3">
      <c r="A113" t="s">
        <v>8403</v>
      </c>
      <c r="B113">
        <v>53</v>
      </c>
      <c r="F113" t="s">
        <v>8404</v>
      </c>
      <c r="G113">
        <v>0</v>
      </c>
    </row>
    <row r="114" spans="1:7" x14ac:dyDescent="0.3">
      <c r="A114" t="s">
        <v>8403</v>
      </c>
      <c r="B114">
        <v>81</v>
      </c>
      <c r="F114" t="s">
        <v>8404</v>
      </c>
      <c r="G114">
        <v>12</v>
      </c>
    </row>
    <row r="115" spans="1:7" x14ac:dyDescent="0.3">
      <c r="A115" t="s">
        <v>8403</v>
      </c>
      <c r="B115">
        <v>78</v>
      </c>
      <c r="F115" t="s">
        <v>8404</v>
      </c>
      <c r="G115">
        <v>2</v>
      </c>
    </row>
    <row r="116" spans="1:7" x14ac:dyDescent="0.3">
      <c r="A116" t="s">
        <v>8403</v>
      </c>
      <c r="B116">
        <v>35</v>
      </c>
      <c r="F116" t="s">
        <v>8404</v>
      </c>
      <c r="G116">
        <v>5</v>
      </c>
    </row>
    <row r="117" spans="1:7" x14ac:dyDescent="0.3">
      <c r="A117" t="s">
        <v>8403</v>
      </c>
      <c r="B117">
        <v>22</v>
      </c>
      <c r="F117" t="s">
        <v>8404</v>
      </c>
      <c r="G117">
        <v>2</v>
      </c>
    </row>
    <row r="118" spans="1:7" x14ac:dyDescent="0.3">
      <c r="A118" t="s">
        <v>8403</v>
      </c>
      <c r="B118">
        <v>57</v>
      </c>
      <c r="F118" t="s">
        <v>8404</v>
      </c>
      <c r="G118">
        <v>3</v>
      </c>
    </row>
    <row r="119" spans="1:7" x14ac:dyDescent="0.3">
      <c r="A119" t="s">
        <v>8403</v>
      </c>
      <c r="B119">
        <v>27</v>
      </c>
      <c r="F119" t="s">
        <v>8404</v>
      </c>
      <c r="G119">
        <v>0</v>
      </c>
    </row>
    <row r="120" spans="1:7" x14ac:dyDescent="0.3">
      <c r="A120" t="s">
        <v>8403</v>
      </c>
      <c r="B120">
        <v>39</v>
      </c>
      <c r="F120" t="s">
        <v>8404</v>
      </c>
      <c r="G120">
        <v>49</v>
      </c>
    </row>
    <row r="121" spans="1:7" x14ac:dyDescent="0.3">
      <c r="A121" t="s">
        <v>8403</v>
      </c>
      <c r="B121">
        <v>37</v>
      </c>
      <c r="F121" t="s">
        <v>8404</v>
      </c>
      <c r="G121">
        <v>1</v>
      </c>
    </row>
    <row r="122" spans="1:7" x14ac:dyDescent="0.3">
      <c r="A122" t="s">
        <v>8403</v>
      </c>
      <c r="B122">
        <v>137</v>
      </c>
      <c r="F122" t="s">
        <v>8404</v>
      </c>
      <c r="G122">
        <v>2</v>
      </c>
    </row>
    <row r="123" spans="1:7" x14ac:dyDescent="0.3">
      <c r="A123" t="s">
        <v>8403</v>
      </c>
      <c r="B123">
        <v>376</v>
      </c>
      <c r="F123" t="s">
        <v>8404</v>
      </c>
      <c r="G123">
        <v>0</v>
      </c>
    </row>
    <row r="124" spans="1:7" x14ac:dyDescent="0.3">
      <c r="A124" t="s">
        <v>8403</v>
      </c>
      <c r="B124">
        <v>202</v>
      </c>
      <c r="F124" t="s">
        <v>8404</v>
      </c>
      <c r="G124">
        <v>0</v>
      </c>
    </row>
    <row r="125" spans="1:7" x14ac:dyDescent="0.3">
      <c r="A125" t="s">
        <v>8403</v>
      </c>
      <c r="B125">
        <v>328</v>
      </c>
      <c r="F125" t="s">
        <v>8404</v>
      </c>
      <c r="G125">
        <v>11</v>
      </c>
    </row>
    <row r="126" spans="1:7" x14ac:dyDescent="0.3">
      <c r="A126" t="s">
        <v>8403</v>
      </c>
      <c r="B126">
        <v>84</v>
      </c>
      <c r="F126" t="s">
        <v>8404</v>
      </c>
      <c r="G126">
        <v>1</v>
      </c>
    </row>
    <row r="127" spans="1:7" x14ac:dyDescent="0.3">
      <c r="A127" t="s">
        <v>8403</v>
      </c>
      <c r="B127">
        <v>96</v>
      </c>
      <c r="F127" t="s">
        <v>8404</v>
      </c>
      <c r="G127">
        <v>8</v>
      </c>
    </row>
    <row r="128" spans="1:7" x14ac:dyDescent="0.3">
      <c r="A128" t="s">
        <v>8403</v>
      </c>
      <c r="B128">
        <v>223</v>
      </c>
      <c r="F128" t="s">
        <v>8404</v>
      </c>
      <c r="G128">
        <v>5</v>
      </c>
    </row>
    <row r="129" spans="1:7" x14ac:dyDescent="0.3">
      <c r="A129" t="s">
        <v>8403</v>
      </c>
      <c r="B129">
        <v>62</v>
      </c>
      <c r="F129" t="s">
        <v>8404</v>
      </c>
      <c r="G129">
        <v>39</v>
      </c>
    </row>
    <row r="130" spans="1:7" x14ac:dyDescent="0.3">
      <c r="A130" t="s">
        <v>8403</v>
      </c>
      <c r="B130">
        <v>146</v>
      </c>
      <c r="F130" t="s">
        <v>8404</v>
      </c>
      <c r="G130">
        <v>0</v>
      </c>
    </row>
    <row r="131" spans="1:7" x14ac:dyDescent="0.3">
      <c r="A131" t="s">
        <v>8403</v>
      </c>
      <c r="B131">
        <v>235</v>
      </c>
      <c r="F131" t="s">
        <v>8404</v>
      </c>
      <c r="G131">
        <v>0</v>
      </c>
    </row>
    <row r="132" spans="1:7" x14ac:dyDescent="0.3">
      <c r="A132" t="s">
        <v>8403</v>
      </c>
      <c r="B132">
        <v>437</v>
      </c>
      <c r="F132" t="s">
        <v>8404</v>
      </c>
      <c r="G132">
        <v>2</v>
      </c>
    </row>
    <row r="133" spans="1:7" x14ac:dyDescent="0.3">
      <c r="A133" t="s">
        <v>8403</v>
      </c>
      <c r="B133">
        <v>77</v>
      </c>
      <c r="F133" t="s">
        <v>8404</v>
      </c>
      <c r="G133">
        <v>170</v>
      </c>
    </row>
    <row r="134" spans="1:7" x14ac:dyDescent="0.3">
      <c r="A134" t="s">
        <v>8403</v>
      </c>
      <c r="B134">
        <v>108</v>
      </c>
      <c r="F134" t="s">
        <v>8404</v>
      </c>
      <c r="G134">
        <v>5</v>
      </c>
    </row>
    <row r="135" spans="1:7" x14ac:dyDescent="0.3">
      <c r="A135" t="s">
        <v>8403</v>
      </c>
      <c r="B135">
        <v>7</v>
      </c>
      <c r="F135" t="s">
        <v>8404</v>
      </c>
      <c r="G135">
        <v>14</v>
      </c>
    </row>
    <row r="136" spans="1:7" x14ac:dyDescent="0.3">
      <c r="A136" t="s">
        <v>8403</v>
      </c>
      <c r="B136">
        <v>314</v>
      </c>
      <c r="F136" t="s">
        <v>8404</v>
      </c>
      <c r="G136">
        <v>1</v>
      </c>
    </row>
    <row r="137" spans="1:7" x14ac:dyDescent="0.3">
      <c r="A137" t="s">
        <v>8403</v>
      </c>
      <c r="B137">
        <v>188</v>
      </c>
      <c r="F137" t="s">
        <v>8404</v>
      </c>
      <c r="G137">
        <v>0</v>
      </c>
    </row>
    <row r="138" spans="1:7" x14ac:dyDescent="0.3">
      <c r="A138" t="s">
        <v>8403</v>
      </c>
      <c r="B138">
        <v>275</v>
      </c>
      <c r="F138" t="s">
        <v>8404</v>
      </c>
      <c r="G138">
        <v>124</v>
      </c>
    </row>
    <row r="139" spans="1:7" x14ac:dyDescent="0.3">
      <c r="A139" t="s">
        <v>8403</v>
      </c>
      <c r="B139">
        <v>560</v>
      </c>
      <c r="F139" t="s">
        <v>8404</v>
      </c>
      <c r="G139">
        <v>0</v>
      </c>
    </row>
    <row r="140" spans="1:7" x14ac:dyDescent="0.3">
      <c r="A140" t="s">
        <v>8403</v>
      </c>
      <c r="B140">
        <v>688</v>
      </c>
      <c r="F140" t="s">
        <v>8404</v>
      </c>
      <c r="G140">
        <v>0</v>
      </c>
    </row>
    <row r="141" spans="1:7" x14ac:dyDescent="0.3">
      <c r="A141" t="s">
        <v>8403</v>
      </c>
      <c r="B141">
        <v>942</v>
      </c>
      <c r="F141" t="s">
        <v>8404</v>
      </c>
      <c r="G141">
        <v>55</v>
      </c>
    </row>
    <row r="142" spans="1:7" x14ac:dyDescent="0.3">
      <c r="A142" t="s">
        <v>8403</v>
      </c>
      <c r="B142">
        <v>88</v>
      </c>
      <c r="F142" t="s">
        <v>8404</v>
      </c>
      <c r="G142">
        <v>140</v>
      </c>
    </row>
    <row r="143" spans="1:7" x14ac:dyDescent="0.3">
      <c r="A143" t="s">
        <v>8403</v>
      </c>
      <c r="B143">
        <v>220</v>
      </c>
      <c r="F143" t="s">
        <v>8404</v>
      </c>
      <c r="G143">
        <v>21</v>
      </c>
    </row>
    <row r="144" spans="1:7" x14ac:dyDescent="0.3">
      <c r="A144" t="s">
        <v>8403</v>
      </c>
      <c r="B144">
        <v>145</v>
      </c>
      <c r="F144" t="s">
        <v>8404</v>
      </c>
      <c r="G144">
        <v>1</v>
      </c>
    </row>
    <row r="145" spans="1:7" x14ac:dyDescent="0.3">
      <c r="A145" t="s">
        <v>8403</v>
      </c>
      <c r="B145">
        <v>963</v>
      </c>
      <c r="F145" t="s">
        <v>8404</v>
      </c>
      <c r="G145">
        <v>147</v>
      </c>
    </row>
    <row r="146" spans="1:7" x14ac:dyDescent="0.3">
      <c r="A146" t="s">
        <v>8403</v>
      </c>
      <c r="B146">
        <v>91</v>
      </c>
      <c r="F146" t="s">
        <v>8404</v>
      </c>
      <c r="G146">
        <v>11</v>
      </c>
    </row>
    <row r="147" spans="1:7" x14ac:dyDescent="0.3">
      <c r="A147" t="s">
        <v>8403</v>
      </c>
      <c r="B147">
        <v>58</v>
      </c>
      <c r="F147" t="s">
        <v>8404</v>
      </c>
      <c r="G147">
        <v>125</v>
      </c>
    </row>
    <row r="148" spans="1:7" x14ac:dyDescent="0.3">
      <c r="A148" t="s">
        <v>8403</v>
      </c>
      <c r="B148">
        <v>36</v>
      </c>
      <c r="F148" t="s">
        <v>8404</v>
      </c>
      <c r="G148">
        <v>1</v>
      </c>
    </row>
    <row r="149" spans="1:7" x14ac:dyDescent="0.3">
      <c r="A149" t="s">
        <v>8403</v>
      </c>
      <c r="B149">
        <v>165</v>
      </c>
      <c r="F149" t="s">
        <v>8404</v>
      </c>
      <c r="G149">
        <v>0</v>
      </c>
    </row>
    <row r="150" spans="1:7" x14ac:dyDescent="0.3">
      <c r="A150" t="s">
        <v>8403</v>
      </c>
      <c r="B150">
        <v>111</v>
      </c>
      <c r="F150" t="s">
        <v>8404</v>
      </c>
      <c r="G150">
        <v>0</v>
      </c>
    </row>
    <row r="151" spans="1:7" x14ac:dyDescent="0.3">
      <c r="A151" t="s">
        <v>8403</v>
      </c>
      <c r="B151">
        <v>1596</v>
      </c>
      <c r="F151" t="s">
        <v>8404</v>
      </c>
      <c r="G151">
        <v>3</v>
      </c>
    </row>
    <row r="152" spans="1:7" x14ac:dyDescent="0.3">
      <c r="A152" t="s">
        <v>8403</v>
      </c>
      <c r="B152">
        <v>61</v>
      </c>
      <c r="F152" t="s">
        <v>8404</v>
      </c>
      <c r="G152">
        <v>0</v>
      </c>
    </row>
    <row r="153" spans="1:7" x14ac:dyDescent="0.3">
      <c r="A153" t="s">
        <v>8403</v>
      </c>
      <c r="B153">
        <v>287</v>
      </c>
      <c r="F153" t="s">
        <v>8404</v>
      </c>
      <c r="G153">
        <v>0</v>
      </c>
    </row>
    <row r="154" spans="1:7" x14ac:dyDescent="0.3">
      <c r="A154" t="s">
        <v>8403</v>
      </c>
      <c r="B154">
        <v>65</v>
      </c>
      <c r="F154" t="s">
        <v>8404</v>
      </c>
      <c r="G154">
        <v>0</v>
      </c>
    </row>
    <row r="155" spans="1:7" x14ac:dyDescent="0.3">
      <c r="A155" t="s">
        <v>8403</v>
      </c>
      <c r="B155">
        <v>118</v>
      </c>
      <c r="F155" t="s">
        <v>8404</v>
      </c>
      <c r="G155">
        <v>0</v>
      </c>
    </row>
    <row r="156" spans="1:7" x14ac:dyDescent="0.3">
      <c r="A156" t="s">
        <v>8403</v>
      </c>
      <c r="B156">
        <v>113</v>
      </c>
      <c r="F156" t="s">
        <v>8404</v>
      </c>
      <c r="G156">
        <v>3</v>
      </c>
    </row>
    <row r="157" spans="1:7" x14ac:dyDescent="0.3">
      <c r="A157" t="s">
        <v>8403</v>
      </c>
      <c r="B157">
        <v>332</v>
      </c>
      <c r="F157" t="s">
        <v>8404</v>
      </c>
      <c r="G157">
        <v>0</v>
      </c>
    </row>
    <row r="158" spans="1:7" x14ac:dyDescent="0.3">
      <c r="A158" t="s">
        <v>8403</v>
      </c>
      <c r="B158">
        <v>62</v>
      </c>
      <c r="F158" t="s">
        <v>8404</v>
      </c>
      <c r="G158">
        <v>1</v>
      </c>
    </row>
    <row r="159" spans="1:7" x14ac:dyDescent="0.3">
      <c r="A159" t="s">
        <v>8403</v>
      </c>
      <c r="B159">
        <v>951</v>
      </c>
      <c r="F159" t="s">
        <v>8404</v>
      </c>
      <c r="G159">
        <v>3</v>
      </c>
    </row>
    <row r="160" spans="1:7" x14ac:dyDescent="0.3">
      <c r="A160" t="s">
        <v>8403</v>
      </c>
      <c r="B160">
        <v>415</v>
      </c>
      <c r="F160" t="s">
        <v>8404</v>
      </c>
      <c r="G160">
        <v>22</v>
      </c>
    </row>
    <row r="161" spans="1:7" x14ac:dyDescent="0.3">
      <c r="A161" t="s">
        <v>8403</v>
      </c>
      <c r="B161">
        <v>305</v>
      </c>
      <c r="F161" t="s">
        <v>8404</v>
      </c>
      <c r="G161">
        <v>26</v>
      </c>
    </row>
    <row r="162" spans="1:7" x14ac:dyDescent="0.3">
      <c r="A162" t="s">
        <v>8403</v>
      </c>
      <c r="B162">
        <v>2139</v>
      </c>
      <c r="F162" t="s">
        <v>8404</v>
      </c>
      <c r="G162">
        <v>4</v>
      </c>
    </row>
    <row r="163" spans="1:7" x14ac:dyDescent="0.3">
      <c r="A163" t="s">
        <v>8403</v>
      </c>
      <c r="B163">
        <v>79</v>
      </c>
      <c r="F163" t="s">
        <v>8404</v>
      </c>
      <c r="G163">
        <v>0</v>
      </c>
    </row>
    <row r="164" spans="1:7" x14ac:dyDescent="0.3">
      <c r="A164" t="s">
        <v>8403</v>
      </c>
      <c r="B164">
        <v>179</v>
      </c>
      <c r="F164" t="s">
        <v>8404</v>
      </c>
      <c r="G164">
        <v>4</v>
      </c>
    </row>
    <row r="165" spans="1:7" x14ac:dyDescent="0.3">
      <c r="A165" t="s">
        <v>8403</v>
      </c>
      <c r="B165">
        <v>202</v>
      </c>
      <c r="F165" t="s">
        <v>8404</v>
      </c>
      <c r="G165">
        <v>9</v>
      </c>
    </row>
    <row r="166" spans="1:7" x14ac:dyDescent="0.3">
      <c r="A166" t="s">
        <v>8403</v>
      </c>
      <c r="B166">
        <v>760</v>
      </c>
      <c r="F166" t="s">
        <v>8404</v>
      </c>
      <c r="G166">
        <v>5</v>
      </c>
    </row>
    <row r="167" spans="1:7" x14ac:dyDescent="0.3">
      <c r="A167" t="s">
        <v>8403</v>
      </c>
      <c r="B167">
        <v>563</v>
      </c>
      <c r="F167" t="s">
        <v>8404</v>
      </c>
      <c r="G167">
        <v>14</v>
      </c>
    </row>
    <row r="168" spans="1:7" x14ac:dyDescent="0.3">
      <c r="A168" t="s">
        <v>8403</v>
      </c>
      <c r="B168">
        <v>135</v>
      </c>
      <c r="F168" t="s">
        <v>8404</v>
      </c>
      <c r="G168">
        <v>1</v>
      </c>
    </row>
    <row r="169" spans="1:7" x14ac:dyDescent="0.3">
      <c r="A169" t="s">
        <v>8403</v>
      </c>
      <c r="B169">
        <v>290</v>
      </c>
      <c r="F169" t="s">
        <v>8404</v>
      </c>
      <c r="G169">
        <v>10</v>
      </c>
    </row>
    <row r="170" spans="1:7" x14ac:dyDescent="0.3">
      <c r="A170" t="s">
        <v>8403</v>
      </c>
      <c r="B170">
        <v>447</v>
      </c>
      <c r="F170" t="s">
        <v>8404</v>
      </c>
      <c r="G170">
        <v>3</v>
      </c>
    </row>
    <row r="171" spans="1:7" x14ac:dyDescent="0.3">
      <c r="A171" t="s">
        <v>8403</v>
      </c>
      <c r="B171">
        <v>232</v>
      </c>
      <c r="F171" t="s">
        <v>8404</v>
      </c>
      <c r="G171">
        <v>1</v>
      </c>
    </row>
    <row r="172" spans="1:7" x14ac:dyDescent="0.3">
      <c r="A172" t="s">
        <v>8403</v>
      </c>
      <c r="B172">
        <v>168</v>
      </c>
      <c r="F172" t="s">
        <v>8404</v>
      </c>
      <c r="G172">
        <v>0</v>
      </c>
    </row>
    <row r="173" spans="1:7" x14ac:dyDescent="0.3">
      <c r="A173" t="s">
        <v>8403</v>
      </c>
      <c r="B173">
        <v>128</v>
      </c>
      <c r="F173" t="s">
        <v>8404</v>
      </c>
      <c r="G173">
        <v>5</v>
      </c>
    </row>
    <row r="174" spans="1:7" x14ac:dyDescent="0.3">
      <c r="A174" t="s">
        <v>8403</v>
      </c>
      <c r="B174">
        <v>493</v>
      </c>
      <c r="F174" t="s">
        <v>8404</v>
      </c>
      <c r="G174">
        <v>2</v>
      </c>
    </row>
    <row r="175" spans="1:7" x14ac:dyDescent="0.3">
      <c r="A175" t="s">
        <v>8403</v>
      </c>
      <c r="B175">
        <v>131</v>
      </c>
      <c r="F175" t="s">
        <v>8404</v>
      </c>
      <c r="G175">
        <v>68</v>
      </c>
    </row>
    <row r="176" spans="1:7" x14ac:dyDescent="0.3">
      <c r="A176" t="s">
        <v>8403</v>
      </c>
      <c r="B176">
        <v>50</v>
      </c>
      <c r="F176" t="s">
        <v>8404</v>
      </c>
      <c r="G176">
        <v>3</v>
      </c>
    </row>
    <row r="177" spans="1:7" x14ac:dyDescent="0.3">
      <c r="A177" t="s">
        <v>8403</v>
      </c>
      <c r="B177">
        <v>665</v>
      </c>
      <c r="F177" t="s">
        <v>8404</v>
      </c>
      <c r="G177">
        <v>34</v>
      </c>
    </row>
    <row r="178" spans="1:7" x14ac:dyDescent="0.3">
      <c r="A178" t="s">
        <v>8403</v>
      </c>
      <c r="B178">
        <v>129</v>
      </c>
      <c r="F178" t="s">
        <v>8404</v>
      </c>
      <c r="G178">
        <v>0</v>
      </c>
    </row>
    <row r="179" spans="1:7" x14ac:dyDescent="0.3">
      <c r="A179" t="s">
        <v>8403</v>
      </c>
      <c r="B179">
        <v>142</v>
      </c>
      <c r="F179" t="s">
        <v>8404</v>
      </c>
      <c r="G179">
        <v>3</v>
      </c>
    </row>
    <row r="180" spans="1:7" x14ac:dyDescent="0.3">
      <c r="A180" t="s">
        <v>8403</v>
      </c>
      <c r="B180">
        <v>2436</v>
      </c>
      <c r="F180" t="s">
        <v>8404</v>
      </c>
      <c r="G180">
        <v>0</v>
      </c>
    </row>
    <row r="181" spans="1:7" x14ac:dyDescent="0.3">
      <c r="A181" t="s">
        <v>8403</v>
      </c>
      <c r="B181">
        <v>244</v>
      </c>
      <c r="F181" t="s">
        <v>8404</v>
      </c>
      <c r="G181">
        <v>70</v>
      </c>
    </row>
    <row r="182" spans="1:7" x14ac:dyDescent="0.3">
      <c r="A182" t="s">
        <v>8403</v>
      </c>
      <c r="B182">
        <v>298</v>
      </c>
      <c r="F182" t="s">
        <v>8404</v>
      </c>
      <c r="G182">
        <v>1</v>
      </c>
    </row>
    <row r="183" spans="1:7" x14ac:dyDescent="0.3">
      <c r="A183" t="s">
        <v>8403</v>
      </c>
      <c r="B183">
        <v>251</v>
      </c>
      <c r="F183" t="s">
        <v>8404</v>
      </c>
      <c r="G183">
        <v>1</v>
      </c>
    </row>
    <row r="184" spans="1:7" x14ac:dyDescent="0.3">
      <c r="A184" t="s">
        <v>8403</v>
      </c>
      <c r="B184">
        <v>108</v>
      </c>
      <c r="F184" t="s">
        <v>8404</v>
      </c>
      <c r="G184">
        <v>1</v>
      </c>
    </row>
    <row r="185" spans="1:7" x14ac:dyDescent="0.3">
      <c r="A185" t="s">
        <v>8403</v>
      </c>
      <c r="B185">
        <v>82</v>
      </c>
      <c r="F185" t="s">
        <v>8404</v>
      </c>
      <c r="G185">
        <v>2</v>
      </c>
    </row>
    <row r="186" spans="1:7" x14ac:dyDescent="0.3">
      <c r="A186" t="s">
        <v>8403</v>
      </c>
      <c r="B186">
        <v>74</v>
      </c>
      <c r="F186" t="s">
        <v>8404</v>
      </c>
      <c r="G186">
        <v>2</v>
      </c>
    </row>
    <row r="187" spans="1:7" x14ac:dyDescent="0.3">
      <c r="A187" t="s">
        <v>8403</v>
      </c>
      <c r="B187">
        <v>189</v>
      </c>
      <c r="F187" t="s">
        <v>8404</v>
      </c>
      <c r="G187">
        <v>34</v>
      </c>
    </row>
    <row r="188" spans="1:7" x14ac:dyDescent="0.3">
      <c r="A188" t="s">
        <v>8403</v>
      </c>
      <c r="B188">
        <v>80</v>
      </c>
      <c r="F188" t="s">
        <v>8404</v>
      </c>
      <c r="G188">
        <v>2</v>
      </c>
    </row>
    <row r="189" spans="1:7" x14ac:dyDescent="0.3">
      <c r="A189" t="s">
        <v>8403</v>
      </c>
      <c r="B189">
        <v>576</v>
      </c>
      <c r="F189" t="s">
        <v>8404</v>
      </c>
      <c r="G189">
        <v>0</v>
      </c>
    </row>
    <row r="190" spans="1:7" x14ac:dyDescent="0.3">
      <c r="A190" t="s">
        <v>8403</v>
      </c>
      <c r="B190">
        <v>202</v>
      </c>
      <c r="F190" t="s">
        <v>8404</v>
      </c>
      <c r="G190">
        <v>1</v>
      </c>
    </row>
    <row r="191" spans="1:7" x14ac:dyDescent="0.3">
      <c r="A191" t="s">
        <v>8403</v>
      </c>
      <c r="B191">
        <v>238</v>
      </c>
      <c r="F191" t="s">
        <v>8404</v>
      </c>
      <c r="G191">
        <v>8</v>
      </c>
    </row>
    <row r="192" spans="1:7" x14ac:dyDescent="0.3">
      <c r="A192" t="s">
        <v>8403</v>
      </c>
      <c r="B192">
        <v>36</v>
      </c>
      <c r="F192" t="s">
        <v>8404</v>
      </c>
      <c r="G192">
        <v>4</v>
      </c>
    </row>
    <row r="193" spans="1:7" x14ac:dyDescent="0.3">
      <c r="A193" t="s">
        <v>8403</v>
      </c>
      <c r="B193">
        <v>150</v>
      </c>
      <c r="F193" t="s">
        <v>8404</v>
      </c>
      <c r="G193">
        <v>28</v>
      </c>
    </row>
    <row r="194" spans="1:7" x14ac:dyDescent="0.3">
      <c r="A194" t="s">
        <v>8403</v>
      </c>
      <c r="B194">
        <v>146</v>
      </c>
      <c r="F194" t="s">
        <v>8404</v>
      </c>
      <c r="G194">
        <v>0</v>
      </c>
    </row>
    <row r="195" spans="1:7" x14ac:dyDescent="0.3">
      <c r="A195" t="s">
        <v>8403</v>
      </c>
      <c r="B195">
        <v>222</v>
      </c>
      <c r="F195" t="s">
        <v>8404</v>
      </c>
      <c r="G195">
        <v>6</v>
      </c>
    </row>
    <row r="196" spans="1:7" x14ac:dyDescent="0.3">
      <c r="A196" t="s">
        <v>8403</v>
      </c>
      <c r="B196">
        <v>120</v>
      </c>
      <c r="F196" t="s">
        <v>8404</v>
      </c>
      <c r="G196">
        <v>22</v>
      </c>
    </row>
    <row r="197" spans="1:7" x14ac:dyDescent="0.3">
      <c r="A197" t="s">
        <v>8403</v>
      </c>
      <c r="B197">
        <v>126</v>
      </c>
      <c r="F197" t="s">
        <v>8404</v>
      </c>
      <c r="G197">
        <v>0</v>
      </c>
    </row>
    <row r="198" spans="1:7" x14ac:dyDescent="0.3">
      <c r="A198" t="s">
        <v>8403</v>
      </c>
      <c r="B198">
        <v>158</v>
      </c>
      <c r="F198" t="s">
        <v>8404</v>
      </c>
      <c r="G198">
        <v>1</v>
      </c>
    </row>
    <row r="199" spans="1:7" x14ac:dyDescent="0.3">
      <c r="A199" t="s">
        <v>8403</v>
      </c>
      <c r="B199">
        <v>316</v>
      </c>
      <c r="F199" t="s">
        <v>8404</v>
      </c>
      <c r="G199">
        <v>20</v>
      </c>
    </row>
    <row r="200" spans="1:7" x14ac:dyDescent="0.3">
      <c r="A200" t="s">
        <v>8403</v>
      </c>
      <c r="B200">
        <v>284</v>
      </c>
      <c r="F200" t="s">
        <v>8404</v>
      </c>
      <c r="G200">
        <v>0</v>
      </c>
    </row>
    <row r="201" spans="1:7" x14ac:dyDescent="0.3">
      <c r="A201" t="s">
        <v>8403</v>
      </c>
      <c r="B201">
        <v>51</v>
      </c>
      <c r="F201" t="s">
        <v>8404</v>
      </c>
      <c r="G201">
        <v>1</v>
      </c>
    </row>
    <row r="202" spans="1:7" x14ac:dyDescent="0.3">
      <c r="A202" t="s">
        <v>8403</v>
      </c>
      <c r="B202">
        <v>158</v>
      </c>
      <c r="F202" t="s">
        <v>8404</v>
      </c>
      <c r="G202">
        <v>3</v>
      </c>
    </row>
    <row r="203" spans="1:7" x14ac:dyDescent="0.3">
      <c r="A203" t="s">
        <v>8403</v>
      </c>
      <c r="B203">
        <v>337</v>
      </c>
      <c r="F203" t="s">
        <v>8404</v>
      </c>
      <c r="G203">
        <v>2</v>
      </c>
    </row>
    <row r="204" spans="1:7" x14ac:dyDescent="0.3">
      <c r="A204" t="s">
        <v>8403</v>
      </c>
      <c r="B204">
        <v>186</v>
      </c>
      <c r="F204" t="s">
        <v>8404</v>
      </c>
      <c r="G204">
        <v>0</v>
      </c>
    </row>
    <row r="205" spans="1:7" x14ac:dyDescent="0.3">
      <c r="A205" t="s">
        <v>8403</v>
      </c>
      <c r="B205">
        <v>58</v>
      </c>
      <c r="F205" t="s">
        <v>8404</v>
      </c>
      <c r="G205">
        <v>2</v>
      </c>
    </row>
    <row r="206" spans="1:7" x14ac:dyDescent="0.3">
      <c r="A206" t="s">
        <v>8403</v>
      </c>
      <c r="B206">
        <v>82</v>
      </c>
      <c r="F206" t="s">
        <v>8404</v>
      </c>
      <c r="G206">
        <v>1</v>
      </c>
    </row>
    <row r="207" spans="1:7" x14ac:dyDescent="0.3">
      <c r="A207" t="s">
        <v>8403</v>
      </c>
      <c r="B207">
        <v>736</v>
      </c>
      <c r="F207" t="s">
        <v>8404</v>
      </c>
      <c r="G207">
        <v>0</v>
      </c>
    </row>
    <row r="208" spans="1:7" x14ac:dyDescent="0.3">
      <c r="A208" t="s">
        <v>8403</v>
      </c>
      <c r="B208">
        <v>1151</v>
      </c>
      <c r="F208" t="s">
        <v>8404</v>
      </c>
      <c r="G208">
        <v>1</v>
      </c>
    </row>
    <row r="209" spans="1:7" x14ac:dyDescent="0.3">
      <c r="A209" t="s">
        <v>8403</v>
      </c>
      <c r="B209">
        <v>34</v>
      </c>
      <c r="F209" t="s">
        <v>8404</v>
      </c>
      <c r="G209">
        <v>0</v>
      </c>
    </row>
    <row r="210" spans="1:7" x14ac:dyDescent="0.3">
      <c r="A210" t="s">
        <v>8403</v>
      </c>
      <c r="B210">
        <v>498</v>
      </c>
      <c r="F210" t="s">
        <v>8404</v>
      </c>
      <c r="G210">
        <v>5</v>
      </c>
    </row>
    <row r="211" spans="1:7" x14ac:dyDescent="0.3">
      <c r="A211" t="s">
        <v>8403</v>
      </c>
      <c r="B211">
        <v>167</v>
      </c>
      <c r="F211" t="s">
        <v>8404</v>
      </c>
      <c r="G211">
        <v>1</v>
      </c>
    </row>
    <row r="212" spans="1:7" x14ac:dyDescent="0.3">
      <c r="A212" t="s">
        <v>8403</v>
      </c>
      <c r="B212">
        <v>340</v>
      </c>
      <c r="F212" t="s">
        <v>8404</v>
      </c>
      <c r="G212">
        <v>1</v>
      </c>
    </row>
    <row r="213" spans="1:7" x14ac:dyDescent="0.3">
      <c r="A213" t="s">
        <v>8403</v>
      </c>
      <c r="B213">
        <v>438</v>
      </c>
      <c r="F213" t="s">
        <v>8404</v>
      </c>
      <c r="G213">
        <v>2</v>
      </c>
    </row>
    <row r="214" spans="1:7" x14ac:dyDescent="0.3">
      <c r="A214" t="s">
        <v>8403</v>
      </c>
      <c r="B214">
        <v>555</v>
      </c>
      <c r="F214" t="s">
        <v>8404</v>
      </c>
      <c r="G214">
        <v>0</v>
      </c>
    </row>
    <row r="215" spans="1:7" x14ac:dyDescent="0.3">
      <c r="A215" t="s">
        <v>8403</v>
      </c>
      <c r="B215">
        <v>266</v>
      </c>
      <c r="F215" t="s">
        <v>8404</v>
      </c>
      <c r="G215">
        <v>9</v>
      </c>
    </row>
    <row r="216" spans="1:7" x14ac:dyDescent="0.3">
      <c r="A216" t="s">
        <v>8403</v>
      </c>
      <c r="B216">
        <v>69</v>
      </c>
      <c r="F216" t="s">
        <v>8404</v>
      </c>
      <c r="G216">
        <v>4</v>
      </c>
    </row>
    <row r="217" spans="1:7" x14ac:dyDescent="0.3">
      <c r="A217" t="s">
        <v>8403</v>
      </c>
      <c r="B217">
        <v>80</v>
      </c>
      <c r="F217" t="s">
        <v>8404</v>
      </c>
      <c r="G217">
        <v>4</v>
      </c>
    </row>
    <row r="218" spans="1:7" x14ac:dyDescent="0.3">
      <c r="A218" t="s">
        <v>8403</v>
      </c>
      <c r="B218">
        <v>493</v>
      </c>
      <c r="F218" t="s">
        <v>8404</v>
      </c>
      <c r="G218">
        <v>1</v>
      </c>
    </row>
    <row r="219" spans="1:7" x14ac:dyDescent="0.3">
      <c r="A219" t="s">
        <v>8403</v>
      </c>
      <c r="B219">
        <v>31</v>
      </c>
      <c r="F219" t="s">
        <v>8404</v>
      </c>
      <c r="G219">
        <v>1</v>
      </c>
    </row>
    <row r="220" spans="1:7" x14ac:dyDescent="0.3">
      <c r="A220" t="s">
        <v>8403</v>
      </c>
      <c r="B220">
        <v>236</v>
      </c>
      <c r="F220" t="s">
        <v>8404</v>
      </c>
      <c r="G220">
        <v>7</v>
      </c>
    </row>
    <row r="221" spans="1:7" x14ac:dyDescent="0.3">
      <c r="A221" t="s">
        <v>8403</v>
      </c>
      <c r="B221">
        <v>89</v>
      </c>
      <c r="F221" t="s">
        <v>8404</v>
      </c>
      <c r="G221">
        <v>5</v>
      </c>
    </row>
    <row r="222" spans="1:7" x14ac:dyDescent="0.3">
      <c r="A222" t="s">
        <v>8403</v>
      </c>
      <c r="B222">
        <v>299</v>
      </c>
      <c r="F222" t="s">
        <v>8404</v>
      </c>
      <c r="G222">
        <v>1</v>
      </c>
    </row>
    <row r="223" spans="1:7" x14ac:dyDescent="0.3">
      <c r="A223" t="s">
        <v>8403</v>
      </c>
      <c r="B223">
        <v>55</v>
      </c>
      <c r="F223" t="s">
        <v>8404</v>
      </c>
      <c r="G223">
        <v>0</v>
      </c>
    </row>
    <row r="224" spans="1:7" x14ac:dyDescent="0.3">
      <c r="A224" t="s">
        <v>8403</v>
      </c>
      <c r="B224">
        <v>325</v>
      </c>
      <c r="F224" t="s">
        <v>8404</v>
      </c>
      <c r="G224">
        <v>0</v>
      </c>
    </row>
    <row r="225" spans="1:7" x14ac:dyDescent="0.3">
      <c r="A225" t="s">
        <v>8403</v>
      </c>
      <c r="B225">
        <v>524</v>
      </c>
      <c r="F225" t="s">
        <v>8404</v>
      </c>
      <c r="G225">
        <v>1</v>
      </c>
    </row>
    <row r="226" spans="1:7" x14ac:dyDescent="0.3">
      <c r="A226" t="s">
        <v>8403</v>
      </c>
      <c r="B226">
        <v>285</v>
      </c>
      <c r="F226" t="s">
        <v>8404</v>
      </c>
      <c r="G226">
        <v>2</v>
      </c>
    </row>
    <row r="227" spans="1:7" x14ac:dyDescent="0.3">
      <c r="A227" t="s">
        <v>8403</v>
      </c>
      <c r="B227">
        <v>179</v>
      </c>
      <c r="F227" t="s">
        <v>8404</v>
      </c>
      <c r="G227">
        <v>0</v>
      </c>
    </row>
    <row r="228" spans="1:7" x14ac:dyDescent="0.3">
      <c r="A228" t="s">
        <v>8403</v>
      </c>
      <c r="B228">
        <v>188</v>
      </c>
      <c r="F228" t="s">
        <v>8404</v>
      </c>
      <c r="G228">
        <v>4</v>
      </c>
    </row>
    <row r="229" spans="1:7" x14ac:dyDescent="0.3">
      <c r="A229" t="s">
        <v>8403</v>
      </c>
      <c r="B229">
        <v>379</v>
      </c>
      <c r="F229" t="s">
        <v>8404</v>
      </c>
      <c r="G229">
        <v>7</v>
      </c>
    </row>
    <row r="230" spans="1:7" x14ac:dyDescent="0.3">
      <c r="A230" t="s">
        <v>8403</v>
      </c>
      <c r="B230">
        <v>119</v>
      </c>
      <c r="F230" t="s">
        <v>8404</v>
      </c>
      <c r="G230">
        <v>2</v>
      </c>
    </row>
    <row r="231" spans="1:7" x14ac:dyDescent="0.3">
      <c r="A231" t="s">
        <v>8403</v>
      </c>
      <c r="B231">
        <v>167</v>
      </c>
      <c r="F231" t="s">
        <v>8404</v>
      </c>
      <c r="G231">
        <v>1</v>
      </c>
    </row>
    <row r="232" spans="1:7" x14ac:dyDescent="0.3">
      <c r="A232" t="s">
        <v>8403</v>
      </c>
      <c r="B232">
        <v>221</v>
      </c>
      <c r="F232" t="s">
        <v>8404</v>
      </c>
      <c r="G232">
        <v>9</v>
      </c>
    </row>
    <row r="233" spans="1:7" x14ac:dyDescent="0.3">
      <c r="A233" t="s">
        <v>8403</v>
      </c>
      <c r="B233">
        <v>964</v>
      </c>
      <c r="F233" t="s">
        <v>8404</v>
      </c>
      <c r="G233">
        <v>2</v>
      </c>
    </row>
    <row r="234" spans="1:7" x14ac:dyDescent="0.3">
      <c r="A234" t="s">
        <v>8403</v>
      </c>
      <c r="B234">
        <v>286</v>
      </c>
      <c r="F234" t="s">
        <v>8404</v>
      </c>
      <c r="G234">
        <v>1</v>
      </c>
    </row>
    <row r="235" spans="1:7" x14ac:dyDescent="0.3">
      <c r="A235" t="s">
        <v>8403</v>
      </c>
      <c r="B235">
        <v>613</v>
      </c>
      <c r="F235" t="s">
        <v>8404</v>
      </c>
      <c r="G235">
        <v>7</v>
      </c>
    </row>
    <row r="236" spans="1:7" x14ac:dyDescent="0.3">
      <c r="A236" t="s">
        <v>8403</v>
      </c>
      <c r="B236">
        <v>29</v>
      </c>
      <c r="F236" t="s">
        <v>8404</v>
      </c>
      <c r="G236">
        <v>2</v>
      </c>
    </row>
    <row r="237" spans="1:7" x14ac:dyDescent="0.3">
      <c r="A237" t="s">
        <v>8403</v>
      </c>
      <c r="B237">
        <v>165</v>
      </c>
      <c r="F237" t="s">
        <v>8404</v>
      </c>
      <c r="G237">
        <v>8</v>
      </c>
    </row>
    <row r="238" spans="1:7" x14ac:dyDescent="0.3">
      <c r="A238" t="s">
        <v>8403</v>
      </c>
      <c r="B238">
        <v>97</v>
      </c>
      <c r="F238" t="s">
        <v>8404</v>
      </c>
      <c r="G238">
        <v>2</v>
      </c>
    </row>
    <row r="239" spans="1:7" x14ac:dyDescent="0.3">
      <c r="A239" t="s">
        <v>8403</v>
      </c>
      <c r="B239">
        <v>303</v>
      </c>
      <c r="F239" t="s">
        <v>8404</v>
      </c>
      <c r="G239">
        <v>2</v>
      </c>
    </row>
    <row r="240" spans="1:7" x14ac:dyDescent="0.3">
      <c r="A240" t="s">
        <v>8403</v>
      </c>
      <c r="B240">
        <v>267</v>
      </c>
      <c r="F240" t="s">
        <v>8404</v>
      </c>
      <c r="G240">
        <v>7</v>
      </c>
    </row>
    <row r="241" spans="1:7" x14ac:dyDescent="0.3">
      <c r="A241" t="s">
        <v>8403</v>
      </c>
      <c r="B241">
        <v>302</v>
      </c>
      <c r="F241" t="s">
        <v>8404</v>
      </c>
      <c r="G241">
        <v>2</v>
      </c>
    </row>
    <row r="242" spans="1:7" x14ac:dyDescent="0.3">
      <c r="A242" t="s">
        <v>8403</v>
      </c>
      <c r="B242">
        <v>87</v>
      </c>
      <c r="F242" t="s">
        <v>8404</v>
      </c>
      <c r="G242">
        <v>18</v>
      </c>
    </row>
    <row r="243" spans="1:7" x14ac:dyDescent="0.3">
      <c r="A243" t="s">
        <v>8403</v>
      </c>
      <c r="B243">
        <v>354</v>
      </c>
      <c r="F243" t="s">
        <v>8404</v>
      </c>
      <c r="G243">
        <v>9</v>
      </c>
    </row>
    <row r="244" spans="1:7" x14ac:dyDescent="0.3">
      <c r="A244" t="s">
        <v>8403</v>
      </c>
      <c r="B244">
        <v>86</v>
      </c>
      <c r="F244" t="s">
        <v>8404</v>
      </c>
      <c r="G244">
        <v>4</v>
      </c>
    </row>
    <row r="245" spans="1:7" x14ac:dyDescent="0.3">
      <c r="A245" t="s">
        <v>8403</v>
      </c>
      <c r="B245">
        <v>26</v>
      </c>
      <c r="F245" t="s">
        <v>8404</v>
      </c>
      <c r="G245">
        <v>7</v>
      </c>
    </row>
    <row r="246" spans="1:7" x14ac:dyDescent="0.3">
      <c r="A246" t="s">
        <v>8403</v>
      </c>
      <c r="B246">
        <v>113</v>
      </c>
      <c r="F246" t="s">
        <v>8404</v>
      </c>
      <c r="G246">
        <v>29</v>
      </c>
    </row>
    <row r="247" spans="1:7" x14ac:dyDescent="0.3">
      <c r="A247" t="s">
        <v>8403</v>
      </c>
      <c r="B247">
        <v>65</v>
      </c>
      <c r="F247" t="s">
        <v>8404</v>
      </c>
      <c r="G247">
        <v>12</v>
      </c>
    </row>
    <row r="248" spans="1:7" x14ac:dyDescent="0.3">
      <c r="A248" t="s">
        <v>8403</v>
      </c>
      <c r="B248">
        <v>134</v>
      </c>
      <c r="F248" t="s">
        <v>8404</v>
      </c>
      <c r="G248">
        <v>4</v>
      </c>
    </row>
    <row r="249" spans="1:7" x14ac:dyDescent="0.3">
      <c r="A249" t="s">
        <v>8403</v>
      </c>
      <c r="B249">
        <v>119</v>
      </c>
      <c r="F249" t="s">
        <v>8404</v>
      </c>
      <c r="G249">
        <v>28</v>
      </c>
    </row>
    <row r="250" spans="1:7" x14ac:dyDescent="0.3">
      <c r="A250" t="s">
        <v>8403</v>
      </c>
      <c r="B250">
        <v>159</v>
      </c>
      <c r="F250" t="s">
        <v>8404</v>
      </c>
      <c r="G250">
        <v>25</v>
      </c>
    </row>
    <row r="251" spans="1:7" x14ac:dyDescent="0.3">
      <c r="A251" t="s">
        <v>8403</v>
      </c>
      <c r="B251">
        <v>167</v>
      </c>
      <c r="F251" t="s">
        <v>8404</v>
      </c>
      <c r="G251">
        <v>28</v>
      </c>
    </row>
    <row r="252" spans="1:7" x14ac:dyDescent="0.3">
      <c r="A252" t="s">
        <v>8403</v>
      </c>
      <c r="B252">
        <v>43</v>
      </c>
      <c r="F252" t="s">
        <v>8404</v>
      </c>
      <c r="G252">
        <v>310</v>
      </c>
    </row>
    <row r="253" spans="1:7" x14ac:dyDescent="0.3">
      <c r="A253" t="s">
        <v>8403</v>
      </c>
      <c r="B253">
        <v>1062</v>
      </c>
      <c r="F253" t="s">
        <v>8404</v>
      </c>
      <c r="G253">
        <v>15</v>
      </c>
    </row>
    <row r="254" spans="1:7" x14ac:dyDescent="0.3">
      <c r="A254" t="s">
        <v>8403</v>
      </c>
      <c r="B254">
        <v>9</v>
      </c>
      <c r="F254" t="s">
        <v>8404</v>
      </c>
      <c r="G254">
        <v>215</v>
      </c>
    </row>
    <row r="255" spans="1:7" x14ac:dyDescent="0.3">
      <c r="A255" t="s">
        <v>8403</v>
      </c>
      <c r="B255">
        <v>89</v>
      </c>
      <c r="F255" t="s">
        <v>8404</v>
      </c>
      <c r="G255">
        <v>3</v>
      </c>
    </row>
    <row r="256" spans="1:7" x14ac:dyDescent="0.3">
      <c r="A256" t="s">
        <v>8403</v>
      </c>
      <c r="B256">
        <v>174</v>
      </c>
      <c r="F256" t="s">
        <v>8404</v>
      </c>
      <c r="G256">
        <v>2</v>
      </c>
    </row>
    <row r="257" spans="1:7" x14ac:dyDescent="0.3">
      <c r="A257" t="s">
        <v>8403</v>
      </c>
      <c r="B257">
        <v>14</v>
      </c>
      <c r="F257" t="s">
        <v>8404</v>
      </c>
      <c r="G257">
        <v>26</v>
      </c>
    </row>
    <row r="258" spans="1:7" x14ac:dyDescent="0.3">
      <c r="A258" t="s">
        <v>8403</v>
      </c>
      <c r="B258">
        <v>48</v>
      </c>
      <c r="F258" t="s">
        <v>8404</v>
      </c>
      <c r="G258">
        <v>24</v>
      </c>
    </row>
    <row r="259" spans="1:7" x14ac:dyDescent="0.3">
      <c r="A259" t="s">
        <v>8403</v>
      </c>
      <c r="B259">
        <v>133</v>
      </c>
      <c r="F259" t="s">
        <v>8404</v>
      </c>
      <c r="G259">
        <v>96</v>
      </c>
    </row>
    <row r="260" spans="1:7" x14ac:dyDescent="0.3">
      <c r="A260" t="s">
        <v>8403</v>
      </c>
      <c r="B260">
        <v>83</v>
      </c>
      <c r="F260" t="s">
        <v>8404</v>
      </c>
      <c r="G260">
        <v>17</v>
      </c>
    </row>
    <row r="261" spans="1:7" x14ac:dyDescent="0.3">
      <c r="A261" t="s">
        <v>8403</v>
      </c>
      <c r="B261">
        <v>149</v>
      </c>
      <c r="F261" t="s">
        <v>8404</v>
      </c>
      <c r="G261">
        <v>94</v>
      </c>
    </row>
    <row r="262" spans="1:7" x14ac:dyDescent="0.3">
      <c r="A262" t="s">
        <v>8403</v>
      </c>
      <c r="B262">
        <v>49</v>
      </c>
      <c r="F262" t="s">
        <v>8404</v>
      </c>
      <c r="G262">
        <v>129</v>
      </c>
    </row>
    <row r="263" spans="1:7" x14ac:dyDescent="0.3">
      <c r="A263" t="s">
        <v>8403</v>
      </c>
      <c r="B263">
        <v>251</v>
      </c>
      <c r="F263" t="s">
        <v>8404</v>
      </c>
      <c r="G263">
        <v>1</v>
      </c>
    </row>
    <row r="264" spans="1:7" x14ac:dyDescent="0.3">
      <c r="A264" t="s">
        <v>8403</v>
      </c>
      <c r="B264">
        <v>22</v>
      </c>
      <c r="F264" t="s">
        <v>8404</v>
      </c>
      <c r="G264">
        <v>4</v>
      </c>
    </row>
    <row r="265" spans="1:7" x14ac:dyDescent="0.3">
      <c r="A265" t="s">
        <v>8403</v>
      </c>
      <c r="B265">
        <v>48</v>
      </c>
      <c r="F265" t="s">
        <v>8404</v>
      </c>
      <c r="G265">
        <v>3</v>
      </c>
    </row>
    <row r="266" spans="1:7" x14ac:dyDescent="0.3">
      <c r="A266" t="s">
        <v>8403</v>
      </c>
      <c r="B266">
        <v>383</v>
      </c>
      <c r="F266" t="s">
        <v>8404</v>
      </c>
      <c r="G266">
        <v>135</v>
      </c>
    </row>
    <row r="267" spans="1:7" x14ac:dyDescent="0.3">
      <c r="A267" t="s">
        <v>8403</v>
      </c>
      <c r="B267">
        <v>237</v>
      </c>
      <c r="F267" t="s">
        <v>8404</v>
      </c>
      <c r="G267">
        <v>10</v>
      </c>
    </row>
    <row r="268" spans="1:7" x14ac:dyDescent="0.3">
      <c r="A268" t="s">
        <v>8403</v>
      </c>
      <c r="B268">
        <v>13</v>
      </c>
      <c r="F268" t="s">
        <v>8404</v>
      </c>
      <c r="G268">
        <v>0</v>
      </c>
    </row>
    <row r="269" spans="1:7" x14ac:dyDescent="0.3">
      <c r="A269" t="s">
        <v>8403</v>
      </c>
      <c r="B269">
        <v>562</v>
      </c>
      <c r="F269" t="s">
        <v>8404</v>
      </c>
      <c r="G269">
        <v>6</v>
      </c>
    </row>
    <row r="270" spans="1:7" x14ac:dyDescent="0.3">
      <c r="A270" t="s">
        <v>8403</v>
      </c>
      <c r="B270">
        <v>71</v>
      </c>
      <c r="F270" t="s">
        <v>8404</v>
      </c>
      <c r="G270">
        <v>36</v>
      </c>
    </row>
    <row r="271" spans="1:7" x14ac:dyDescent="0.3">
      <c r="A271" t="s">
        <v>8403</v>
      </c>
      <c r="B271">
        <v>1510</v>
      </c>
      <c r="F271" t="s">
        <v>8404</v>
      </c>
      <c r="G271">
        <v>336</v>
      </c>
    </row>
    <row r="272" spans="1:7" x14ac:dyDescent="0.3">
      <c r="A272" t="s">
        <v>8403</v>
      </c>
      <c r="B272">
        <v>14</v>
      </c>
      <c r="F272" t="s">
        <v>8404</v>
      </c>
      <c r="G272">
        <v>34</v>
      </c>
    </row>
    <row r="273" spans="1:7" x14ac:dyDescent="0.3">
      <c r="A273" t="s">
        <v>8403</v>
      </c>
      <c r="B273">
        <v>193</v>
      </c>
      <c r="F273" t="s">
        <v>8404</v>
      </c>
      <c r="G273">
        <v>10</v>
      </c>
    </row>
    <row r="274" spans="1:7" x14ac:dyDescent="0.3">
      <c r="A274" t="s">
        <v>8403</v>
      </c>
      <c r="B274">
        <v>206</v>
      </c>
      <c r="F274" t="s">
        <v>8404</v>
      </c>
      <c r="G274">
        <v>201</v>
      </c>
    </row>
    <row r="275" spans="1:7" x14ac:dyDescent="0.3">
      <c r="A275" t="s">
        <v>8403</v>
      </c>
      <c r="B275">
        <v>351</v>
      </c>
      <c r="F275" t="s">
        <v>8404</v>
      </c>
      <c r="G275">
        <v>296</v>
      </c>
    </row>
    <row r="276" spans="1:7" x14ac:dyDescent="0.3">
      <c r="A276" t="s">
        <v>8403</v>
      </c>
      <c r="B276">
        <v>50</v>
      </c>
      <c r="F276" t="s">
        <v>8404</v>
      </c>
      <c r="G276">
        <v>7</v>
      </c>
    </row>
    <row r="277" spans="1:7" x14ac:dyDescent="0.3">
      <c r="A277" t="s">
        <v>8403</v>
      </c>
      <c r="B277">
        <v>184</v>
      </c>
      <c r="F277" t="s">
        <v>8404</v>
      </c>
      <c r="G277">
        <v>7</v>
      </c>
    </row>
    <row r="278" spans="1:7" x14ac:dyDescent="0.3">
      <c r="A278" t="s">
        <v>8403</v>
      </c>
      <c r="B278">
        <v>196</v>
      </c>
      <c r="F278" t="s">
        <v>8404</v>
      </c>
      <c r="G278">
        <v>1</v>
      </c>
    </row>
    <row r="279" spans="1:7" x14ac:dyDescent="0.3">
      <c r="A279" t="s">
        <v>8403</v>
      </c>
      <c r="B279">
        <v>229</v>
      </c>
      <c r="F279" t="s">
        <v>8404</v>
      </c>
      <c r="G279">
        <v>114</v>
      </c>
    </row>
    <row r="280" spans="1:7" x14ac:dyDescent="0.3">
      <c r="A280" t="s">
        <v>8403</v>
      </c>
      <c r="B280">
        <v>67</v>
      </c>
      <c r="F280" t="s">
        <v>8404</v>
      </c>
      <c r="G280">
        <v>29</v>
      </c>
    </row>
    <row r="281" spans="1:7" x14ac:dyDescent="0.3">
      <c r="A281" t="s">
        <v>8403</v>
      </c>
      <c r="B281">
        <v>95</v>
      </c>
      <c r="F281" t="s">
        <v>8404</v>
      </c>
      <c r="G281">
        <v>890</v>
      </c>
    </row>
    <row r="282" spans="1:7" x14ac:dyDescent="0.3">
      <c r="A282" t="s">
        <v>8403</v>
      </c>
      <c r="B282">
        <v>62</v>
      </c>
      <c r="F282" t="s">
        <v>8404</v>
      </c>
      <c r="G282">
        <v>31</v>
      </c>
    </row>
    <row r="283" spans="1:7" x14ac:dyDescent="0.3">
      <c r="A283" t="s">
        <v>8403</v>
      </c>
      <c r="B283">
        <v>73</v>
      </c>
      <c r="F283" t="s">
        <v>8404</v>
      </c>
      <c r="G283">
        <v>21</v>
      </c>
    </row>
    <row r="284" spans="1:7" x14ac:dyDescent="0.3">
      <c r="A284" t="s">
        <v>8403</v>
      </c>
      <c r="B284">
        <v>43</v>
      </c>
      <c r="F284" t="s">
        <v>8404</v>
      </c>
      <c r="G284">
        <v>37</v>
      </c>
    </row>
    <row r="285" spans="1:7" x14ac:dyDescent="0.3">
      <c r="A285" t="s">
        <v>8403</v>
      </c>
      <c r="B285">
        <v>70</v>
      </c>
      <c r="F285" t="s">
        <v>8404</v>
      </c>
      <c r="G285">
        <v>7</v>
      </c>
    </row>
    <row r="286" spans="1:7" x14ac:dyDescent="0.3">
      <c r="A286" t="s">
        <v>8403</v>
      </c>
      <c r="B286">
        <v>271</v>
      </c>
      <c r="F286" t="s">
        <v>8404</v>
      </c>
      <c r="G286">
        <v>4</v>
      </c>
    </row>
    <row r="287" spans="1:7" x14ac:dyDescent="0.3">
      <c r="A287" t="s">
        <v>8403</v>
      </c>
      <c r="B287">
        <v>55</v>
      </c>
      <c r="F287" t="s">
        <v>8404</v>
      </c>
      <c r="G287">
        <v>5</v>
      </c>
    </row>
    <row r="288" spans="1:7" x14ac:dyDescent="0.3">
      <c r="A288" t="s">
        <v>8403</v>
      </c>
      <c r="B288">
        <v>35</v>
      </c>
      <c r="F288" t="s">
        <v>8404</v>
      </c>
      <c r="G288">
        <v>0</v>
      </c>
    </row>
    <row r="289" spans="1:7" x14ac:dyDescent="0.3">
      <c r="A289" t="s">
        <v>8403</v>
      </c>
      <c r="B289">
        <v>22</v>
      </c>
      <c r="F289" t="s">
        <v>8404</v>
      </c>
      <c r="G289">
        <v>456</v>
      </c>
    </row>
    <row r="290" spans="1:7" x14ac:dyDescent="0.3">
      <c r="A290" t="s">
        <v>8403</v>
      </c>
      <c r="B290">
        <v>38</v>
      </c>
      <c r="F290" t="s">
        <v>8404</v>
      </c>
      <c r="G290">
        <v>369</v>
      </c>
    </row>
    <row r="291" spans="1:7" x14ac:dyDescent="0.3">
      <c r="A291" t="s">
        <v>8403</v>
      </c>
      <c r="B291">
        <v>15</v>
      </c>
      <c r="F291" t="s">
        <v>8404</v>
      </c>
      <c r="G291">
        <v>2</v>
      </c>
    </row>
    <row r="292" spans="1:7" x14ac:dyDescent="0.3">
      <c r="A292" t="s">
        <v>8403</v>
      </c>
      <c r="B292">
        <v>7</v>
      </c>
      <c r="F292" t="s">
        <v>8404</v>
      </c>
      <c r="G292">
        <v>0</v>
      </c>
    </row>
    <row r="293" spans="1:7" x14ac:dyDescent="0.3">
      <c r="A293" t="s">
        <v>8403</v>
      </c>
      <c r="B293">
        <v>241</v>
      </c>
      <c r="F293" t="s">
        <v>8404</v>
      </c>
      <c r="G293">
        <v>338</v>
      </c>
    </row>
    <row r="294" spans="1:7" x14ac:dyDescent="0.3">
      <c r="A294" t="s">
        <v>8403</v>
      </c>
      <c r="B294">
        <v>55</v>
      </c>
      <c r="F294" t="s">
        <v>8404</v>
      </c>
      <c r="G294">
        <v>4</v>
      </c>
    </row>
    <row r="295" spans="1:7" x14ac:dyDescent="0.3">
      <c r="A295" t="s">
        <v>8403</v>
      </c>
      <c r="B295">
        <v>171</v>
      </c>
      <c r="F295" t="s">
        <v>8404</v>
      </c>
      <c r="G295">
        <v>1</v>
      </c>
    </row>
    <row r="296" spans="1:7" x14ac:dyDescent="0.3">
      <c r="A296" t="s">
        <v>8403</v>
      </c>
      <c r="B296">
        <v>208</v>
      </c>
      <c r="F296" t="s">
        <v>8404</v>
      </c>
      <c r="G296">
        <v>28</v>
      </c>
    </row>
    <row r="297" spans="1:7" x14ac:dyDescent="0.3">
      <c r="A297" t="s">
        <v>8403</v>
      </c>
      <c r="B297">
        <v>21</v>
      </c>
      <c r="F297" t="s">
        <v>8404</v>
      </c>
      <c r="G297">
        <v>12</v>
      </c>
    </row>
    <row r="298" spans="1:7" x14ac:dyDescent="0.3">
      <c r="A298" t="s">
        <v>8403</v>
      </c>
      <c r="B298">
        <v>25</v>
      </c>
      <c r="F298" t="s">
        <v>8404</v>
      </c>
      <c r="G298">
        <v>16</v>
      </c>
    </row>
    <row r="299" spans="1:7" x14ac:dyDescent="0.3">
      <c r="A299" t="s">
        <v>8403</v>
      </c>
      <c r="B299">
        <v>52</v>
      </c>
      <c r="F299" t="s">
        <v>8404</v>
      </c>
      <c r="G299">
        <v>4</v>
      </c>
    </row>
    <row r="300" spans="1:7" x14ac:dyDescent="0.3">
      <c r="A300" t="s">
        <v>8403</v>
      </c>
      <c r="B300">
        <v>104</v>
      </c>
      <c r="F300" t="s">
        <v>8404</v>
      </c>
      <c r="G300">
        <v>4</v>
      </c>
    </row>
    <row r="301" spans="1:7" x14ac:dyDescent="0.3">
      <c r="A301" t="s">
        <v>8403</v>
      </c>
      <c r="B301">
        <v>73</v>
      </c>
      <c r="F301" t="s">
        <v>8404</v>
      </c>
      <c r="G301">
        <v>10</v>
      </c>
    </row>
    <row r="302" spans="1:7" x14ac:dyDescent="0.3">
      <c r="A302" t="s">
        <v>8403</v>
      </c>
      <c r="B302">
        <v>34</v>
      </c>
      <c r="F302" t="s">
        <v>8404</v>
      </c>
      <c r="G302">
        <v>0</v>
      </c>
    </row>
    <row r="303" spans="1:7" x14ac:dyDescent="0.3">
      <c r="A303" t="s">
        <v>8403</v>
      </c>
      <c r="B303">
        <v>56</v>
      </c>
      <c r="F303" t="s">
        <v>8404</v>
      </c>
      <c r="G303">
        <v>6</v>
      </c>
    </row>
    <row r="304" spans="1:7" x14ac:dyDescent="0.3">
      <c r="A304" t="s">
        <v>8403</v>
      </c>
      <c r="B304">
        <v>31</v>
      </c>
      <c r="F304" t="s">
        <v>8404</v>
      </c>
      <c r="G304">
        <v>0</v>
      </c>
    </row>
    <row r="305" spans="1:7" x14ac:dyDescent="0.3">
      <c r="A305" t="s">
        <v>8403</v>
      </c>
      <c r="B305">
        <v>84</v>
      </c>
      <c r="F305" t="s">
        <v>8404</v>
      </c>
      <c r="G305">
        <v>1</v>
      </c>
    </row>
    <row r="306" spans="1:7" x14ac:dyDescent="0.3">
      <c r="A306" t="s">
        <v>8403</v>
      </c>
      <c r="B306">
        <v>130</v>
      </c>
      <c r="F306" t="s">
        <v>8404</v>
      </c>
      <c r="G306">
        <v>0</v>
      </c>
    </row>
    <row r="307" spans="1:7" x14ac:dyDescent="0.3">
      <c r="A307" t="s">
        <v>8403</v>
      </c>
      <c r="B307">
        <v>12</v>
      </c>
      <c r="F307" t="s">
        <v>8404</v>
      </c>
      <c r="G307">
        <v>44</v>
      </c>
    </row>
    <row r="308" spans="1:7" x14ac:dyDescent="0.3">
      <c r="A308" t="s">
        <v>8403</v>
      </c>
      <c r="B308">
        <v>23</v>
      </c>
      <c r="F308" t="s">
        <v>8404</v>
      </c>
      <c r="G308">
        <v>0</v>
      </c>
    </row>
    <row r="309" spans="1:7" x14ac:dyDescent="0.3">
      <c r="A309" t="s">
        <v>8403</v>
      </c>
      <c r="B309">
        <v>158</v>
      </c>
      <c r="F309" t="s">
        <v>8404</v>
      </c>
      <c r="G309">
        <v>3</v>
      </c>
    </row>
    <row r="310" spans="1:7" x14ac:dyDescent="0.3">
      <c r="A310" t="s">
        <v>8403</v>
      </c>
      <c r="B310">
        <v>30</v>
      </c>
      <c r="F310" t="s">
        <v>8404</v>
      </c>
      <c r="G310">
        <v>0</v>
      </c>
    </row>
    <row r="311" spans="1:7" x14ac:dyDescent="0.3">
      <c r="A311" t="s">
        <v>8403</v>
      </c>
      <c r="B311">
        <v>18</v>
      </c>
      <c r="F311" t="s">
        <v>8404</v>
      </c>
      <c r="G311">
        <v>52</v>
      </c>
    </row>
    <row r="312" spans="1:7" x14ac:dyDescent="0.3">
      <c r="A312" t="s">
        <v>8403</v>
      </c>
      <c r="B312">
        <v>29</v>
      </c>
      <c r="F312" t="s">
        <v>8404</v>
      </c>
      <c r="G312">
        <v>0</v>
      </c>
    </row>
    <row r="313" spans="1:7" x14ac:dyDescent="0.3">
      <c r="A313" t="s">
        <v>8403</v>
      </c>
      <c r="B313">
        <v>31</v>
      </c>
      <c r="F313" t="s">
        <v>8404</v>
      </c>
      <c r="G313">
        <v>1</v>
      </c>
    </row>
    <row r="314" spans="1:7" x14ac:dyDescent="0.3">
      <c r="A314" t="s">
        <v>8403</v>
      </c>
      <c r="B314">
        <v>173</v>
      </c>
      <c r="F314" t="s">
        <v>8404</v>
      </c>
      <c r="G314">
        <v>1</v>
      </c>
    </row>
    <row r="315" spans="1:7" x14ac:dyDescent="0.3">
      <c r="A315" t="s">
        <v>8403</v>
      </c>
      <c r="B315">
        <v>17</v>
      </c>
      <c r="F315" t="s">
        <v>8404</v>
      </c>
      <c r="G315">
        <v>2</v>
      </c>
    </row>
    <row r="316" spans="1:7" x14ac:dyDescent="0.3">
      <c r="A316" t="s">
        <v>8403</v>
      </c>
      <c r="B316">
        <v>48</v>
      </c>
      <c r="F316" t="s">
        <v>8404</v>
      </c>
      <c r="G316">
        <v>9</v>
      </c>
    </row>
    <row r="317" spans="1:7" x14ac:dyDescent="0.3">
      <c r="A317" t="s">
        <v>8403</v>
      </c>
      <c r="B317">
        <v>59</v>
      </c>
      <c r="F317" t="s">
        <v>8404</v>
      </c>
      <c r="G317">
        <v>5</v>
      </c>
    </row>
    <row r="318" spans="1:7" x14ac:dyDescent="0.3">
      <c r="A318" t="s">
        <v>8403</v>
      </c>
      <c r="B318">
        <v>39</v>
      </c>
      <c r="F318" t="s">
        <v>8404</v>
      </c>
      <c r="G318">
        <v>57</v>
      </c>
    </row>
    <row r="319" spans="1:7" x14ac:dyDescent="0.3">
      <c r="A319" t="s">
        <v>8403</v>
      </c>
      <c r="B319">
        <v>59</v>
      </c>
      <c r="F319" t="s">
        <v>8404</v>
      </c>
      <c r="G319">
        <v>3</v>
      </c>
    </row>
    <row r="320" spans="1:7" x14ac:dyDescent="0.3">
      <c r="A320" t="s">
        <v>8403</v>
      </c>
      <c r="B320">
        <v>60</v>
      </c>
      <c r="F320" t="s">
        <v>8404</v>
      </c>
      <c r="G320">
        <v>1</v>
      </c>
    </row>
    <row r="321" spans="1:7" x14ac:dyDescent="0.3">
      <c r="A321" t="s">
        <v>8403</v>
      </c>
      <c r="B321">
        <v>20</v>
      </c>
      <c r="F321" t="s">
        <v>8404</v>
      </c>
      <c r="G321">
        <v>6</v>
      </c>
    </row>
    <row r="322" spans="1:7" x14ac:dyDescent="0.3">
      <c r="A322" t="s">
        <v>8403</v>
      </c>
      <c r="B322">
        <v>2</v>
      </c>
      <c r="F322" t="s">
        <v>8404</v>
      </c>
      <c r="G322">
        <v>48</v>
      </c>
    </row>
    <row r="323" spans="1:7" x14ac:dyDescent="0.3">
      <c r="A323" t="s">
        <v>8403</v>
      </c>
      <c r="B323">
        <v>315</v>
      </c>
      <c r="F323" t="s">
        <v>8404</v>
      </c>
      <c r="G323">
        <v>2</v>
      </c>
    </row>
    <row r="324" spans="1:7" x14ac:dyDescent="0.3">
      <c r="A324" t="s">
        <v>8403</v>
      </c>
      <c r="B324">
        <v>2174</v>
      </c>
      <c r="F324" t="s">
        <v>8404</v>
      </c>
      <c r="G324">
        <v>4</v>
      </c>
    </row>
    <row r="325" spans="1:7" x14ac:dyDescent="0.3">
      <c r="A325" t="s">
        <v>8403</v>
      </c>
      <c r="B325">
        <v>152</v>
      </c>
      <c r="F325" t="s">
        <v>8404</v>
      </c>
      <c r="G325">
        <v>5</v>
      </c>
    </row>
    <row r="326" spans="1:7" x14ac:dyDescent="0.3">
      <c r="A326" t="s">
        <v>8403</v>
      </c>
      <c r="B326">
        <v>1021</v>
      </c>
      <c r="F326" t="s">
        <v>8404</v>
      </c>
      <c r="G326">
        <v>79</v>
      </c>
    </row>
    <row r="327" spans="1:7" x14ac:dyDescent="0.3">
      <c r="A327" t="s">
        <v>8403</v>
      </c>
      <c r="B327">
        <v>237</v>
      </c>
      <c r="F327" t="s">
        <v>8404</v>
      </c>
      <c r="G327">
        <v>2</v>
      </c>
    </row>
    <row r="328" spans="1:7" x14ac:dyDescent="0.3">
      <c r="A328" t="s">
        <v>8403</v>
      </c>
      <c r="B328">
        <v>27</v>
      </c>
      <c r="F328" t="s">
        <v>8404</v>
      </c>
      <c r="G328">
        <v>11</v>
      </c>
    </row>
    <row r="329" spans="1:7" x14ac:dyDescent="0.3">
      <c r="A329" t="s">
        <v>8403</v>
      </c>
      <c r="B329">
        <v>17</v>
      </c>
      <c r="F329" t="s">
        <v>8404</v>
      </c>
      <c r="G329">
        <v>11</v>
      </c>
    </row>
    <row r="330" spans="1:7" x14ac:dyDescent="0.3">
      <c r="A330" t="s">
        <v>8403</v>
      </c>
      <c r="B330">
        <v>27</v>
      </c>
      <c r="F330" t="s">
        <v>8404</v>
      </c>
      <c r="G330">
        <v>1</v>
      </c>
    </row>
    <row r="331" spans="1:7" x14ac:dyDescent="0.3">
      <c r="A331" t="s">
        <v>8403</v>
      </c>
      <c r="B331">
        <v>82</v>
      </c>
      <c r="F331" t="s">
        <v>8404</v>
      </c>
      <c r="G331">
        <v>3</v>
      </c>
    </row>
    <row r="332" spans="1:7" x14ac:dyDescent="0.3">
      <c r="A332" t="s">
        <v>8403</v>
      </c>
      <c r="B332">
        <v>48</v>
      </c>
      <c r="F332" t="s">
        <v>8404</v>
      </c>
      <c r="G332">
        <v>5</v>
      </c>
    </row>
    <row r="333" spans="1:7" x14ac:dyDescent="0.3">
      <c r="A333" t="s">
        <v>8403</v>
      </c>
      <c r="B333">
        <v>105</v>
      </c>
      <c r="F333" t="s">
        <v>8404</v>
      </c>
      <c r="G333">
        <v>12</v>
      </c>
    </row>
    <row r="334" spans="1:7" x14ac:dyDescent="0.3">
      <c r="A334" t="s">
        <v>8403</v>
      </c>
      <c r="B334">
        <v>28</v>
      </c>
      <c r="F334" t="s">
        <v>8404</v>
      </c>
      <c r="G334">
        <v>2</v>
      </c>
    </row>
    <row r="335" spans="1:7" x14ac:dyDescent="0.3">
      <c r="A335" t="s">
        <v>8403</v>
      </c>
      <c r="B335">
        <v>1107</v>
      </c>
      <c r="F335" t="s">
        <v>8404</v>
      </c>
      <c r="G335">
        <v>5</v>
      </c>
    </row>
    <row r="336" spans="1:7" x14ac:dyDescent="0.3">
      <c r="A336" t="s">
        <v>8403</v>
      </c>
      <c r="B336">
        <v>1013</v>
      </c>
      <c r="F336" t="s">
        <v>8404</v>
      </c>
      <c r="G336">
        <v>21</v>
      </c>
    </row>
    <row r="337" spans="1:7" x14ac:dyDescent="0.3">
      <c r="A337" t="s">
        <v>8403</v>
      </c>
      <c r="B337">
        <v>274</v>
      </c>
      <c r="F337" t="s">
        <v>8404</v>
      </c>
      <c r="G337">
        <v>0</v>
      </c>
    </row>
    <row r="338" spans="1:7" x14ac:dyDescent="0.3">
      <c r="A338" t="s">
        <v>8403</v>
      </c>
      <c r="B338">
        <v>87</v>
      </c>
      <c r="F338" t="s">
        <v>8404</v>
      </c>
      <c r="G338">
        <v>45</v>
      </c>
    </row>
    <row r="339" spans="1:7" x14ac:dyDescent="0.3">
      <c r="A339" t="s">
        <v>8403</v>
      </c>
      <c r="B339">
        <v>99</v>
      </c>
      <c r="F339" t="s">
        <v>8404</v>
      </c>
      <c r="G339">
        <v>29</v>
      </c>
    </row>
    <row r="340" spans="1:7" x14ac:dyDescent="0.3">
      <c r="A340" t="s">
        <v>8403</v>
      </c>
      <c r="B340">
        <v>276</v>
      </c>
      <c r="F340" t="s">
        <v>8404</v>
      </c>
      <c r="G340">
        <v>2</v>
      </c>
    </row>
    <row r="341" spans="1:7" x14ac:dyDescent="0.3">
      <c r="A341" t="s">
        <v>8403</v>
      </c>
      <c r="B341">
        <v>21</v>
      </c>
      <c r="F341" t="s">
        <v>8404</v>
      </c>
      <c r="G341">
        <v>30</v>
      </c>
    </row>
    <row r="342" spans="1:7" x14ac:dyDescent="0.3">
      <c r="A342" t="s">
        <v>8403</v>
      </c>
      <c r="B342">
        <v>41</v>
      </c>
      <c r="F342" t="s">
        <v>8404</v>
      </c>
      <c r="G342">
        <v>8</v>
      </c>
    </row>
    <row r="343" spans="1:7" x14ac:dyDescent="0.3">
      <c r="A343" t="s">
        <v>8403</v>
      </c>
      <c r="B343">
        <v>119</v>
      </c>
      <c r="F343" t="s">
        <v>8404</v>
      </c>
      <c r="G343">
        <v>1</v>
      </c>
    </row>
    <row r="344" spans="1:7" x14ac:dyDescent="0.3">
      <c r="A344" t="s">
        <v>8403</v>
      </c>
      <c r="B344">
        <v>153</v>
      </c>
      <c r="F344" t="s">
        <v>8404</v>
      </c>
      <c r="G344">
        <v>14</v>
      </c>
    </row>
    <row r="345" spans="1:7" x14ac:dyDescent="0.3">
      <c r="A345" t="s">
        <v>8403</v>
      </c>
      <c r="B345">
        <v>100</v>
      </c>
      <c r="F345" t="s">
        <v>8404</v>
      </c>
      <c r="G345">
        <v>24</v>
      </c>
    </row>
    <row r="346" spans="1:7" x14ac:dyDescent="0.3">
      <c r="A346" t="s">
        <v>8403</v>
      </c>
      <c r="B346">
        <v>143</v>
      </c>
      <c r="F346" t="s">
        <v>8404</v>
      </c>
      <c r="G346">
        <v>2</v>
      </c>
    </row>
    <row r="347" spans="1:7" x14ac:dyDescent="0.3">
      <c r="A347" t="s">
        <v>8403</v>
      </c>
      <c r="B347">
        <v>140</v>
      </c>
      <c r="F347" t="s">
        <v>8404</v>
      </c>
      <c r="G347">
        <v>21</v>
      </c>
    </row>
    <row r="348" spans="1:7" x14ac:dyDescent="0.3">
      <c r="A348" t="s">
        <v>8403</v>
      </c>
      <c r="B348">
        <v>35</v>
      </c>
      <c r="F348" t="s">
        <v>8404</v>
      </c>
      <c r="G348">
        <v>7</v>
      </c>
    </row>
    <row r="349" spans="1:7" x14ac:dyDescent="0.3">
      <c r="A349" t="s">
        <v>8403</v>
      </c>
      <c r="B349">
        <v>149</v>
      </c>
      <c r="F349" t="s">
        <v>8404</v>
      </c>
      <c r="G349">
        <v>0</v>
      </c>
    </row>
    <row r="350" spans="1:7" x14ac:dyDescent="0.3">
      <c r="A350" t="s">
        <v>8403</v>
      </c>
      <c r="B350">
        <v>130</v>
      </c>
      <c r="F350" t="s">
        <v>8404</v>
      </c>
      <c r="G350">
        <v>4</v>
      </c>
    </row>
    <row r="351" spans="1:7" x14ac:dyDescent="0.3">
      <c r="A351" t="s">
        <v>8403</v>
      </c>
      <c r="B351">
        <v>120</v>
      </c>
      <c r="F351" t="s">
        <v>8404</v>
      </c>
      <c r="G351">
        <v>32</v>
      </c>
    </row>
    <row r="352" spans="1:7" x14ac:dyDescent="0.3">
      <c r="A352" t="s">
        <v>8403</v>
      </c>
      <c r="B352">
        <v>265</v>
      </c>
      <c r="F352" t="s">
        <v>8404</v>
      </c>
      <c r="G352">
        <v>4</v>
      </c>
    </row>
    <row r="353" spans="1:7" x14ac:dyDescent="0.3">
      <c r="A353" t="s">
        <v>8403</v>
      </c>
      <c r="B353">
        <v>71</v>
      </c>
      <c r="F353" t="s">
        <v>8404</v>
      </c>
      <c r="G353">
        <v>9</v>
      </c>
    </row>
    <row r="354" spans="1:7" x14ac:dyDescent="0.3">
      <c r="A354" t="s">
        <v>8403</v>
      </c>
      <c r="B354">
        <v>13</v>
      </c>
      <c r="F354" t="s">
        <v>8404</v>
      </c>
      <c r="G354">
        <v>17</v>
      </c>
    </row>
    <row r="355" spans="1:7" x14ac:dyDescent="0.3">
      <c r="A355" t="s">
        <v>8403</v>
      </c>
      <c r="B355">
        <v>169</v>
      </c>
      <c r="F355" t="s">
        <v>8404</v>
      </c>
      <c r="G355">
        <v>5</v>
      </c>
    </row>
    <row r="356" spans="1:7" x14ac:dyDescent="0.3">
      <c r="A356" t="s">
        <v>8403</v>
      </c>
      <c r="B356">
        <v>57</v>
      </c>
      <c r="F356" t="s">
        <v>8404</v>
      </c>
      <c r="G356">
        <v>53</v>
      </c>
    </row>
    <row r="357" spans="1:7" x14ac:dyDescent="0.3">
      <c r="A357" t="s">
        <v>8403</v>
      </c>
      <c r="B357">
        <v>229</v>
      </c>
      <c r="F357" t="s">
        <v>8404</v>
      </c>
      <c r="G357">
        <v>7</v>
      </c>
    </row>
    <row r="358" spans="1:7" x14ac:dyDescent="0.3">
      <c r="A358" t="s">
        <v>8403</v>
      </c>
      <c r="B358">
        <v>108</v>
      </c>
      <c r="F358" t="s">
        <v>8404</v>
      </c>
      <c r="G358">
        <v>72</v>
      </c>
    </row>
    <row r="359" spans="1:7" x14ac:dyDescent="0.3">
      <c r="A359" t="s">
        <v>8403</v>
      </c>
      <c r="B359">
        <v>108</v>
      </c>
      <c r="F359" t="s">
        <v>8404</v>
      </c>
      <c r="G359">
        <v>0</v>
      </c>
    </row>
    <row r="360" spans="1:7" x14ac:dyDescent="0.3">
      <c r="A360" t="s">
        <v>8403</v>
      </c>
      <c r="B360">
        <v>41</v>
      </c>
      <c r="F360" t="s">
        <v>8404</v>
      </c>
      <c r="G360">
        <v>2</v>
      </c>
    </row>
    <row r="361" spans="1:7" x14ac:dyDescent="0.3">
      <c r="A361" t="s">
        <v>8403</v>
      </c>
      <c r="B361">
        <v>139</v>
      </c>
      <c r="F361" t="s">
        <v>8404</v>
      </c>
      <c r="G361">
        <v>8</v>
      </c>
    </row>
    <row r="362" spans="1:7" x14ac:dyDescent="0.3">
      <c r="A362" t="s">
        <v>8403</v>
      </c>
      <c r="B362">
        <v>19</v>
      </c>
      <c r="F362" t="s">
        <v>8404</v>
      </c>
      <c r="G362">
        <v>2</v>
      </c>
    </row>
    <row r="363" spans="1:7" x14ac:dyDescent="0.3">
      <c r="A363" t="s">
        <v>8403</v>
      </c>
      <c r="B363">
        <v>94</v>
      </c>
      <c r="F363" t="s">
        <v>8404</v>
      </c>
      <c r="G363">
        <v>0</v>
      </c>
    </row>
    <row r="364" spans="1:7" x14ac:dyDescent="0.3">
      <c r="A364" t="s">
        <v>8403</v>
      </c>
      <c r="B364">
        <v>23</v>
      </c>
      <c r="F364" t="s">
        <v>8404</v>
      </c>
      <c r="G364">
        <v>3</v>
      </c>
    </row>
    <row r="365" spans="1:7" x14ac:dyDescent="0.3">
      <c r="A365" t="s">
        <v>8403</v>
      </c>
      <c r="B365">
        <v>15</v>
      </c>
      <c r="F365" t="s">
        <v>8404</v>
      </c>
      <c r="G365">
        <v>4</v>
      </c>
    </row>
    <row r="366" spans="1:7" x14ac:dyDescent="0.3">
      <c r="A366" t="s">
        <v>8403</v>
      </c>
      <c r="B366">
        <v>62</v>
      </c>
      <c r="F366" t="s">
        <v>8404</v>
      </c>
      <c r="G366">
        <v>3</v>
      </c>
    </row>
    <row r="367" spans="1:7" x14ac:dyDescent="0.3">
      <c r="A367" t="s">
        <v>8403</v>
      </c>
      <c r="B367">
        <v>74</v>
      </c>
      <c r="F367" t="s">
        <v>8404</v>
      </c>
      <c r="G367">
        <v>6</v>
      </c>
    </row>
    <row r="368" spans="1:7" x14ac:dyDescent="0.3">
      <c r="A368" t="s">
        <v>8403</v>
      </c>
      <c r="B368">
        <v>97</v>
      </c>
      <c r="F368" t="s">
        <v>8404</v>
      </c>
      <c r="G368">
        <v>0</v>
      </c>
    </row>
    <row r="369" spans="1:7" x14ac:dyDescent="0.3">
      <c r="A369" t="s">
        <v>8403</v>
      </c>
      <c r="B369">
        <v>55</v>
      </c>
      <c r="F369" t="s">
        <v>8404</v>
      </c>
      <c r="G369">
        <v>0</v>
      </c>
    </row>
    <row r="370" spans="1:7" x14ac:dyDescent="0.3">
      <c r="A370" t="s">
        <v>8403</v>
      </c>
      <c r="B370">
        <v>44</v>
      </c>
      <c r="F370" t="s">
        <v>8404</v>
      </c>
      <c r="G370">
        <v>0</v>
      </c>
    </row>
    <row r="371" spans="1:7" x14ac:dyDescent="0.3">
      <c r="A371" t="s">
        <v>8403</v>
      </c>
      <c r="B371">
        <v>110</v>
      </c>
      <c r="F371" t="s">
        <v>8404</v>
      </c>
      <c r="G371">
        <v>8</v>
      </c>
    </row>
    <row r="372" spans="1:7" x14ac:dyDescent="0.3">
      <c r="A372" t="s">
        <v>8403</v>
      </c>
      <c r="B372">
        <v>59</v>
      </c>
      <c r="F372" t="s">
        <v>8404</v>
      </c>
      <c r="G372">
        <v>5</v>
      </c>
    </row>
    <row r="373" spans="1:7" x14ac:dyDescent="0.3">
      <c r="A373" t="s">
        <v>8403</v>
      </c>
      <c r="B373">
        <v>62</v>
      </c>
      <c r="F373" t="s">
        <v>8404</v>
      </c>
      <c r="G373">
        <v>0</v>
      </c>
    </row>
    <row r="374" spans="1:7" x14ac:dyDescent="0.3">
      <c r="A374" t="s">
        <v>8403</v>
      </c>
      <c r="B374">
        <v>105</v>
      </c>
      <c r="F374" t="s">
        <v>8404</v>
      </c>
      <c r="G374">
        <v>2</v>
      </c>
    </row>
    <row r="375" spans="1:7" x14ac:dyDescent="0.3">
      <c r="A375" t="s">
        <v>8403</v>
      </c>
      <c r="B375">
        <v>26</v>
      </c>
      <c r="F375" t="s">
        <v>8404</v>
      </c>
      <c r="G375">
        <v>24</v>
      </c>
    </row>
    <row r="376" spans="1:7" x14ac:dyDescent="0.3">
      <c r="A376" t="s">
        <v>8403</v>
      </c>
      <c r="B376">
        <v>49</v>
      </c>
      <c r="F376" t="s">
        <v>8404</v>
      </c>
      <c r="G376">
        <v>0</v>
      </c>
    </row>
    <row r="377" spans="1:7" x14ac:dyDescent="0.3">
      <c r="A377" t="s">
        <v>8403</v>
      </c>
      <c r="B377">
        <v>68</v>
      </c>
      <c r="F377" t="s">
        <v>8404</v>
      </c>
      <c r="G377">
        <v>9</v>
      </c>
    </row>
    <row r="378" spans="1:7" x14ac:dyDescent="0.3">
      <c r="A378" t="s">
        <v>8403</v>
      </c>
      <c r="B378">
        <v>22</v>
      </c>
      <c r="F378" t="s">
        <v>8404</v>
      </c>
      <c r="G378">
        <v>0</v>
      </c>
    </row>
    <row r="379" spans="1:7" x14ac:dyDescent="0.3">
      <c r="A379" t="s">
        <v>8403</v>
      </c>
      <c r="B379">
        <v>18</v>
      </c>
      <c r="F379" t="s">
        <v>8404</v>
      </c>
      <c r="G379">
        <v>1</v>
      </c>
    </row>
    <row r="380" spans="1:7" x14ac:dyDescent="0.3">
      <c r="A380" t="s">
        <v>8403</v>
      </c>
      <c r="B380">
        <v>19</v>
      </c>
      <c r="F380" t="s">
        <v>8404</v>
      </c>
      <c r="G380">
        <v>10</v>
      </c>
    </row>
    <row r="381" spans="1:7" x14ac:dyDescent="0.3">
      <c r="A381" t="s">
        <v>8403</v>
      </c>
      <c r="B381">
        <v>99</v>
      </c>
      <c r="F381" t="s">
        <v>8404</v>
      </c>
      <c r="G381">
        <v>1</v>
      </c>
    </row>
    <row r="382" spans="1:7" x14ac:dyDescent="0.3">
      <c r="A382" t="s">
        <v>8403</v>
      </c>
      <c r="B382">
        <v>27</v>
      </c>
      <c r="F382" t="s">
        <v>8404</v>
      </c>
      <c r="G382">
        <v>0</v>
      </c>
    </row>
    <row r="383" spans="1:7" x14ac:dyDescent="0.3">
      <c r="A383" t="s">
        <v>8403</v>
      </c>
      <c r="B383">
        <v>25</v>
      </c>
      <c r="F383" t="s">
        <v>8404</v>
      </c>
      <c r="G383">
        <v>20</v>
      </c>
    </row>
    <row r="384" spans="1:7" x14ac:dyDescent="0.3">
      <c r="A384" t="s">
        <v>8403</v>
      </c>
      <c r="B384">
        <v>14</v>
      </c>
      <c r="F384" t="s">
        <v>8404</v>
      </c>
      <c r="G384">
        <v>30</v>
      </c>
    </row>
    <row r="385" spans="1:7" x14ac:dyDescent="0.3">
      <c r="A385" t="s">
        <v>8403</v>
      </c>
      <c r="B385">
        <v>35</v>
      </c>
      <c r="F385" t="s">
        <v>8404</v>
      </c>
      <c r="G385">
        <v>6</v>
      </c>
    </row>
    <row r="386" spans="1:7" x14ac:dyDescent="0.3">
      <c r="A386" t="s">
        <v>8403</v>
      </c>
      <c r="B386">
        <v>10</v>
      </c>
      <c r="F386" t="s">
        <v>8404</v>
      </c>
      <c r="G386">
        <v>15</v>
      </c>
    </row>
    <row r="387" spans="1:7" x14ac:dyDescent="0.3">
      <c r="A387" t="s">
        <v>8403</v>
      </c>
      <c r="B387">
        <v>29</v>
      </c>
      <c r="F387" t="s">
        <v>8404</v>
      </c>
      <c r="G387">
        <v>5</v>
      </c>
    </row>
    <row r="388" spans="1:7" x14ac:dyDescent="0.3">
      <c r="A388" t="s">
        <v>8403</v>
      </c>
      <c r="B388">
        <v>44</v>
      </c>
      <c r="F388" t="s">
        <v>8404</v>
      </c>
      <c r="G388">
        <v>0</v>
      </c>
    </row>
    <row r="389" spans="1:7" x14ac:dyDescent="0.3">
      <c r="A389" t="s">
        <v>8403</v>
      </c>
      <c r="B389">
        <v>17</v>
      </c>
      <c r="F389" t="s">
        <v>8404</v>
      </c>
      <c r="G389">
        <v>0</v>
      </c>
    </row>
    <row r="390" spans="1:7" x14ac:dyDescent="0.3">
      <c r="A390" t="s">
        <v>8403</v>
      </c>
      <c r="B390">
        <v>34</v>
      </c>
      <c r="F390" t="s">
        <v>8404</v>
      </c>
      <c r="G390">
        <v>28</v>
      </c>
    </row>
    <row r="391" spans="1:7" x14ac:dyDescent="0.3">
      <c r="A391" t="s">
        <v>8403</v>
      </c>
      <c r="B391">
        <v>14</v>
      </c>
      <c r="F391" t="s">
        <v>8404</v>
      </c>
      <c r="G391">
        <v>0</v>
      </c>
    </row>
    <row r="392" spans="1:7" x14ac:dyDescent="0.3">
      <c r="A392" t="s">
        <v>8403</v>
      </c>
      <c r="B392">
        <v>156</v>
      </c>
      <c r="F392" t="s">
        <v>8404</v>
      </c>
      <c r="G392">
        <v>5</v>
      </c>
    </row>
    <row r="393" spans="1:7" x14ac:dyDescent="0.3">
      <c r="A393" t="s">
        <v>8403</v>
      </c>
      <c r="B393">
        <v>128</v>
      </c>
      <c r="F393" t="s">
        <v>8404</v>
      </c>
      <c r="G393">
        <v>7</v>
      </c>
    </row>
    <row r="394" spans="1:7" x14ac:dyDescent="0.3">
      <c r="A394" t="s">
        <v>8403</v>
      </c>
      <c r="B394">
        <v>60</v>
      </c>
      <c r="F394" t="s">
        <v>8404</v>
      </c>
      <c r="G394">
        <v>30</v>
      </c>
    </row>
    <row r="395" spans="1:7" x14ac:dyDescent="0.3">
      <c r="A395" t="s">
        <v>8403</v>
      </c>
      <c r="B395">
        <v>32</v>
      </c>
      <c r="F395" t="s">
        <v>8404</v>
      </c>
      <c r="G395">
        <v>2</v>
      </c>
    </row>
    <row r="396" spans="1:7" x14ac:dyDescent="0.3">
      <c r="A396" t="s">
        <v>8403</v>
      </c>
      <c r="B396">
        <v>53</v>
      </c>
      <c r="F396" t="s">
        <v>8404</v>
      </c>
      <c r="G396">
        <v>30</v>
      </c>
    </row>
    <row r="397" spans="1:7" x14ac:dyDescent="0.3">
      <c r="A397" t="s">
        <v>8403</v>
      </c>
      <c r="B397">
        <v>184</v>
      </c>
      <c r="F397" t="s">
        <v>8404</v>
      </c>
      <c r="G397">
        <v>2</v>
      </c>
    </row>
    <row r="398" spans="1:7" x14ac:dyDescent="0.3">
      <c r="A398" t="s">
        <v>8403</v>
      </c>
      <c r="B398">
        <v>90</v>
      </c>
      <c r="F398" t="s">
        <v>8404</v>
      </c>
      <c r="G398">
        <v>0</v>
      </c>
    </row>
    <row r="399" spans="1:7" x14ac:dyDescent="0.3">
      <c r="A399" t="s">
        <v>8403</v>
      </c>
      <c r="B399">
        <v>71</v>
      </c>
      <c r="F399" t="s">
        <v>8404</v>
      </c>
      <c r="G399">
        <v>2</v>
      </c>
    </row>
    <row r="400" spans="1:7" x14ac:dyDescent="0.3">
      <c r="A400" t="s">
        <v>8403</v>
      </c>
      <c r="B400">
        <v>87</v>
      </c>
      <c r="F400" t="s">
        <v>8404</v>
      </c>
      <c r="G400">
        <v>1</v>
      </c>
    </row>
    <row r="401" spans="1:7" x14ac:dyDescent="0.3">
      <c r="A401" t="s">
        <v>8403</v>
      </c>
      <c r="B401">
        <v>28</v>
      </c>
      <c r="F401" t="s">
        <v>8404</v>
      </c>
      <c r="G401">
        <v>2</v>
      </c>
    </row>
    <row r="402" spans="1:7" x14ac:dyDescent="0.3">
      <c r="A402" t="s">
        <v>8403</v>
      </c>
      <c r="B402">
        <v>56</v>
      </c>
      <c r="F402" t="s">
        <v>8404</v>
      </c>
      <c r="G402">
        <v>14</v>
      </c>
    </row>
    <row r="403" spans="1:7" x14ac:dyDescent="0.3">
      <c r="A403" t="s">
        <v>8403</v>
      </c>
      <c r="B403">
        <v>51</v>
      </c>
      <c r="F403" t="s">
        <v>8404</v>
      </c>
      <c r="G403">
        <v>31</v>
      </c>
    </row>
    <row r="404" spans="1:7" x14ac:dyDescent="0.3">
      <c r="A404" t="s">
        <v>8403</v>
      </c>
      <c r="B404">
        <v>75</v>
      </c>
      <c r="F404" t="s">
        <v>8404</v>
      </c>
      <c r="G404">
        <v>16</v>
      </c>
    </row>
    <row r="405" spans="1:7" x14ac:dyDescent="0.3">
      <c r="A405" t="s">
        <v>8403</v>
      </c>
      <c r="B405">
        <v>38</v>
      </c>
      <c r="F405" t="s">
        <v>8404</v>
      </c>
      <c r="G405">
        <v>12</v>
      </c>
    </row>
    <row r="406" spans="1:7" x14ac:dyDescent="0.3">
      <c r="A406" t="s">
        <v>8403</v>
      </c>
      <c r="B406">
        <v>18</v>
      </c>
      <c r="F406" t="s">
        <v>8404</v>
      </c>
      <c r="G406">
        <v>96</v>
      </c>
    </row>
    <row r="407" spans="1:7" x14ac:dyDescent="0.3">
      <c r="A407" t="s">
        <v>8403</v>
      </c>
      <c r="B407">
        <v>54</v>
      </c>
      <c r="F407" t="s">
        <v>8404</v>
      </c>
      <c r="G407">
        <v>16</v>
      </c>
    </row>
    <row r="408" spans="1:7" x14ac:dyDescent="0.3">
      <c r="A408" t="s">
        <v>8403</v>
      </c>
      <c r="B408">
        <v>71</v>
      </c>
      <c r="F408" t="s">
        <v>8404</v>
      </c>
      <c r="G408">
        <v>5</v>
      </c>
    </row>
    <row r="409" spans="1:7" x14ac:dyDescent="0.3">
      <c r="A409" t="s">
        <v>8403</v>
      </c>
      <c r="B409">
        <v>57</v>
      </c>
      <c r="F409" t="s">
        <v>8404</v>
      </c>
      <c r="G409">
        <v>0</v>
      </c>
    </row>
    <row r="410" spans="1:7" x14ac:dyDescent="0.3">
      <c r="A410" t="s">
        <v>8403</v>
      </c>
      <c r="B410">
        <v>43</v>
      </c>
      <c r="F410" t="s">
        <v>8404</v>
      </c>
      <c r="G410">
        <v>8</v>
      </c>
    </row>
    <row r="411" spans="1:7" x14ac:dyDescent="0.3">
      <c r="A411" t="s">
        <v>8403</v>
      </c>
      <c r="B411">
        <v>52</v>
      </c>
      <c r="F411" t="s">
        <v>8404</v>
      </c>
      <c r="G411">
        <v>7</v>
      </c>
    </row>
    <row r="412" spans="1:7" x14ac:dyDescent="0.3">
      <c r="A412" t="s">
        <v>8403</v>
      </c>
      <c r="B412">
        <v>27</v>
      </c>
      <c r="F412" t="s">
        <v>8404</v>
      </c>
      <c r="G412">
        <v>24</v>
      </c>
    </row>
    <row r="413" spans="1:7" x14ac:dyDescent="0.3">
      <c r="A413" t="s">
        <v>8403</v>
      </c>
      <c r="B413">
        <v>12</v>
      </c>
      <c r="F413" t="s">
        <v>8404</v>
      </c>
      <c r="G413">
        <v>121</v>
      </c>
    </row>
    <row r="414" spans="1:7" x14ac:dyDescent="0.3">
      <c r="A414" t="s">
        <v>8403</v>
      </c>
      <c r="B414">
        <v>33</v>
      </c>
      <c r="F414" t="s">
        <v>8404</v>
      </c>
      <c r="G414">
        <v>196</v>
      </c>
    </row>
    <row r="415" spans="1:7" x14ac:dyDescent="0.3">
      <c r="A415" t="s">
        <v>8403</v>
      </c>
      <c r="B415">
        <v>96</v>
      </c>
      <c r="F415" t="s">
        <v>8404</v>
      </c>
      <c r="G415">
        <v>5</v>
      </c>
    </row>
    <row r="416" spans="1:7" x14ac:dyDescent="0.3">
      <c r="A416" t="s">
        <v>8403</v>
      </c>
      <c r="B416">
        <v>28</v>
      </c>
      <c r="F416" t="s">
        <v>8404</v>
      </c>
      <c r="G416">
        <v>73</v>
      </c>
    </row>
    <row r="417" spans="1:7" x14ac:dyDescent="0.3">
      <c r="A417" t="s">
        <v>8403</v>
      </c>
      <c r="B417">
        <v>43</v>
      </c>
      <c r="F417" t="s">
        <v>8404</v>
      </c>
      <c r="G417">
        <v>93</v>
      </c>
    </row>
    <row r="418" spans="1:7" x14ac:dyDescent="0.3">
      <c r="A418" t="s">
        <v>8403</v>
      </c>
      <c r="B418">
        <v>205</v>
      </c>
      <c r="F418" t="s">
        <v>8404</v>
      </c>
      <c r="G418">
        <v>17</v>
      </c>
    </row>
    <row r="419" spans="1:7" x14ac:dyDescent="0.3">
      <c r="A419" t="s">
        <v>8403</v>
      </c>
      <c r="B419">
        <v>23</v>
      </c>
      <c r="F419" t="s">
        <v>8404</v>
      </c>
      <c r="G419">
        <v>7</v>
      </c>
    </row>
    <row r="420" spans="1:7" x14ac:dyDescent="0.3">
      <c r="A420" t="s">
        <v>8403</v>
      </c>
      <c r="B420">
        <v>19</v>
      </c>
      <c r="F420" t="s">
        <v>8404</v>
      </c>
      <c r="G420">
        <v>17</v>
      </c>
    </row>
    <row r="421" spans="1:7" x14ac:dyDescent="0.3">
      <c r="A421" t="s">
        <v>8403</v>
      </c>
      <c r="B421">
        <v>14</v>
      </c>
      <c r="F421" t="s">
        <v>8404</v>
      </c>
      <c r="G421">
        <v>171</v>
      </c>
    </row>
    <row r="422" spans="1:7" x14ac:dyDescent="0.3">
      <c r="A422" t="s">
        <v>8403</v>
      </c>
      <c r="B422">
        <v>38</v>
      </c>
      <c r="F422" t="s">
        <v>8404</v>
      </c>
      <c r="G422">
        <v>188</v>
      </c>
    </row>
    <row r="423" spans="1:7" x14ac:dyDescent="0.3">
      <c r="A423" t="s">
        <v>8403</v>
      </c>
      <c r="B423">
        <v>78</v>
      </c>
      <c r="F423" t="s">
        <v>8404</v>
      </c>
      <c r="G423">
        <v>110</v>
      </c>
    </row>
    <row r="424" spans="1:7" x14ac:dyDescent="0.3">
      <c r="A424" t="s">
        <v>8403</v>
      </c>
      <c r="B424">
        <v>69</v>
      </c>
      <c r="F424" t="s">
        <v>8404</v>
      </c>
      <c r="G424">
        <v>37</v>
      </c>
    </row>
    <row r="425" spans="1:7" x14ac:dyDescent="0.3">
      <c r="A425" t="s">
        <v>8403</v>
      </c>
      <c r="B425">
        <v>33</v>
      </c>
      <c r="F425" t="s">
        <v>8404</v>
      </c>
      <c r="G425">
        <v>9</v>
      </c>
    </row>
    <row r="426" spans="1:7" x14ac:dyDescent="0.3">
      <c r="A426" t="s">
        <v>8403</v>
      </c>
      <c r="B426">
        <v>54</v>
      </c>
      <c r="F426" t="s">
        <v>8404</v>
      </c>
      <c r="G426">
        <v>29</v>
      </c>
    </row>
    <row r="427" spans="1:7" x14ac:dyDescent="0.3">
      <c r="A427" t="s">
        <v>8403</v>
      </c>
      <c r="B427">
        <v>99</v>
      </c>
      <c r="F427" t="s">
        <v>8404</v>
      </c>
      <c r="G427">
        <v>6</v>
      </c>
    </row>
    <row r="428" spans="1:7" x14ac:dyDescent="0.3">
      <c r="A428" t="s">
        <v>8403</v>
      </c>
      <c r="B428">
        <v>49</v>
      </c>
      <c r="F428" t="s">
        <v>8404</v>
      </c>
      <c r="G428">
        <v>30</v>
      </c>
    </row>
    <row r="429" spans="1:7" x14ac:dyDescent="0.3">
      <c r="A429" t="s">
        <v>8403</v>
      </c>
      <c r="B429">
        <v>11</v>
      </c>
      <c r="F429" t="s">
        <v>8404</v>
      </c>
      <c r="G429">
        <v>81</v>
      </c>
    </row>
    <row r="430" spans="1:7" x14ac:dyDescent="0.3">
      <c r="A430" t="s">
        <v>8403</v>
      </c>
      <c r="B430">
        <v>38</v>
      </c>
      <c r="F430" t="s">
        <v>8404</v>
      </c>
      <c r="G430">
        <v>4</v>
      </c>
    </row>
    <row r="431" spans="1:7" x14ac:dyDescent="0.3">
      <c r="A431" t="s">
        <v>8403</v>
      </c>
      <c r="B431">
        <v>16</v>
      </c>
      <c r="F431" t="s">
        <v>8404</v>
      </c>
      <c r="G431">
        <v>11</v>
      </c>
    </row>
    <row r="432" spans="1:7" x14ac:dyDescent="0.3">
      <c r="A432" t="s">
        <v>8403</v>
      </c>
      <c r="B432">
        <v>32</v>
      </c>
      <c r="F432" t="s">
        <v>8404</v>
      </c>
      <c r="G432">
        <v>14</v>
      </c>
    </row>
    <row r="433" spans="1:7" x14ac:dyDescent="0.3">
      <c r="A433" t="s">
        <v>8403</v>
      </c>
      <c r="B433">
        <v>20</v>
      </c>
      <c r="F433" t="s">
        <v>8404</v>
      </c>
      <c r="G433">
        <v>5</v>
      </c>
    </row>
    <row r="434" spans="1:7" x14ac:dyDescent="0.3">
      <c r="A434" t="s">
        <v>8403</v>
      </c>
      <c r="B434">
        <v>154</v>
      </c>
      <c r="F434" t="s">
        <v>8404</v>
      </c>
      <c r="G434">
        <v>45</v>
      </c>
    </row>
    <row r="435" spans="1:7" x14ac:dyDescent="0.3">
      <c r="A435" t="s">
        <v>8403</v>
      </c>
      <c r="B435">
        <v>41</v>
      </c>
      <c r="F435" t="s">
        <v>8404</v>
      </c>
      <c r="G435">
        <v>8</v>
      </c>
    </row>
    <row r="436" spans="1:7" x14ac:dyDescent="0.3">
      <c r="A436" t="s">
        <v>8403</v>
      </c>
      <c r="B436">
        <v>75</v>
      </c>
      <c r="F436" t="s">
        <v>8404</v>
      </c>
      <c r="G436">
        <v>3</v>
      </c>
    </row>
    <row r="437" spans="1:7" x14ac:dyDescent="0.3">
      <c r="A437" t="s">
        <v>8403</v>
      </c>
      <c r="B437">
        <v>40</v>
      </c>
      <c r="F437" t="s">
        <v>8404</v>
      </c>
      <c r="G437">
        <v>24</v>
      </c>
    </row>
    <row r="438" spans="1:7" x14ac:dyDescent="0.3">
      <c r="A438" t="s">
        <v>8403</v>
      </c>
      <c r="B438">
        <v>46</v>
      </c>
      <c r="F438" t="s">
        <v>8404</v>
      </c>
      <c r="G438">
        <v>18</v>
      </c>
    </row>
    <row r="439" spans="1:7" x14ac:dyDescent="0.3">
      <c r="A439" t="s">
        <v>8403</v>
      </c>
      <c r="B439">
        <v>62</v>
      </c>
      <c r="F439" t="s">
        <v>8404</v>
      </c>
      <c r="G439">
        <v>12</v>
      </c>
    </row>
    <row r="440" spans="1:7" x14ac:dyDescent="0.3">
      <c r="A440" t="s">
        <v>8403</v>
      </c>
      <c r="B440">
        <v>61</v>
      </c>
      <c r="F440" t="s">
        <v>8404</v>
      </c>
      <c r="G440">
        <v>123</v>
      </c>
    </row>
    <row r="441" spans="1:7" x14ac:dyDescent="0.3">
      <c r="A441" t="s">
        <v>8403</v>
      </c>
      <c r="B441">
        <v>96</v>
      </c>
      <c r="F441" t="s">
        <v>8404</v>
      </c>
      <c r="G441">
        <v>96</v>
      </c>
    </row>
    <row r="442" spans="1:7" x14ac:dyDescent="0.3">
      <c r="A442" t="s">
        <v>8403</v>
      </c>
      <c r="B442">
        <v>190</v>
      </c>
      <c r="F442" t="s">
        <v>8404</v>
      </c>
      <c r="G442">
        <v>31</v>
      </c>
    </row>
    <row r="443" spans="1:7" x14ac:dyDescent="0.3">
      <c r="A443" t="s">
        <v>8403</v>
      </c>
      <c r="B443">
        <v>94</v>
      </c>
      <c r="F443" t="s">
        <v>8404</v>
      </c>
      <c r="G443">
        <v>4</v>
      </c>
    </row>
    <row r="444" spans="1:7" x14ac:dyDescent="0.3">
      <c r="A444" t="s">
        <v>8403</v>
      </c>
      <c r="B444">
        <v>39</v>
      </c>
      <c r="F444" t="s">
        <v>8404</v>
      </c>
      <c r="G444">
        <v>3</v>
      </c>
    </row>
    <row r="445" spans="1:7" x14ac:dyDescent="0.3">
      <c r="A445" t="s">
        <v>8403</v>
      </c>
      <c r="B445">
        <v>127</v>
      </c>
      <c r="F445" t="s">
        <v>8404</v>
      </c>
      <c r="G445">
        <v>179</v>
      </c>
    </row>
    <row r="446" spans="1:7" x14ac:dyDescent="0.3">
      <c r="A446" t="s">
        <v>8403</v>
      </c>
      <c r="B446">
        <v>159</v>
      </c>
      <c r="F446" t="s">
        <v>8404</v>
      </c>
      <c r="G446">
        <v>3</v>
      </c>
    </row>
    <row r="447" spans="1:7" x14ac:dyDescent="0.3">
      <c r="A447" t="s">
        <v>8403</v>
      </c>
      <c r="B447">
        <v>177</v>
      </c>
      <c r="F447" t="s">
        <v>8404</v>
      </c>
      <c r="G447">
        <v>23</v>
      </c>
    </row>
    <row r="448" spans="1:7" x14ac:dyDescent="0.3">
      <c r="A448" t="s">
        <v>8403</v>
      </c>
      <c r="B448">
        <v>47</v>
      </c>
      <c r="F448" t="s">
        <v>8404</v>
      </c>
      <c r="G448">
        <v>23</v>
      </c>
    </row>
    <row r="449" spans="1:7" x14ac:dyDescent="0.3">
      <c r="A449" t="s">
        <v>8403</v>
      </c>
      <c r="B449">
        <v>1</v>
      </c>
      <c r="F449" t="s">
        <v>8404</v>
      </c>
      <c r="G449">
        <v>41</v>
      </c>
    </row>
    <row r="450" spans="1:7" x14ac:dyDescent="0.3">
      <c r="A450" t="s">
        <v>8403</v>
      </c>
      <c r="B450">
        <v>16</v>
      </c>
      <c r="F450" t="s">
        <v>8404</v>
      </c>
      <c r="G450">
        <v>0</v>
      </c>
    </row>
    <row r="451" spans="1:7" x14ac:dyDescent="0.3">
      <c r="A451" t="s">
        <v>8403</v>
      </c>
      <c r="B451">
        <v>115</v>
      </c>
      <c r="F451" t="s">
        <v>8404</v>
      </c>
      <c r="G451">
        <v>32</v>
      </c>
    </row>
    <row r="452" spans="1:7" x14ac:dyDescent="0.3">
      <c r="A452" t="s">
        <v>8403</v>
      </c>
      <c r="B452">
        <v>133</v>
      </c>
      <c r="F452" t="s">
        <v>8404</v>
      </c>
      <c r="G452">
        <v>2</v>
      </c>
    </row>
    <row r="453" spans="1:7" x14ac:dyDescent="0.3">
      <c r="A453" t="s">
        <v>8403</v>
      </c>
      <c r="B453">
        <v>70</v>
      </c>
      <c r="F453" t="s">
        <v>8404</v>
      </c>
      <c r="G453">
        <v>7</v>
      </c>
    </row>
    <row r="454" spans="1:7" x14ac:dyDescent="0.3">
      <c r="A454" t="s">
        <v>8403</v>
      </c>
      <c r="B454">
        <v>62</v>
      </c>
      <c r="F454" t="s">
        <v>8404</v>
      </c>
      <c r="G454">
        <v>4</v>
      </c>
    </row>
    <row r="455" spans="1:7" x14ac:dyDescent="0.3">
      <c r="A455" t="s">
        <v>8403</v>
      </c>
      <c r="B455">
        <v>10</v>
      </c>
      <c r="F455" t="s">
        <v>8404</v>
      </c>
      <c r="G455">
        <v>196</v>
      </c>
    </row>
    <row r="456" spans="1:7" x14ac:dyDescent="0.3">
      <c r="A456" t="s">
        <v>8403</v>
      </c>
      <c r="B456">
        <v>499</v>
      </c>
      <c r="F456" t="s">
        <v>8404</v>
      </c>
      <c r="G456">
        <v>11</v>
      </c>
    </row>
    <row r="457" spans="1:7" x14ac:dyDescent="0.3">
      <c r="A457" t="s">
        <v>8403</v>
      </c>
      <c r="B457">
        <v>47</v>
      </c>
      <c r="F457" t="s">
        <v>8404</v>
      </c>
      <c r="G457">
        <v>9</v>
      </c>
    </row>
    <row r="458" spans="1:7" x14ac:dyDescent="0.3">
      <c r="A458" t="s">
        <v>8403</v>
      </c>
      <c r="B458">
        <v>28</v>
      </c>
      <c r="F458" t="s">
        <v>8404</v>
      </c>
      <c r="G458">
        <v>5</v>
      </c>
    </row>
    <row r="459" spans="1:7" x14ac:dyDescent="0.3">
      <c r="A459" t="s">
        <v>8403</v>
      </c>
      <c r="B459">
        <v>24</v>
      </c>
      <c r="F459" t="s">
        <v>8404</v>
      </c>
      <c r="G459">
        <v>8</v>
      </c>
    </row>
    <row r="460" spans="1:7" x14ac:dyDescent="0.3">
      <c r="A460" t="s">
        <v>8403</v>
      </c>
      <c r="B460">
        <v>76</v>
      </c>
      <c r="F460" t="s">
        <v>8404</v>
      </c>
      <c r="G460">
        <v>229</v>
      </c>
    </row>
    <row r="461" spans="1:7" x14ac:dyDescent="0.3">
      <c r="A461" t="s">
        <v>8403</v>
      </c>
      <c r="B461">
        <v>98</v>
      </c>
      <c r="F461" t="s">
        <v>8404</v>
      </c>
      <c r="G461">
        <v>40</v>
      </c>
    </row>
    <row r="462" spans="1:7" x14ac:dyDescent="0.3">
      <c r="A462" t="s">
        <v>8403</v>
      </c>
      <c r="B462">
        <v>30</v>
      </c>
      <c r="F462" t="s">
        <v>8404</v>
      </c>
      <c r="G462">
        <v>123</v>
      </c>
    </row>
    <row r="463" spans="1:7" x14ac:dyDescent="0.3">
      <c r="A463" t="s">
        <v>8403</v>
      </c>
      <c r="B463">
        <v>478</v>
      </c>
      <c r="F463" t="s">
        <v>8404</v>
      </c>
      <c r="G463">
        <v>5</v>
      </c>
    </row>
    <row r="464" spans="1:7" x14ac:dyDescent="0.3">
      <c r="A464" t="s">
        <v>8403</v>
      </c>
      <c r="B464">
        <v>74</v>
      </c>
      <c r="F464" t="s">
        <v>8404</v>
      </c>
      <c r="G464">
        <v>148</v>
      </c>
    </row>
    <row r="465" spans="1:7" x14ac:dyDescent="0.3">
      <c r="A465" t="s">
        <v>8403</v>
      </c>
      <c r="B465">
        <v>131</v>
      </c>
      <c r="F465" t="s">
        <v>8404</v>
      </c>
      <c r="G465">
        <v>10</v>
      </c>
    </row>
    <row r="466" spans="1:7" x14ac:dyDescent="0.3">
      <c r="A466" t="s">
        <v>8403</v>
      </c>
      <c r="B466">
        <v>61</v>
      </c>
      <c r="F466" t="s">
        <v>8404</v>
      </c>
      <c r="G466">
        <v>4</v>
      </c>
    </row>
    <row r="467" spans="1:7" x14ac:dyDescent="0.3">
      <c r="A467" t="s">
        <v>8403</v>
      </c>
      <c r="B467">
        <v>1071</v>
      </c>
      <c r="F467" t="s">
        <v>8404</v>
      </c>
      <c r="G467">
        <v>21</v>
      </c>
    </row>
    <row r="468" spans="1:7" x14ac:dyDescent="0.3">
      <c r="A468" t="s">
        <v>8403</v>
      </c>
      <c r="B468">
        <v>122</v>
      </c>
      <c r="F468" t="s">
        <v>8404</v>
      </c>
      <c r="G468">
        <v>2</v>
      </c>
    </row>
    <row r="469" spans="1:7" x14ac:dyDescent="0.3">
      <c r="A469" t="s">
        <v>8403</v>
      </c>
      <c r="B469">
        <v>111</v>
      </c>
      <c r="F469" t="s">
        <v>8404</v>
      </c>
      <c r="G469">
        <v>0</v>
      </c>
    </row>
    <row r="470" spans="1:7" x14ac:dyDescent="0.3">
      <c r="A470" t="s">
        <v>8403</v>
      </c>
      <c r="B470">
        <v>255</v>
      </c>
      <c r="F470" t="s">
        <v>8404</v>
      </c>
      <c r="G470">
        <v>4</v>
      </c>
    </row>
    <row r="471" spans="1:7" x14ac:dyDescent="0.3">
      <c r="A471" t="s">
        <v>8403</v>
      </c>
      <c r="B471">
        <v>141</v>
      </c>
      <c r="F471" t="s">
        <v>8404</v>
      </c>
      <c r="G471">
        <v>1</v>
      </c>
    </row>
    <row r="472" spans="1:7" x14ac:dyDescent="0.3">
      <c r="A472" t="s">
        <v>8403</v>
      </c>
      <c r="B472">
        <v>159</v>
      </c>
      <c r="F472" t="s">
        <v>8404</v>
      </c>
      <c r="G472">
        <v>30</v>
      </c>
    </row>
    <row r="473" spans="1:7" x14ac:dyDescent="0.3">
      <c r="A473" t="s">
        <v>8403</v>
      </c>
      <c r="B473">
        <v>99</v>
      </c>
      <c r="F473" t="s">
        <v>8404</v>
      </c>
      <c r="G473">
        <v>3</v>
      </c>
    </row>
    <row r="474" spans="1:7" x14ac:dyDescent="0.3">
      <c r="A474" t="s">
        <v>8403</v>
      </c>
      <c r="B474">
        <v>96</v>
      </c>
      <c r="F474" t="s">
        <v>8404</v>
      </c>
      <c r="G474">
        <v>975</v>
      </c>
    </row>
    <row r="475" spans="1:7" x14ac:dyDescent="0.3">
      <c r="A475" t="s">
        <v>8403</v>
      </c>
      <c r="B475">
        <v>27</v>
      </c>
      <c r="F475" t="s">
        <v>8404</v>
      </c>
      <c r="G475">
        <v>167</v>
      </c>
    </row>
    <row r="476" spans="1:7" x14ac:dyDescent="0.3">
      <c r="A476" t="s">
        <v>8403</v>
      </c>
      <c r="B476">
        <v>166</v>
      </c>
      <c r="F476" t="s">
        <v>8404</v>
      </c>
      <c r="G476">
        <v>5</v>
      </c>
    </row>
    <row r="477" spans="1:7" x14ac:dyDescent="0.3">
      <c r="A477" t="s">
        <v>8403</v>
      </c>
      <c r="B477">
        <v>76</v>
      </c>
      <c r="F477" t="s">
        <v>8404</v>
      </c>
      <c r="G477">
        <v>18</v>
      </c>
    </row>
    <row r="478" spans="1:7" x14ac:dyDescent="0.3">
      <c r="A478" t="s">
        <v>8403</v>
      </c>
      <c r="B478">
        <v>211</v>
      </c>
      <c r="F478" t="s">
        <v>8404</v>
      </c>
      <c r="G478">
        <v>98</v>
      </c>
    </row>
    <row r="479" spans="1:7" x14ac:dyDescent="0.3">
      <c r="A479" t="s">
        <v>8403</v>
      </c>
      <c r="B479">
        <v>21</v>
      </c>
      <c r="F479" t="s">
        <v>8404</v>
      </c>
      <c r="G479">
        <v>4</v>
      </c>
    </row>
    <row r="480" spans="1:7" x14ac:dyDescent="0.3">
      <c r="A480" t="s">
        <v>8403</v>
      </c>
      <c r="B480">
        <v>61</v>
      </c>
      <c r="F480" t="s">
        <v>8404</v>
      </c>
      <c r="G480">
        <v>3</v>
      </c>
    </row>
    <row r="481" spans="1:7" x14ac:dyDescent="0.3">
      <c r="A481" t="s">
        <v>8403</v>
      </c>
      <c r="B481">
        <v>30</v>
      </c>
      <c r="F481" t="s">
        <v>8404</v>
      </c>
      <c r="G481">
        <v>1</v>
      </c>
    </row>
    <row r="482" spans="1:7" x14ac:dyDescent="0.3">
      <c r="A482" t="s">
        <v>8403</v>
      </c>
      <c r="B482">
        <v>375</v>
      </c>
      <c r="F482" t="s">
        <v>8404</v>
      </c>
      <c r="G482">
        <v>0</v>
      </c>
    </row>
    <row r="483" spans="1:7" x14ac:dyDescent="0.3">
      <c r="A483" t="s">
        <v>8403</v>
      </c>
      <c r="B483">
        <v>111</v>
      </c>
      <c r="F483" t="s">
        <v>8404</v>
      </c>
      <c r="G483">
        <v>9</v>
      </c>
    </row>
    <row r="484" spans="1:7" x14ac:dyDescent="0.3">
      <c r="A484" t="s">
        <v>8403</v>
      </c>
      <c r="B484">
        <v>123</v>
      </c>
      <c r="F484" t="s">
        <v>8404</v>
      </c>
      <c r="G484">
        <v>2</v>
      </c>
    </row>
    <row r="485" spans="1:7" x14ac:dyDescent="0.3">
      <c r="A485" t="s">
        <v>8403</v>
      </c>
      <c r="B485">
        <v>70</v>
      </c>
      <c r="F485" t="s">
        <v>8404</v>
      </c>
      <c r="G485">
        <v>0</v>
      </c>
    </row>
    <row r="486" spans="1:7" x14ac:dyDescent="0.3">
      <c r="A486" t="s">
        <v>8403</v>
      </c>
      <c r="B486">
        <v>85</v>
      </c>
      <c r="F486" t="s">
        <v>8404</v>
      </c>
      <c r="G486">
        <v>147</v>
      </c>
    </row>
    <row r="487" spans="1:7" x14ac:dyDescent="0.3">
      <c r="A487" t="s">
        <v>8403</v>
      </c>
      <c r="B487">
        <v>86</v>
      </c>
      <c r="F487" t="s">
        <v>8404</v>
      </c>
      <c r="G487">
        <v>49</v>
      </c>
    </row>
    <row r="488" spans="1:7" x14ac:dyDescent="0.3">
      <c r="A488" t="s">
        <v>8403</v>
      </c>
      <c r="B488">
        <v>13</v>
      </c>
      <c r="F488" t="s">
        <v>8404</v>
      </c>
      <c r="G488">
        <v>1</v>
      </c>
    </row>
    <row r="489" spans="1:7" x14ac:dyDescent="0.3">
      <c r="A489" t="s">
        <v>8403</v>
      </c>
      <c r="B489">
        <v>33</v>
      </c>
      <c r="F489" t="s">
        <v>8404</v>
      </c>
      <c r="G489">
        <v>2</v>
      </c>
    </row>
    <row r="490" spans="1:7" x14ac:dyDescent="0.3">
      <c r="A490" t="s">
        <v>8403</v>
      </c>
      <c r="B490">
        <v>15</v>
      </c>
      <c r="F490" t="s">
        <v>8404</v>
      </c>
      <c r="G490">
        <v>7</v>
      </c>
    </row>
    <row r="491" spans="1:7" x14ac:dyDescent="0.3">
      <c r="A491" t="s">
        <v>8403</v>
      </c>
      <c r="B491">
        <v>273</v>
      </c>
      <c r="F491" t="s">
        <v>8404</v>
      </c>
      <c r="G491">
        <v>4</v>
      </c>
    </row>
    <row r="492" spans="1:7" x14ac:dyDescent="0.3">
      <c r="A492" t="s">
        <v>8403</v>
      </c>
      <c r="B492">
        <v>714</v>
      </c>
      <c r="F492" t="s">
        <v>8404</v>
      </c>
      <c r="G492">
        <v>27</v>
      </c>
    </row>
    <row r="493" spans="1:7" x14ac:dyDescent="0.3">
      <c r="A493" t="s">
        <v>8403</v>
      </c>
      <c r="B493">
        <v>170</v>
      </c>
      <c r="F493" t="s">
        <v>8404</v>
      </c>
      <c r="G493">
        <v>94</v>
      </c>
    </row>
    <row r="494" spans="1:7" x14ac:dyDescent="0.3">
      <c r="A494" t="s">
        <v>8403</v>
      </c>
      <c r="B494">
        <v>512</v>
      </c>
      <c r="F494" t="s">
        <v>8404</v>
      </c>
      <c r="G494">
        <v>29</v>
      </c>
    </row>
    <row r="495" spans="1:7" x14ac:dyDescent="0.3">
      <c r="A495" t="s">
        <v>8403</v>
      </c>
      <c r="B495">
        <v>314</v>
      </c>
      <c r="F495" t="s">
        <v>8404</v>
      </c>
      <c r="G495">
        <v>7</v>
      </c>
    </row>
    <row r="496" spans="1:7" x14ac:dyDescent="0.3">
      <c r="A496" t="s">
        <v>8403</v>
      </c>
      <c r="B496">
        <v>167</v>
      </c>
      <c r="F496" t="s">
        <v>8404</v>
      </c>
      <c r="G496">
        <v>22</v>
      </c>
    </row>
    <row r="497" spans="1:7" x14ac:dyDescent="0.3">
      <c r="A497" t="s">
        <v>8403</v>
      </c>
      <c r="B497">
        <v>9</v>
      </c>
      <c r="F497" t="s">
        <v>8404</v>
      </c>
      <c r="G497">
        <v>1</v>
      </c>
    </row>
    <row r="498" spans="1:7" x14ac:dyDescent="0.3">
      <c r="A498" t="s">
        <v>8403</v>
      </c>
      <c r="B498">
        <v>103</v>
      </c>
      <c r="F498" t="s">
        <v>8404</v>
      </c>
      <c r="G498">
        <v>10</v>
      </c>
    </row>
    <row r="499" spans="1:7" x14ac:dyDescent="0.3">
      <c r="A499" t="s">
        <v>8403</v>
      </c>
      <c r="B499">
        <v>111</v>
      </c>
      <c r="F499" t="s">
        <v>8404</v>
      </c>
      <c r="G499">
        <v>6</v>
      </c>
    </row>
    <row r="500" spans="1:7" x14ac:dyDescent="0.3">
      <c r="A500" t="s">
        <v>8403</v>
      </c>
      <c r="B500">
        <v>271</v>
      </c>
      <c r="F500" t="s">
        <v>8404</v>
      </c>
      <c r="G500">
        <v>24</v>
      </c>
    </row>
    <row r="501" spans="1:7" x14ac:dyDescent="0.3">
      <c r="A501" t="s">
        <v>8403</v>
      </c>
      <c r="B501">
        <v>101</v>
      </c>
      <c r="F501" t="s">
        <v>8404</v>
      </c>
      <c r="G501">
        <v>15</v>
      </c>
    </row>
    <row r="502" spans="1:7" x14ac:dyDescent="0.3">
      <c r="A502" t="s">
        <v>8403</v>
      </c>
      <c r="B502">
        <v>57</v>
      </c>
      <c r="F502" t="s">
        <v>8404</v>
      </c>
      <c r="G502">
        <v>37</v>
      </c>
    </row>
    <row r="503" spans="1:7" x14ac:dyDescent="0.3">
      <c r="A503" t="s">
        <v>8403</v>
      </c>
      <c r="B503">
        <v>62</v>
      </c>
      <c r="F503" t="s">
        <v>8404</v>
      </c>
      <c r="G503">
        <v>20</v>
      </c>
    </row>
    <row r="504" spans="1:7" x14ac:dyDescent="0.3">
      <c r="A504" t="s">
        <v>8403</v>
      </c>
      <c r="B504">
        <v>32</v>
      </c>
      <c r="F504" t="s">
        <v>8404</v>
      </c>
      <c r="G504">
        <v>7</v>
      </c>
    </row>
    <row r="505" spans="1:7" x14ac:dyDescent="0.3">
      <c r="A505" t="s">
        <v>8403</v>
      </c>
      <c r="B505">
        <v>141</v>
      </c>
      <c r="F505" t="s">
        <v>8404</v>
      </c>
      <c r="G505">
        <v>0</v>
      </c>
    </row>
    <row r="506" spans="1:7" x14ac:dyDescent="0.3">
      <c r="A506" t="s">
        <v>8403</v>
      </c>
      <c r="B506">
        <v>75</v>
      </c>
      <c r="F506" t="s">
        <v>8404</v>
      </c>
      <c r="G506">
        <v>21</v>
      </c>
    </row>
    <row r="507" spans="1:7" x14ac:dyDescent="0.3">
      <c r="A507" t="s">
        <v>8403</v>
      </c>
      <c r="B507">
        <v>46</v>
      </c>
      <c r="F507" t="s">
        <v>8404</v>
      </c>
      <c r="G507">
        <v>3</v>
      </c>
    </row>
    <row r="508" spans="1:7" x14ac:dyDescent="0.3">
      <c r="A508" t="s">
        <v>8403</v>
      </c>
      <c r="B508">
        <v>103</v>
      </c>
      <c r="F508" t="s">
        <v>8404</v>
      </c>
      <c r="G508">
        <v>11</v>
      </c>
    </row>
    <row r="509" spans="1:7" x14ac:dyDescent="0.3">
      <c r="A509" t="s">
        <v>8403</v>
      </c>
      <c r="B509">
        <v>6</v>
      </c>
      <c r="F509" t="s">
        <v>8404</v>
      </c>
      <c r="G509">
        <v>1</v>
      </c>
    </row>
    <row r="510" spans="1:7" x14ac:dyDescent="0.3">
      <c r="A510" t="s">
        <v>8403</v>
      </c>
      <c r="B510">
        <v>83</v>
      </c>
      <c r="F510" t="s">
        <v>8404</v>
      </c>
      <c r="G510">
        <v>312</v>
      </c>
    </row>
    <row r="511" spans="1:7" x14ac:dyDescent="0.3">
      <c r="A511" t="s">
        <v>8403</v>
      </c>
      <c r="B511">
        <v>108</v>
      </c>
      <c r="F511" t="s">
        <v>8404</v>
      </c>
      <c r="G511">
        <v>1</v>
      </c>
    </row>
    <row r="512" spans="1:7" x14ac:dyDescent="0.3">
      <c r="A512" t="s">
        <v>8403</v>
      </c>
      <c r="B512">
        <v>25</v>
      </c>
      <c r="F512" t="s">
        <v>8404</v>
      </c>
      <c r="G512">
        <v>3</v>
      </c>
    </row>
    <row r="513" spans="1:7" x14ac:dyDescent="0.3">
      <c r="A513" t="s">
        <v>8403</v>
      </c>
      <c r="B513">
        <v>549</v>
      </c>
      <c r="F513" t="s">
        <v>8404</v>
      </c>
      <c r="G513">
        <v>4</v>
      </c>
    </row>
    <row r="514" spans="1:7" x14ac:dyDescent="0.3">
      <c r="A514" t="s">
        <v>8403</v>
      </c>
      <c r="B514">
        <v>222</v>
      </c>
      <c r="F514" t="s">
        <v>8404</v>
      </c>
      <c r="G514">
        <v>10</v>
      </c>
    </row>
    <row r="515" spans="1:7" x14ac:dyDescent="0.3">
      <c r="A515" t="s">
        <v>8403</v>
      </c>
      <c r="B515">
        <v>183</v>
      </c>
      <c r="F515" t="s">
        <v>8404</v>
      </c>
      <c r="G515">
        <v>8</v>
      </c>
    </row>
    <row r="516" spans="1:7" x14ac:dyDescent="0.3">
      <c r="A516" t="s">
        <v>8403</v>
      </c>
      <c r="B516">
        <v>89</v>
      </c>
      <c r="F516" t="s">
        <v>8404</v>
      </c>
      <c r="G516">
        <v>3</v>
      </c>
    </row>
    <row r="517" spans="1:7" x14ac:dyDescent="0.3">
      <c r="A517" t="s">
        <v>8403</v>
      </c>
      <c r="B517">
        <v>253</v>
      </c>
      <c r="F517" t="s">
        <v>8404</v>
      </c>
      <c r="G517">
        <v>1</v>
      </c>
    </row>
    <row r="518" spans="1:7" x14ac:dyDescent="0.3">
      <c r="A518" t="s">
        <v>8403</v>
      </c>
      <c r="B518">
        <v>140</v>
      </c>
      <c r="F518" t="s">
        <v>8404</v>
      </c>
      <c r="G518">
        <v>0</v>
      </c>
    </row>
    <row r="519" spans="1:7" x14ac:dyDescent="0.3">
      <c r="A519" t="s">
        <v>8403</v>
      </c>
      <c r="B519">
        <v>103</v>
      </c>
      <c r="F519" t="s">
        <v>8404</v>
      </c>
      <c r="G519">
        <v>5</v>
      </c>
    </row>
    <row r="520" spans="1:7" x14ac:dyDescent="0.3">
      <c r="A520" t="s">
        <v>8403</v>
      </c>
      <c r="B520">
        <v>138</v>
      </c>
      <c r="F520" t="s">
        <v>8404</v>
      </c>
      <c r="G520">
        <v>0</v>
      </c>
    </row>
    <row r="521" spans="1:7" x14ac:dyDescent="0.3">
      <c r="A521" t="s">
        <v>8403</v>
      </c>
      <c r="B521">
        <v>191</v>
      </c>
      <c r="F521" t="s">
        <v>8404</v>
      </c>
      <c r="G521">
        <v>3</v>
      </c>
    </row>
    <row r="522" spans="1:7" x14ac:dyDescent="0.3">
      <c r="A522" t="s">
        <v>8403</v>
      </c>
      <c r="B522">
        <v>45</v>
      </c>
      <c r="F522" t="s">
        <v>8404</v>
      </c>
      <c r="G522">
        <v>7</v>
      </c>
    </row>
    <row r="523" spans="1:7" x14ac:dyDescent="0.3">
      <c r="A523" t="s">
        <v>8403</v>
      </c>
      <c r="B523">
        <v>17</v>
      </c>
      <c r="F523" t="s">
        <v>8404</v>
      </c>
      <c r="G523">
        <v>0</v>
      </c>
    </row>
    <row r="524" spans="1:7" x14ac:dyDescent="0.3">
      <c r="A524" t="s">
        <v>8403</v>
      </c>
      <c r="B524">
        <v>31</v>
      </c>
      <c r="F524" t="s">
        <v>8404</v>
      </c>
      <c r="G524">
        <v>2</v>
      </c>
    </row>
    <row r="525" spans="1:7" x14ac:dyDescent="0.3">
      <c r="A525" t="s">
        <v>8403</v>
      </c>
      <c r="B525">
        <v>50</v>
      </c>
      <c r="F525" t="s">
        <v>8404</v>
      </c>
      <c r="G525">
        <v>23</v>
      </c>
    </row>
    <row r="526" spans="1:7" x14ac:dyDescent="0.3">
      <c r="A526" t="s">
        <v>8403</v>
      </c>
      <c r="B526">
        <v>59</v>
      </c>
      <c r="F526" t="s">
        <v>8404</v>
      </c>
      <c r="G526">
        <v>1</v>
      </c>
    </row>
    <row r="527" spans="1:7" x14ac:dyDescent="0.3">
      <c r="A527" t="s">
        <v>8403</v>
      </c>
      <c r="B527">
        <v>81</v>
      </c>
      <c r="F527" t="s">
        <v>8404</v>
      </c>
      <c r="G527">
        <v>2</v>
      </c>
    </row>
    <row r="528" spans="1:7" x14ac:dyDescent="0.3">
      <c r="A528" t="s">
        <v>8403</v>
      </c>
      <c r="B528">
        <v>508</v>
      </c>
      <c r="F528" t="s">
        <v>8404</v>
      </c>
      <c r="G528">
        <v>3</v>
      </c>
    </row>
    <row r="529" spans="1:7" x14ac:dyDescent="0.3">
      <c r="A529" t="s">
        <v>8403</v>
      </c>
      <c r="B529">
        <v>74</v>
      </c>
      <c r="F529" t="s">
        <v>8404</v>
      </c>
      <c r="G529">
        <v>0</v>
      </c>
    </row>
    <row r="530" spans="1:7" x14ac:dyDescent="0.3">
      <c r="A530" t="s">
        <v>8403</v>
      </c>
      <c r="B530">
        <v>141</v>
      </c>
      <c r="F530" t="s">
        <v>8404</v>
      </c>
      <c r="G530">
        <v>13</v>
      </c>
    </row>
    <row r="531" spans="1:7" x14ac:dyDescent="0.3">
      <c r="A531" t="s">
        <v>8403</v>
      </c>
      <c r="B531">
        <v>711</v>
      </c>
      <c r="F531" t="s">
        <v>8404</v>
      </c>
      <c r="G531">
        <v>1</v>
      </c>
    </row>
    <row r="532" spans="1:7" x14ac:dyDescent="0.3">
      <c r="A532" t="s">
        <v>8403</v>
      </c>
      <c r="B532">
        <v>141</v>
      </c>
      <c r="F532" t="s">
        <v>8404</v>
      </c>
      <c r="G532">
        <v>1</v>
      </c>
    </row>
    <row r="533" spans="1:7" x14ac:dyDescent="0.3">
      <c r="A533" t="s">
        <v>8403</v>
      </c>
      <c r="B533">
        <v>109</v>
      </c>
      <c r="F533" t="s">
        <v>8404</v>
      </c>
      <c r="G533">
        <v>1</v>
      </c>
    </row>
    <row r="534" spans="1:7" x14ac:dyDescent="0.3">
      <c r="A534" t="s">
        <v>8403</v>
      </c>
      <c r="B534">
        <v>361</v>
      </c>
      <c r="F534" t="s">
        <v>8404</v>
      </c>
      <c r="G534">
        <v>6</v>
      </c>
    </row>
    <row r="535" spans="1:7" x14ac:dyDescent="0.3">
      <c r="A535" t="s">
        <v>8403</v>
      </c>
      <c r="B535">
        <v>176</v>
      </c>
      <c r="F535" t="s">
        <v>8404</v>
      </c>
      <c r="G535">
        <v>39</v>
      </c>
    </row>
    <row r="536" spans="1:7" x14ac:dyDescent="0.3">
      <c r="A536" t="s">
        <v>8403</v>
      </c>
      <c r="B536">
        <v>670</v>
      </c>
      <c r="F536" t="s">
        <v>8404</v>
      </c>
      <c r="G536">
        <v>4</v>
      </c>
    </row>
    <row r="537" spans="1:7" x14ac:dyDescent="0.3">
      <c r="A537" t="s">
        <v>8403</v>
      </c>
      <c r="B537">
        <v>96</v>
      </c>
      <c r="F537" t="s">
        <v>8404</v>
      </c>
      <c r="G537">
        <v>1</v>
      </c>
    </row>
    <row r="538" spans="1:7" x14ac:dyDescent="0.3">
      <c r="A538" t="s">
        <v>8403</v>
      </c>
      <c r="B538">
        <v>74</v>
      </c>
      <c r="F538" t="s">
        <v>8404</v>
      </c>
      <c r="G538">
        <v>0</v>
      </c>
    </row>
    <row r="539" spans="1:7" x14ac:dyDescent="0.3">
      <c r="A539" t="s">
        <v>8403</v>
      </c>
      <c r="B539">
        <v>52</v>
      </c>
      <c r="F539" t="s">
        <v>8404</v>
      </c>
      <c r="G539">
        <v>0</v>
      </c>
    </row>
    <row r="540" spans="1:7" x14ac:dyDescent="0.3">
      <c r="A540" t="s">
        <v>8403</v>
      </c>
      <c r="B540">
        <v>105</v>
      </c>
      <c r="F540" t="s">
        <v>8404</v>
      </c>
      <c r="G540">
        <v>0</v>
      </c>
    </row>
    <row r="541" spans="1:7" x14ac:dyDescent="0.3">
      <c r="A541" t="s">
        <v>8403</v>
      </c>
      <c r="B541">
        <v>41</v>
      </c>
      <c r="F541" t="s">
        <v>8404</v>
      </c>
      <c r="G541">
        <v>8</v>
      </c>
    </row>
    <row r="542" spans="1:7" x14ac:dyDescent="0.3">
      <c r="A542" t="s">
        <v>8403</v>
      </c>
      <c r="B542">
        <v>34</v>
      </c>
      <c r="F542" t="s">
        <v>8404</v>
      </c>
      <c r="G542">
        <v>0</v>
      </c>
    </row>
    <row r="543" spans="1:7" x14ac:dyDescent="0.3">
      <c r="A543" t="s">
        <v>8403</v>
      </c>
      <c r="B543">
        <v>66</v>
      </c>
      <c r="F543" t="s">
        <v>8404</v>
      </c>
      <c r="G543">
        <v>1</v>
      </c>
    </row>
    <row r="544" spans="1:7" x14ac:dyDescent="0.3">
      <c r="A544" t="s">
        <v>8403</v>
      </c>
      <c r="B544">
        <v>50</v>
      </c>
      <c r="F544" t="s">
        <v>8404</v>
      </c>
      <c r="G544">
        <v>12</v>
      </c>
    </row>
    <row r="545" spans="1:7" x14ac:dyDescent="0.3">
      <c r="A545" t="s">
        <v>8403</v>
      </c>
      <c r="B545">
        <v>159</v>
      </c>
      <c r="F545" t="s">
        <v>8404</v>
      </c>
      <c r="G545">
        <v>0</v>
      </c>
    </row>
    <row r="546" spans="1:7" x14ac:dyDescent="0.3">
      <c r="A546" t="s">
        <v>8403</v>
      </c>
      <c r="B546">
        <v>182</v>
      </c>
      <c r="F546" t="s">
        <v>8404</v>
      </c>
      <c r="G546">
        <v>3</v>
      </c>
    </row>
    <row r="547" spans="1:7" x14ac:dyDescent="0.3">
      <c r="A547" t="s">
        <v>8403</v>
      </c>
      <c r="B547">
        <v>206</v>
      </c>
      <c r="F547" t="s">
        <v>8404</v>
      </c>
      <c r="G547">
        <v>2</v>
      </c>
    </row>
    <row r="548" spans="1:7" x14ac:dyDescent="0.3">
      <c r="A548" t="s">
        <v>8403</v>
      </c>
      <c r="B548">
        <v>169</v>
      </c>
      <c r="F548" t="s">
        <v>8404</v>
      </c>
      <c r="G548">
        <v>6</v>
      </c>
    </row>
    <row r="549" spans="1:7" x14ac:dyDescent="0.3">
      <c r="A549" t="s">
        <v>8403</v>
      </c>
      <c r="B549">
        <v>31</v>
      </c>
      <c r="F549" t="s">
        <v>8404</v>
      </c>
      <c r="G549">
        <v>0</v>
      </c>
    </row>
    <row r="550" spans="1:7" x14ac:dyDescent="0.3">
      <c r="A550" t="s">
        <v>8403</v>
      </c>
      <c r="B550">
        <v>28</v>
      </c>
      <c r="F550" t="s">
        <v>8404</v>
      </c>
      <c r="G550">
        <v>15</v>
      </c>
    </row>
    <row r="551" spans="1:7" x14ac:dyDescent="0.3">
      <c r="A551" t="s">
        <v>8403</v>
      </c>
      <c r="B551">
        <v>54</v>
      </c>
      <c r="F551" t="s">
        <v>8404</v>
      </c>
      <c r="G551">
        <v>1</v>
      </c>
    </row>
    <row r="552" spans="1:7" x14ac:dyDescent="0.3">
      <c r="A552" t="s">
        <v>8403</v>
      </c>
      <c r="B552">
        <v>467</v>
      </c>
      <c r="F552" t="s">
        <v>8404</v>
      </c>
      <c r="G552">
        <v>3</v>
      </c>
    </row>
    <row r="553" spans="1:7" x14ac:dyDescent="0.3">
      <c r="A553" t="s">
        <v>8403</v>
      </c>
      <c r="B553">
        <v>389</v>
      </c>
      <c r="F553" t="s">
        <v>8404</v>
      </c>
      <c r="G553">
        <v>8</v>
      </c>
    </row>
    <row r="554" spans="1:7" x14ac:dyDescent="0.3">
      <c r="A554" t="s">
        <v>8403</v>
      </c>
      <c r="B554">
        <v>68</v>
      </c>
      <c r="F554" t="s">
        <v>8404</v>
      </c>
      <c r="G554">
        <v>0</v>
      </c>
    </row>
    <row r="555" spans="1:7" x14ac:dyDescent="0.3">
      <c r="A555" t="s">
        <v>8403</v>
      </c>
      <c r="B555">
        <v>413</v>
      </c>
      <c r="F555" t="s">
        <v>8404</v>
      </c>
      <c r="G555">
        <v>3</v>
      </c>
    </row>
    <row r="556" spans="1:7" x14ac:dyDescent="0.3">
      <c r="A556" t="s">
        <v>8403</v>
      </c>
      <c r="B556">
        <v>190</v>
      </c>
      <c r="F556" t="s">
        <v>8404</v>
      </c>
      <c r="G556">
        <v>3</v>
      </c>
    </row>
    <row r="557" spans="1:7" x14ac:dyDescent="0.3">
      <c r="A557" t="s">
        <v>8403</v>
      </c>
      <c r="B557">
        <v>189</v>
      </c>
      <c r="F557" t="s">
        <v>8404</v>
      </c>
      <c r="G557">
        <v>0</v>
      </c>
    </row>
    <row r="558" spans="1:7" x14ac:dyDescent="0.3">
      <c r="A558" t="s">
        <v>8403</v>
      </c>
      <c r="B558">
        <v>130</v>
      </c>
      <c r="F558" t="s">
        <v>8404</v>
      </c>
      <c r="G558">
        <v>19</v>
      </c>
    </row>
    <row r="559" spans="1:7" x14ac:dyDescent="0.3">
      <c r="A559" t="s">
        <v>8403</v>
      </c>
      <c r="B559">
        <v>74</v>
      </c>
      <c r="F559" t="s">
        <v>8404</v>
      </c>
      <c r="G559">
        <v>0</v>
      </c>
    </row>
    <row r="560" spans="1:7" x14ac:dyDescent="0.3">
      <c r="A560" t="s">
        <v>8403</v>
      </c>
      <c r="B560">
        <v>274</v>
      </c>
      <c r="F560" t="s">
        <v>8404</v>
      </c>
      <c r="G560">
        <v>2</v>
      </c>
    </row>
    <row r="561" spans="1:7" x14ac:dyDescent="0.3">
      <c r="A561" t="s">
        <v>8403</v>
      </c>
      <c r="B561">
        <v>22</v>
      </c>
      <c r="F561" t="s">
        <v>8404</v>
      </c>
      <c r="G561">
        <v>0</v>
      </c>
    </row>
    <row r="562" spans="1:7" x14ac:dyDescent="0.3">
      <c r="A562" t="s">
        <v>8403</v>
      </c>
      <c r="B562">
        <v>31</v>
      </c>
      <c r="F562" t="s">
        <v>8404</v>
      </c>
      <c r="G562">
        <v>0</v>
      </c>
    </row>
    <row r="563" spans="1:7" x14ac:dyDescent="0.3">
      <c r="A563" t="s">
        <v>8403</v>
      </c>
      <c r="B563">
        <v>63</v>
      </c>
      <c r="F563" t="s">
        <v>8404</v>
      </c>
      <c r="G563">
        <v>25</v>
      </c>
    </row>
    <row r="564" spans="1:7" x14ac:dyDescent="0.3">
      <c r="A564" t="s">
        <v>8403</v>
      </c>
      <c r="B564">
        <v>20</v>
      </c>
      <c r="F564" t="s">
        <v>8404</v>
      </c>
      <c r="G564">
        <v>8</v>
      </c>
    </row>
    <row r="565" spans="1:7" x14ac:dyDescent="0.3">
      <c r="A565" t="s">
        <v>8403</v>
      </c>
      <c r="B565">
        <v>25</v>
      </c>
      <c r="F565" t="s">
        <v>8404</v>
      </c>
      <c r="G565">
        <v>16</v>
      </c>
    </row>
    <row r="566" spans="1:7" x14ac:dyDescent="0.3">
      <c r="A566" t="s">
        <v>8403</v>
      </c>
      <c r="B566">
        <v>61</v>
      </c>
      <c r="F566" t="s">
        <v>8404</v>
      </c>
      <c r="G566">
        <v>3</v>
      </c>
    </row>
    <row r="567" spans="1:7" x14ac:dyDescent="0.3">
      <c r="A567" t="s">
        <v>8403</v>
      </c>
      <c r="B567">
        <v>52</v>
      </c>
      <c r="F567" t="s">
        <v>8404</v>
      </c>
      <c r="G567">
        <v>3</v>
      </c>
    </row>
    <row r="568" spans="1:7" x14ac:dyDescent="0.3">
      <c r="A568" t="s">
        <v>8403</v>
      </c>
      <c r="B568">
        <v>86</v>
      </c>
      <c r="F568" t="s">
        <v>8404</v>
      </c>
      <c r="G568">
        <v>2</v>
      </c>
    </row>
    <row r="569" spans="1:7" x14ac:dyDescent="0.3">
      <c r="A569" t="s">
        <v>8403</v>
      </c>
      <c r="B569">
        <v>42</v>
      </c>
      <c r="F569" t="s">
        <v>8404</v>
      </c>
      <c r="G569">
        <v>1</v>
      </c>
    </row>
    <row r="570" spans="1:7" x14ac:dyDescent="0.3">
      <c r="A570" t="s">
        <v>8403</v>
      </c>
      <c r="B570">
        <v>52</v>
      </c>
      <c r="F570" t="s">
        <v>8404</v>
      </c>
      <c r="G570">
        <v>0</v>
      </c>
    </row>
    <row r="571" spans="1:7" x14ac:dyDescent="0.3">
      <c r="A571" t="s">
        <v>8403</v>
      </c>
      <c r="B571">
        <v>120</v>
      </c>
      <c r="F571" t="s">
        <v>8404</v>
      </c>
      <c r="G571">
        <v>1</v>
      </c>
    </row>
    <row r="572" spans="1:7" x14ac:dyDescent="0.3">
      <c r="A572" t="s">
        <v>8403</v>
      </c>
      <c r="B572">
        <v>22</v>
      </c>
      <c r="F572" t="s">
        <v>8404</v>
      </c>
      <c r="G572">
        <v>19</v>
      </c>
    </row>
    <row r="573" spans="1:7" x14ac:dyDescent="0.3">
      <c r="A573" t="s">
        <v>8403</v>
      </c>
      <c r="B573">
        <v>64</v>
      </c>
      <c r="F573" t="s">
        <v>8404</v>
      </c>
      <c r="G573">
        <v>9</v>
      </c>
    </row>
    <row r="574" spans="1:7" x14ac:dyDescent="0.3">
      <c r="A574" t="s">
        <v>8403</v>
      </c>
      <c r="B574">
        <v>23</v>
      </c>
      <c r="F574" t="s">
        <v>8404</v>
      </c>
      <c r="G574">
        <v>1</v>
      </c>
    </row>
    <row r="575" spans="1:7" x14ac:dyDescent="0.3">
      <c r="A575" t="s">
        <v>8403</v>
      </c>
      <c r="B575">
        <v>238</v>
      </c>
      <c r="F575" t="s">
        <v>8404</v>
      </c>
      <c r="G575">
        <v>0</v>
      </c>
    </row>
    <row r="576" spans="1:7" x14ac:dyDescent="0.3">
      <c r="A576" t="s">
        <v>8403</v>
      </c>
      <c r="B576">
        <v>33</v>
      </c>
      <c r="F576" t="s">
        <v>8404</v>
      </c>
      <c r="G576">
        <v>1</v>
      </c>
    </row>
    <row r="577" spans="1:7" x14ac:dyDescent="0.3">
      <c r="A577" t="s">
        <v>8403</v>
      </c>
      <c r="B577">
        <v>32</v>
      </c>
      <c r="F577" t="s">
        <v>8404</v>
      </c>
      <c r="G577">
        <v>5</v>
      </c>
    </row>
    <row r="578" spans="1:7" x14ac:dyDescent="0.3">
      <c r="A578" t="s">
        <v>8403</v>
      </c>
      <c r="B578">
        <v>24</v>
      </c>
      <c r="F578" t="s">
        <v>8404</v>
      </c>
      <c r="G578">
        <v>85</v>
      </c>
    </row>
    <row r="579" spans="1:7" x14ac:dyDescent="0.3">
      <c r="A579" t="s">
        <v>8403</v>
      </c>
      <c r="B579">
        <v>29</v>
      </c>
      <c r="F579" t="s">
        <v>8404</v>
      </c>
      <c r="G579">
        <v>3</v>
      </c>
    </row>
    <row r="580" spans="1:7" x14ac:dyDescent="0.3">
      <c r="A580" t="s">
        <v>8403</v>
      </c>
      <c r="B580">
        <v>50</v>
      </c>
      <c r="F580" t="s">
        <v>8404</v>
      </c>
      <c r="G580">
        <v>4</v>
      </c>
    </row>
    <row r="581" spans="1:7" x14ac:dyDescent="0.3">
      <c r="A581" t="s">
        <v>8403</v>
      </c>
      <c r="B581">
        <v>108</v>
      </c>
      <c r="F581" t="s">
        <v>8404</v>
      </c>
      <c r="G581">
        <v>3</v>
      </c>
    </row>
    <row r="582" spans="1:7" x14ac:dyDescent="0.3">
      <c r="A582" t="s">
        <v>8403</v>
      </c>
      <c r="B582">
        <v>139</v>
      </c>
      <c r="F582" t="s">
        <v>8404</v>
      </c>
      <c r="G582">
        <v>5</v>
      </c>
    </row>
    <row r="583" spans="1:7" x14ac:dyDescent="0.3">
      <c r="A583" t="s">
        <v>8403</v>
      </c>
      <c r="B583">
        <v>7</v>
      </c>
      <c r="F583" t="s">
        <v>8404</v>
      </c>
      <c r="G583">
        <v>17</v>
      </c>
    </row>
    <row r="584" spans="1:7" x14ac:dyDescent="0.3">
      <c r="A584" t="s">
        <v>8403</v>
      </c>
      <c r="B584">
        <v>149</v>
      </c>
      <c r="F584" t="s">
        <v>8404</v>
      </c>
      <c r="G584">
        <v>3</v>
      </c>
    </row>
    <row r="585" spans="1:7" x14ac:dyDescent="0.3">
      <c r="A585" t="s">
        <v>8403</v>
      </c>
      <c r="B585">
        <v>31</v>
      </c>
      <c r="F585" t="s">
        <v>8404</v>
      </c>
      <c r="G585">
        <v>2</v>
      </c>
    </row>
    <row r="586" spans="1:7" x14ac:dyDescent="0.3">
      <c r="A586" t="s">
        <v>8403</v>
      </c>
      <c r="B586">
        <v>26</v>
      </c>
      <c r="F586" t="s">
        <v>8404</v>
      </c>
      <c r="G586">
        <v>6</v>
      </c>
    </row>
    <row r="587" spans="1:7" x14ac:dyDescent="0.3">
      <c r="A587" t="s">
        <v>8403</v>
      </c>
      <c r="B587">
        <v>172</v>
      </c>
      <c r="F587" t="s">
        <v>8404</v>
      </c>
      <c r="G587">
        <v>0</v>
      </c>
    </row>
    <row r="588" spans="1:7" x14ac:dyDescent="0.3">
      <c r="A588" t="s">
        <v>8403</v>
      </c>
      <c r="B588">
        <v>78</v>
      </c>
      <c r="F588" t="s">
        <v>8404</v>
      </c>
      <c r="G588">
        <v>1</v>
      </c>
    </row>
    <row r="589" spans="1:7" x14ac:dyDescent="0.3">
      <c r="A589" t="s">
        <v>8403</v>
      </c>
      <c r="B589">
        <v>120</v>
      </c>
      <c r="F589" t="s">
        <v>8404</v>
      </c>
      <c r="G589">
        <v>3</v>
      </c>
    </row>
    <row r="590" spans="1:7" x14ac:dyDescent="0.3">
      <c r="A590" t="s">
        <v>8403</v>
      </c>
      <c r="B590">
        <v>227</v>
      </c>
      <c r="F590" t="s">
        <v>8404</v>
      </c>
      <c r="G590">
        <v>13</v>
      </c>
    </row>
    <row r="591" spans="1:7" x14ac:dyDescent="0.3">
      <c r="A591" t="s">
        <v>8403</v>
      </c>
      <c r="B591">
        <v>42</v>
      </c>
      <c r="F591" t="s">
        <v>8404</v>
      </c>
      <c r="G591">
        <v>1</v>
      </c>
    </row>
    <row r="592" spans="1:7" x14ac:dyDescent="0.3">
      <c r="A592" t="s">
        <v>8403</v>
      </c>
      <c r="B592">
        <v>64</v>
      </c>
      <c r="F592" t="s">
        <v>8404</v>
      </c>
      <c r="G592">
        <v>1</v>
      </c>
    </row>
    <row r="593" spans="1:7" x14ac:dyDescent="0.3">
      <c r="A593" t="s">
        <v>8403</v>
      </c>
      <c r="B593">
        <v>121</v>
      </c>
      <c r="F593" t="s">
        <v>8404</v>
      </c>
      <c r="G593">
        <v>9</v>
      </c>
    </row>
    <row r="594" spans="1:7" x14ac:dyDescent="0.3">
      <c r="A594" t="s">
        <v>8403</v>
      </c>
      <c r="B594">
        <v>87</v>
      </c>
      <c r="F594" t="s">
        <v>8404</v>
      </c>
      <c r="G594">
        <v>0</v>
      </c>
    </row>
    <row r="595" spans="1:7" x14ac:dyDescent="0.3">
      <c r="A595" t="s">
        <v>8403</v>
      </c>
      <c r="B595">
        <v>65</v>
      </c>
      <c r="F595" t="s">
        <v>8404</v>
      </c>
      <c r="G595">
        <v>2</v>
      </c>
    </row>
    <row r="596" spans="1:7" x14ac:dyDescent="0.3">
      <c r="A596" t="s">
        <v>8403</v>
      </c>
      <c r="B596">
        <v>49</v>
      </c>
      <c r="F596" t="s">
        <v>8404</v>
      </c>
      <c r="G596">
        <v>1</v>
      </c>
    </row>
    <row r="597" spans="1:7" x14ac:dyDescent="0.3">
      <c r="A597" t="s">
        <v>8403</v>
      </c>
      <c r="B597">
        <v>19</v>
      </c>
      <c r="F597" t="s">
        <v>8404</v>
      </c>
      <c r="G597">
        <v>10</v>
      </c>
    </row>
    <row r="598" spans="1:7" x14ac:dyDescent="0.3">
      <c r="A598" t="s">
        <v>8403</v>
      </c>
      <c r="B598">
        <v>81</v>
      </c>
      <c r="F598" t="s">
        <v>8404</v>
      </c>
      <c r="G598">
        <v>3</v>
      </c>
    </row>
    <row r="599" spans="1:7" x14ac:dyDescent="0.3">
      <c r="A599" t="s">
        <v>8403</v>
      </c>
      <c r="B599">
        <v>264</v>
      </c>
      <c r="F599" t="s">
        <v>8404</v>
      </c>
      <c r="G599">
        <v>2</v>
      </c>
    </row>
    <row r="600" spans="1:7" x14ac:dyDescent="0.3">
      <c r="A600" t="s">
        <v>8403</v>
      </c>
      <c r="B600">
        <v>25</v>
      </c>
      <c r="F600" t="s">
        <v>8404</v>
      </c>
      <c r="G600">
        <v>2</v>
      </c>
    </row>
    <row r="601" spans="1:7" x14ac:dyDescent="0.3">
      <c r="A601" t="s">
        <v>8403</v>
      </c>
      <c r="B601">
        <v>5</v>
      </c>
      <c r="F601" t="s">
        <v>8404</v>
      </c>
      <c r="G601">
        <v>1</v>
      </c>
    </row>
    <row r="602" spans="1:7" x14ac:dyDescent="0.3">
      <c r="A602" t="s">
        <v>8403</v>
      </c>
      <c r="B602">
        <v>144</v>
      </c>
      <c r="F602" t="s">
        <v>8404</v>
      </c>
      <c r="G602">
        <v>14</v>
      </c>
    </row>
    <row r="603" spans="1:7" x14ac:dyDescent="0.3">
      <c r="A603" t="s">
        <v>8403</v>
      </c>
      <c r="B603">
        <v>92</v>
      </c>
      <c r="F603" t="s">
        <v>8404</v>
      </c>
      <c r="G603">
        <v>0</v>
      </c>
    </row>
    <row r="604" spans="1:7" x14ac:dyDescent="0.3">
      <c r="A604" t="s">
        <v>8403</v>
      </c>
      <c r="B604">
        <v>147</v>
      </c>
      <c r="F604" t="s">
        <v>8404</v>
      </c>
      <c r="G604">
        <v>0</v>
      </c>
    </row>
    <row r="605" spans="1:7" x14ac:dyDescent="0.3">
      <c r="A605" t="s">
        <v>8403</v>
      </c>
      <c r="B605">
        <v>90</v>
      </c>
      <c r="F605" t="s">
        <v>8404</v>
      </c>
      <c r="G605">
        <v>4</v>
      </c>
    </row>
    <row r="606" spans="1:7" x14ac:dyDescent="0.3">
      <c r="A606" t="s">
        <v>8403</v>
      </c>
      <c r="B606">
        <v>87</v>
      </c>
      <c r="F606" t="s">
        <v>8404</v>
      </c>
      <c r="G606">
        <v>3</v>
      </c>
    </row>
    <row r="607" spans="1:7" x14ac:dyDescent="0.3">
      <c r="A607" t="s">
        <v>8403</v>
      </c>
      <c r="B607">
        <v>406</v>
      </c>
      <c r="F607" t="s">
        <v>8404</v>
      </c>
      <c r="G607">
        <v>0</v>
      </c>
    </row>
    <row r="608" spans="1:7" x14ac:dyDescent="0.3">
      <c r="A608" t="s">
        <v>8403</v>
      </c>
      <c r="B608">
        <v>20</v>
      </c>
      <c r="F608" t="s">
        <v>8404</v>
      </c>
      <c r="G608">
        <v>5</v>
      </c>
    </row>
    <row r="609" spans="1:7" x14ac:dyDescent="0.3">
      <c r="A609" t="s">
        <v>8403</v>
      </c>
      <c r="B609">
        <v>70</v>
      </c>
      <c r="F609" t="s">
        <v>8404</v>
      </c>
      <c r="G609">
        <v>47</v>
      </c>
    </row>
    <row r="610" spans="1:7" x14ac:dyDescent="0.3">
      <c r="A610" t="s">
        <v>8403</v>
      </c>
      <c r="B610">
        <v>16</v>
      </c>
      <c r="F610" t="s">
        <v>8404</v>
      </c>
      <c r="G610">
        <v>0</v>
      </c>
    </row>
    <row r="611" spans="1:7" x14ac:dyDescent="0.3">
      <c r="A611" t="s">
        <v>8403</v>
      </c>
      <c r="B611">
        <v>52</v>
      </c>
      <c r="F611" t="s">
        <v>8404</v>
      </c>
      <c r="G611">
        <v>10</v>
      </c>
    </row>
    <row r="612" spans="1:7" x14ac:dyDescent="0.3">
      <c r="A612" t="s">
        <v>8403</v>
      </c>
      <c r="B612">
        <v>66</v>
      </c>
      <c r="F612" t="s">
        <v>8404</v>
      </c>
      <c r="G612">
        <v>11</v>
      </c>
    </row>
    <row r="613" spans="1:7" x14ac:dyDescent="0.3">
      <c r="A613" t="s">
        <v>8403</v>
      </c>
      <c r="B613">
        <v>109</v>
      </c>
      <c r="F613" t="s">
        <v>8404</v>
      </c>
      <c r="G613">
        <v>2</v>
      </c>
    </row>
    <row r="614" spans="1:7" x14ac:dyDescent="0.3">
      <c r="A614" t="s">
        <v>8403</v>
      </c>
      <c r="B614">
        <v>168</v>
      </c>
      <c r="F614" t="s">
        <v>8404</v>
      </c>
      <c r="G614">
        <v>2</v>
      </c>
    </row>
    <row r="615" spans="1:7" x14ac:dyDescent="0.3">
      <c r="A615" t="s">
        <v>8403</v>
      </c>
      <c r="B615">
        <v>31</v>
      </c>
      <c r="F615" t="s">
        <v>8404</v>
      </c>
      <c r="G615">
        <v>22</v>
      </c>
    </row>
    <row r="616" spans="1:7" x14ac:dyDescent="0.3">
      <c r="A616" t="s">
        <v>8403</v>
      </c>
      <c r="B616">
        <v>133</v>
      </c>
      <c r="F616" t="s">
        <v>8404</v>
      </c>
      <c r="G616">
        <v>8</v>
      </c>
    </row>
    <row r="617" spans="1:7" x14ac:dyDescent="0.3">
      <c r="A617" t="s">
        <v>8403</v>
      </c>
      <c r="B617">
        <v>151</v>
      </c>
      <c r="F617" t="s">
        <v>8404</v>
      </c>
      <c r="G617">
        <v>6</v>
      </c>
    </row>
    <row r="618" spans="1:7" x14ac:dyDescent="0.3">
      <c r="A618" t="s">
        <v>8403</v>
      </c>
      <c r="B618">
        <v>5</v>
      </c>
      <c r="F618" t="s">
        <v>8404</v>
      </c>
      <c r="G618">
        <v>1</v>
      </c>
    </row>
    <row r="619" spans="1:7" x14ac:dyDescent="0.3">
      <c r="A619" t="s">
        <v>8403</v>
      </c>
      <c r="B619">
        <v>73</v>
      </c>
      <c r="F619" t="s">
        <v>8404</v>
      </c>
      <c r="G619">
        <v>3</v>
      </c>
    </row>
    <row r="620" spans="1:7" x14ac:dyDescent="0.3">
      <c r="A620" t="s">
        <v>8403</v>
      </c>
      <c r="B620">
        <v>148</v>
      </c>
      <c r="F620" t="s">
        <v>8404</v>
      </c>
      <c r="G620">
        <v>0</v>
      </c>
    </row>
    <row r="621" spans="1:7" x14ac:dyDescent="0.3">
      <c r="A621" t="s">
        <v>8403</v>
      </c>
      <c r="B621">
        <v>93</v>
      </c>
      <c r="F621" t="s">
        <v>8404</v>
      </c>
      <c r="G621">
        <v>0</v>
      </c>
    </row>
    <row r="622" spans="1:7" x14ac:dyDescent="0.3">
      <c r="A622" t="s">
        <v>8403</v>
      </c>
      <c r="B622">
        <v>63</v>
      </c>
      <c r="F622" t="s">
        <v>8404</v>
      </c>
      <c r="G622">
        <v>0</v>
      </c>
    </row>
    <row r="623" spans="1:7" x14ac:dyDescent="0.3">
      <c r="A623" t="s">
        <v>8403</v>
      </c>
      <c r="B623">
        <v>134</v>
      </c>
      <c r="F623" t="s">
        <v>8404</v>
      </c>
      <c r="G623">
        <v>0</v>
      </c>
    </row>
    <row r="624" spans="1:7" x14ac:dyDescent="0.3">
      <c r="A624" t="s">
        <v>8403</v>
      </c>
      <c r="B624">
        <v>14</v>
      </c>
      <c r="F624" t="s">
        <v>8404</v>
      </c>
      <c r="G624">
        <v>0</v>
      </c>
    </row>
    <row r="625" spans="1:7" x14ac:dyDescent="0.3">
      <c r="A625" t="s">
        <v>8403</v>
      </c>
      <c r="B625">
        <v>78</v>
      </c>
      <c r="F625" t="s">
        <v>8404</v>
      </c>
      <c r="G625">
        <v>3</v>
      </c>
    </row>
    <row r="626" spans="1:7" x14ac:dyDescent="0.3">
      <c r="A626" t="s">
        <v>8403</v>
      </c>
      <c r="B626">
        <v>112</v>
      </c>
      <c r="F626" t="s">
        <v>8404</v>
      </c>
      <c r="G626">
        <v>0</v>
      </c>
    </row>
    <row r="627" spans="1:7" x14ac:dyDescent="0.3">
      <c r="A627" t="s">
        <v>8403</v>
      </c>
      <c r="B627">
        <v>34</v>
      </c>
      <c r="F627" t="s">
        <v>8404</v>
      </c>
      <c r="G627">
        <v>0</v>
      </c>
    </row>
    <row r="628" spans="1:7" x14ac:dyDescent="0.3">
      <c r="A628" t="s">
        <v>8403</v>
      </c>
      <c r="B628">
        <v>19</v>
      </c>
      <c r="F628" t="s">
        <v>8404</v>
      </c>
      <c r="G628">
        <v>1</v>
      </c>
    </row>
    <row r="629" spans="1:7" x14ac:dyDescent="0.3">
      <c r="A629" t="s">
        <v>8403</v>
      </c>
      <c r="B629">
        <v>13</v>
      </c>
      <c r="F629" t="s">
        <v>8404</v>
      </c>
      <c r="G629">
        <v>6</v>
      </c>
    </row>
    <row r="630" spans="1:7" x14ac:dyDescent="0.3">
      <c r="A630" t="s">
        <v>8403</v>
      </c>
      <c r="B630">
        <v>104</v>
      </c>
      <c r="F630" t="s">
        <v>8404</v>
      </c>
      <c r="G630">
        <v>1</v>
      </c>
    </row>
    <row r="631" spans="1:7" x14ac:dyDescent="0.3">
      <c r="A631" t="s">
        <v>8403</v>
      </c>
      <c r="B631">
        <v>52</v>
      </c>
      <c r="F631" t="s">
        <v>8404</v>
      </c>
      <c r="G631">
        <v>2</v>
      </c>
    </row>
    <row r="632" spans="1:7" x14ac:dyDescent="0.3">
      <c r="A632" t="s">
        <v>8403</v>
      </c>
      <c r="B632">
        <v>17</v>
      </c>
      <c r="F632" t="s">
        <v>8404</v>
      </c>
      <c r="G632">
        <v>0</v>
      </c>
    </row>
    <row r="633" spans="1:7" x14ac:dyDescent="0.3">
      <c r="A633" t="s">
        <v>8403</v>
      </c>
      <c r="B633">
        <v>82</v>
      </c>
      <c r="F633" t="s">
        <v>8404</v>
      </c>
      <c r="G633">
        <v>3</v>
      </c>
    </row>
    <row r="634" spans="1:7" x14ac:dyDescent="0.3">
      <c r="A634" t="s">
        <v>8403</v>
      </c>
      <c r="B634">
        <v>73</v>
      </c>
      <c r="F634" t="s">
        <v>8404</v>
      </c>
      <c r="G634">
        <v>3</v>
      </c>
    </row>
    <row r="635" spans="1:7" x14ac:dyDescent="0.3">
      <c r="A635" t="s">
        <v>8403</v>
      </c>
      <c r="B635">
        <v>158</v>
      </c>
      <c r="F635" t="s">
        <v>8404</v>
      </c>
      <c r="G635">
        <v>0</v>
      </c>
    </row>
    <row r="636" spans="1:7" x14ac:dyDescent="0.3">
      <c r="A636" t="s">
        <v>8403</v>
      </c>
      <c r="B636">
        <v>65</v>
      </c>
      <c r="F636" t="s">
        <v>8404</v>
      </c>
      <c r="G636">
        <v>6</v>
      </c>
    </row>
    <row r="637" spans="1:7" x14ac:dyDescent="0.3">
      <c r="A637" t="s">
        <v>8403</v>
      </c>
      <c r="B637">
        <v>184</v>
      </c>
      <c r="F637" t="s">
        <v>8404</v>
      </c>
      <c r="G637">
        <v>0</v>
      </c>
    </row>
    <row r="638" spans="1:7" x14ac:dyDescent="0.3">
      <c r="A638" t="s">
        <v>8403</v>
      </c>
      <c r="B638">
        <v>34</v>
      </c>
      <c r="F638" t="s">
        <v>8404</v>
      </c>
      <c r="G638">
        <v>19</v>
      </c>
    </row>
    <row r="639" spans="1:7" x14ac:dyDescent="0.3">
      <c r="A639" t="s">
        <v>8403</v>
      </c>
      <c r="B639">
        <v>240</v>
      </c>
      <c r="F639" t="s">
        <v>8404</v>
      </c>
      <c r="G639">
        <v>1</v>
      </c>
    </row>
    <row r="640" spans="1:7" x14ac:dyDescent="0.3">
      <c r="A640" t="s">
        <v>8403</v>
      </c>
      <c r="B640">
        <v>113</v>
      </c>
      <c r="F640" t="s">
        <v>8404</v>
      </c>
      <c r="G640">
        <v>2</v>
      </c>
    </row>
    <row r="641" spans="1:7" x14ac:dyDescent="0.3">
      <c r="A641" t="s">
        <v>8403</v>
      </c>
      <c r="B641">
        <v>66</v>
      </c>
      <c r="F641" t="s">
        <v>8404</v>
      </c>
      <c r="G641">
        <v>0</v>
      </c>
    </row>
    <row r="642" spans="1:7" x14ac:dyDescent="0.3">
      <c r="A642" t="s">
        <v>8403</v>
      </c>
      <c r="B642">
        <v>340</v>
      </c>
      <c r="F642" t="s">
        <v>8404</v>
      </c>
      <c r="G642">
        <v>11</v>
      </c>
    </row>
    <row r="643" spans="1:7" x14ac:dyDescent="0.3">
      <c r="A643" t="s">
        <v>8403</v>
      </c>
      <c r="B643">
        <v>150</v>
      </c>
      <c r="F643" t="s">
        <v>8404</v>
      </c>
      <c r="G643">
        <v>0</v>
      </c>
    </row>
    <row r="644" spans="1:7" x14ac:dyDescent="0.3">
      <c r="A644" t="s">
        <v>8403</v>
      </c>
      <c r="B644">
        <v>25</v>
      </c>
      <c r="F644" t="s">
        <v>8404</v>
      </c>
      <c r="G644">
        <v>0</v>
      </c>
    </row>
    <row r="645" spans="1:7" x14ac:dyDescent="0.3">
      <c r="A645" t="s">
        <v>8403</v>
      </c>
      <c r="B645">
        <v>234</v>
      </c>
      <c r="F645" t="s">
        <v>8404</v>
      </c>
      <c r="G645">
        <v>1</v>
      </c>
    </row>
    <row r="646" spans="1:7" x14ac:dyDescent="0.3">
      <c r="A646" t="s">
        <v>8403</v>
      </c>
      <c r="B646">
        <v>2602</v>
      </c>
      <c r="F646" t="s">
        <v>8404</v>
      </c>
      <c r="G646">
        <v>3</v>
      </c>
    </row>
    <row r="647" spans="1:7" x14ac:dyDescent="0.3">
      <c r="A647" t="s">
        <v>8403</v>
      </c>
      <c r="B647">
        <v>248</v>
      </c>
      <c r="F647" t="s">
        <v>8404</v>
      </c>
      <c r="G647">
        <v>1</v>
      </c>
    </row>
    <row r="648" spans="1:7" x14ac:dyDescent="0.3">
      <c r="A648" t="s">
        <v>8403</v>
      </c>
      <c r="B648">
        <v>600</v>
      </c>
      <c r="F648" t="s">
        <v>8404</v>
      </c>
      <c r="G648">
        <v>15</v>
      </c>
    </row>
    <row r="649" spans="1:7" x14ac:dyDescent="0.3">
      <c r="A649" t="s">
        <v>8403</v>
      </c>
      <c r="B649">
        <v>293</v>
      </c>
      <c r="F649" t="s">
        <v>8404</v>
      </c>
      <c r="G649">
        <v>2</v>
      </c>
    </row>
    <row r="650" spans="1:7" x14ac:dyDescent="0.3">
      <c r="A650" t="s">
        <v>8403</v>
      </c>
      <c r="B650">
        <v>321</v>
      </c>
      <c r="F650" t="s">
        <v>8404</v>
      </c>
      <c r="G650">
        <v>1</v>
      </c>
    </row>
    <row r="651" spans="1:7" x14ac:dyDescent="0.3">
      <c r="A651" t="s">
        <v>8403</v>
      </c>
      <c r="B651">
        <v>81</v>
      </c>
      <c r="F651" t="s">
        <v>8404</v>
      </c>
      <c r="G651">
        <v>1</v>
      </c>
    </row>
    <row r="652" spans="1:7" x14ac:dyDescent="0.3">
      <c r="A652" t="s">
        <v>8403</v>
      </c>
      <c r="B652">
        <v>343</v>
      </c>
      <c r="F652" t="s">
        <v>8404</v>
      </c>
      <c r="G652">
        <v>0</v>
      </c>
    </row>
    <row r="653" spans="1:7" x14ac:dyDescent="0.3">
      <c r="A653" t="s">
        <v>8403</v>
      </c>
      <c r="B653">
        <v>336</v>
      </c>
      <c r="F653" t="s">
        <v>8404</v>
      </c>
      <c r="G653">
        <v>1</v>
      </c>
    </row>
    <row r="654" spans="1:7" x14ac:dyDescent="0.3">
      <c r="A654" t="s">
        <v>8403</v>
      </c>
      <c r="B654">
        <v>47</v>
      </c>
      <c r="F654" t="s">
        <v>8404</v>
      </c>
      <c r="G654">
        <v>11</v>
      </c>
    </row>
    <row r="655" spans="1:7" x14ac:dyDescent="0.3">
      <c r="A655" t="s">
        <v>8403</v>
      </c>
      <c r="B655">
        <v>76</v>
      </c>
      <c r="F655" t="s">
        <v>8404</v>
      </c>
      <c r="G655">
        <v>0</v>
      </c>
    </row>
    <row r="656" spans="1:7" x14ac:dyDescent="0.3">
      <c r="A656" t="s">
        <v>8403</v>
      </c>
      <c r="B656">
        <v>441</v>
      </c>
      <c r="F656" t="s">
        <v>8404</v>
      </c>
      <c r="G656">
        <v>1</v>
      </c>
    </row>
    <row r="657" spans="1:7" x14ac:dyDescent="0.3">
      <c r="A657" t="s">
        <v>8403</v>
      </c>
      <c r="B657">
        <v>916</v>
      </c>
      <c r="F657" t="s">
        <v>8404</v>
      </c>
      <c r="G657">
        <v>6</v>
      </c>
    </row>
    <row r="658" spans="1:7" x14ac:dyDescent="0.3">
      <c r="A658" t="s">
        <v>8403</v>
      </c>
      <c r="B658">
        <v>369</v>
      </c>
      <c r="F658" t="s">
        <v>8404</v>
      </c>
      <c r="G658">
        <v>7</v>
      </c>
    </row>
    <row r="659" spans="1:7" x14ac:dyDescent="0.3">
      <c r="A659" t="s">
        <v>8403</v>
      </c>
      <c r="B659">
        <v>20242</v>
      </c>
      <c r="F659" t="s">
        <v>8404</v>
      </c>
      <c r="G659">
        <v>0</v>
      </c>
    </row>
    <row r="660" spans="1:7" x14ac:dyDescent="0.3">
      <c r="A660" t="s">
        <v>8403</v>
      </c>
      <c r="B660">
        <v>71</v>
      </c>
      <c r="F660" t="s">
        <v>8404</v>
      </c>
      <c r="G660">
        <v>16</v>
      </c>
    </row>
    <row r="661" spans="1:7" x14ac:dyDescent="0.3">
      <c r="A661" t="s">
        <v>8403</v>
      </c>
      <c r="B661">
        <v>635</v>
      </c>
      <c r="F661" t="s">
        <v>8404</v>
      </c>
      <c r="G661">
        <v>0</v>
      </c>
    </row>
    <row r="662" spans="1:7" x14ac:dyDescent="0.3">
      <c r="A662" t="s">
        <v>8403</v>
      </c>
      <c r="B662">
        <v>885</v>
      </c>
      <c r="F662" t="s">
        <v>8404</v>
      </c>
      <c r="G662">
        <v>0</v>
      </c>
    </row>
    <row r="663" spans="1:7" x14ac:dyDescent="0.3">
      <c r="A663" t="s">
        <v>8403</v>
      </c>
      <c r="B663">
        <v>329</v>
      </c>
      <c r="F663" t="s">
        <v>8404</v>
      </c>
      <c r="G663">
        <v>0</v>
      </c>
    </row>
    <row r="664" spans="1:7" x14ac:dyDescent="0.3">
      <c r="A664" t="s">
        <v>8403</v>
      </c>
      <c r="B664">
        <v>71</v>
      </c>
      <c r="F664" t="s">
        <v>8404</v>
      </c>
      <c r="G664">
        <v>12</v>
      </c>
    </row>
    <row r="665" spans="1:7" x14ac:dyDescent="0.3">
      <c r="A665" t="s">
        <v>8403</v>
      </c>
      <c r="B665">
        <v>269</v>
      </c>
      <c r="F665" t="s">
        <v>8404</v>
      </c>
      <c r="G665">
        <v>1</v>
      </c>
    </row>
    <row r="666" spans="1:7" x14ac:dyDescent="0.3">
      <c r="A666" t="s">
        <v>8403</v>
      </c>
      <c r="B666">
        <v>345</v>
      </c>
      <c r="F666" t="s">
        <v>8404</v>
      </c>
      <c r="G666">
        <v>3</v>
      </c>
    </row>
    <row r="667" spans="1:7" x14ac:dyDescent="0.3">
      <c r="A667" t="s">
        <v>8403</v>
      </c>
      <c r="B667">
        <v>43</v>
      </c>
      <c r="F667" t="s">
        <v>8404</v>
      </c>
      <c r="G667">
        <v>1</v>
      </c>
    </row>
    <row r="668" spans="1:7" x14ac:dyDescent="0.3">
      <c r="A668" t="s">
        <v>8403</v>
      </c>
      <c r="B668">
        <v>33</v>
      </c>
      <c r="F668" t="s">
        <v>8404</v>
      </c>
      <c r="G668">
        <v>4</v>
      </c>
    </row>
    <row r="669" spans="1:7" x14ac:dyDescent="0.3">
      <c r="A669" t="s">
        <v>8403</v>
      </c>
      <c r="B669">
        <v>211</v>
      </c>
      <c r="F669" t="s">
        <v>8404</v>
      </c>
      <c r="G669">
        <v>1</v>
      </c>
    </row>
    <row r="670" spans="1:7" x14ac:dyDescent="0.3">
      <c r="A670" t="s">
        <v>8403</v>
      </c>
      <c r="B670">
        <v>196</v>
      </c>
      <c r="F670" t="s">
        <v>8404</v>
      </c>
      <c r="G670">
        <v>3</v>
      </c>
    </row>
    <row r="671" spans="1:7" x14ac:dyDescent="0.3">
      <c r="A671" t="s">
        <v>8403</v>
      </c>
      <c r="B671">
        <v>405</v>
      </c>
      <c r="F671" t="s">
        <v>8404</v>
      </c>
      <c r="G671">
        <v>1</v>
      </c>
    </row>
    <row r="672" spans="1:7" x14ac:dyDescent="0.3">
      <c r="A672" t="s">
        <v>8403</v>
      </c>
      <c r="B672">
        <v>206</v>
      </c>
      <c r="F672" t="s">
        <v>8404</v>
      </c>
      <c r="G672">
        <v>0</v>
      </c>
    </row>
    <row r="673" spans="1:7" x14ac:dyDescent="0.3">
      <c r="A673" t="s">
        <v>8403</v>
      </c>
      <c r="B673">
        <v>335</v>
      </c>
      <c r="F673" t="s">
        <v>8404</v>
      </c>
      <c r="G673">
        <v>12</v>
      </c>
    </row>
    <row r="674" spans="1:7" x14ac:dyDescent="0.3">
      <c r="A674" t="s">
        <v>8403</v>
      </c>
      <c r="B674">
        <v>215</v>
      </c>
      <c r="F674" t="s">
        <v>8404</v>
      </c>
      <c r="G674">
        <v>0</v>
      </c>
    </row>
    <row r="675" spans="1:7" x14ac:dyDescent="0.3">
      <c r="A675" t="s">
        <v>8403</v>
      </c>
      <c r="B675">
        <v>176</v>
      </c>
      <c r="F675" t="s">
        <v>8404</v>
      </c>
      <c r="G675">
        <v>1</v>
      </c>
    </row>
    <row r="676" spans="1:7" x14ac:dyDescent="0.3">
      <c r="A676" t="s">
        <v>8403</v>
      </c>
      <c r="B676">
        <v>555</v>
      </c>
      <c r="F676" t="s">
        <v>8404</v>
      </c>
      <c r="G676">
        <v>0</v>
      </c>
    </row>
    <row r="677" spans="1:7" x14ac:dyDescent="0.3">
      <c r="A677" t="s">
        <v>8403</v>
      </c>
      <c r="B677">
        <v>116</v>
      </c>
      <c r="F677" t="s">
        <v>8404</v>
      </c>
      <c r="G677">
        <v>0</v>
      </c>
    </row>
    <row r="678" spans="1:7" x14ac:dyDescent="0.3">
      <c r="A678" t="s">
        <v>8403</v>
      </c>
      <c r="B678">
        <v>615</v>
      </c>
      <c r="F678" t="s">
        <v>8404</v>
      </c>
      <c r="G678">
        <v>2</v>
      </c>
    </row>
    <row r="679" spans="1:7" x14ac:dyDescent="0.3">
      <c r="A679" t="s">
        <v>8403</v>
      </c>
      <c r="B679">
        <v>236</v>
      </c>
      <c r="F679" t="s">
        <v>8404</v>
      </c>
      <c r="G679">
        <v>92</v>
      </c>
    </row>
    <row r="680" spans="1:7" x14ac:dyDescent="0.3">
      <c r="A680" t="s">
        <v>8403</v>
      </c>
      <c r="B680">
        <v>145</v>
      </c>
      <c r="F680" t="s">
        <v>8404</v>
      </c>
      <c r="G680">
        <v>0</v>
      </c>
    </row>
    <row r="681" spans="1:7" x14ac:dyDescent="0.3">
      <c r="A681" t="s">
        <v>8403</v>
      </c>
      <c r="B681">
        <v>167</v>
      </c>
      <c r="F681" t="s">
        <v>8404</v>
      </c>
      <c r="G681">
        <v>3</v>
      </c>
    </row>
    <row r="682" spans="1:7" x14ac:dyDescent="0.3">
      <c r="A682" t="s">
        <v>8403</v>
      </c>
      <c r="B682">
        <v>235</v>
      </c>
      <c r="F682" t="s">
        <v>8404</v>
      </c>
      <c r="G682">
        <v>10</v>
      </c>
    </row>
    <row r="683" spans="1:7" x14ac:dyDescent="0.3">
      <c r="A683" t="s">
        <v>8403</v>
      </c>
      <c r="B683">
        <v>452</v>
      </c>
      <c r="F683" t="s">
        <v>8404</v>
      </c>
      <c r="G683">
        <v>7</v>
      </c>
    </row>
    <row r="684" spans="1:7" x14ac:dyDescent="0.3">
      <c r="A684" t="s">
        <v>8403</v>
      </c>
      <c r="B684">
        <v>241</v>
      </c>
      <c r="F684" t="s">
        <v>8404</v>
      </c>
      <c r="G684">
        <v>3</v>
      </c>
    </row>
    <row r="685" spans="1:7" x14ac:dyDescent="0.3">
      <c r="A685" t="s">
        <v>8403</v>
      </c>
      <c r="B685">
        <v>28</v>
      </c>
      <c r="F685" t="s">
        <v>8404</v>
      </c>
      <c r="G685">
        <v>0</v>
      </c>
    </row>
    <row r="686" spans="1:7" x14ac:dyDescent="0.3">
      <c r="A686" t="s">
        <v>8403</v>
      </c>
      <c r="B686">
        <v>140</v>
      </c>
      <c r="F686" t="s">
        <v>8404</v>
      </c>
      <c r="G686">
        <v>1</v>
      </c>
    </row>
    <row r="687" spans="1:7" x14ac:dyDescent="0.3">
      <c r="A687" t="s">
        <v>8403</v>
      </c>
      <c r="B687">
        <v>280</v>
      </c>
      <c r="F687" t="s">
        <v>8404</v>
      </c>
      <c r="G687">
        <v>0</v>
      </c>
    </row>
    <row r="688" spans="1:7" x14ac:dyDescent="0.3">
      <c r="A688" t="s">
        <v>8403</v>
      </c>
      <c r="B688">
        <v>70</v>
      </c>
      <c r="F688" t="s">
        <v>8404</v>
      </c>
      <c r="G688">
        <v>9</v>
      </c>
    </row>
    <row r="689" spans="1:7" x14ac:dyDescent="0.3">
      <c r="A689" t="s">
        <v>8403</v>
      </c>
      <c r="B689">
        <v>160</v>
      </c>
      <c r="F689" t="s">
        <v>8404</v>
      </c>
      <c r="G689">
        <v>2</v>
      </c>
    </row>
    <row r="690" spans="1:7" x14ac:dyDescent="0.3">
      <c r="A690" t="s">
        <v>8403</v>
      </c>
      <c r="B690">
        <v>141</v>
      </c>
      <c r="F690" t="s">
        <v>8404</v>
      </c>
      <c r="G690">
        <v>1</v>
      </c>
    </row>
    <row r="691" spans="1:7" x14ac:dyDescent="0.3">
      <c r="A691" t="s">
        <v>8403</v>
      </c>
      <c r="B691">
        <v>874</v>
      </c>
      <c r="F691" t="s">
        <v>8404</v>
      </c>
      <c r="G691">
        <v>2</v>
      </c>
    </row>
    <row r="692" spans="1:7" x14ac:dyDescent="0.3">
      <c r="A692" t="s">
        <v>8403</v>
      </c>
      <c r="B692">
        <v>73</v>
      </c>
      <c r="F692" t="s">
        <v>8404</v>
      </c>
      <c r="G692">
        <v>11</v>
      </c>
    </row>
    <row r="693" spans="1:7" x14ac:dyDescent="0.3">
      <c r="A693" t="s">
        <v>8403</v>
      </c>
      <c r="B693">
        <v>294</v>
      </c>
      <c r="F693" t="s">
        <v>8404</v>
      </c>
      <c r="G693">
        <v>0</v>
      </c>
    </row>
    <row r="694" spans="1:7" x14ac:dyDescent="0.3">
      <c r="A694" t="s">
        <v>8403</v>
      </c>
      <c r="B694">
        <v>740</v>
      </c>
      <c r="F694" t="s">
        <v>8404</v>
      </c>
      <c r="G694">
        <v>0</v>
      </c>
    </row>
    <row r="695" spans="1:7" x14ac:dyDescent="0.3">
      <c r="A695" t="s">
        <v>8403</v>
      </c>
      <c r="B695">
        <v>369</v>
      </c>
      <c r="F695" t="s">
        <v>8404</v>
      </c>
      <c r="G695">
        <v>9</v>
      </c>
    </row>
    <row r="696" spans="1:7" x14ac:dyDescent="0.3">
      <c r="A696" t="s">
        <v>8403</v>
      </c>
      <c r="B696">
        <v>110</v>
      </c>
      <c r="F696" t="s">
        <v>8404</v>
      </c>
      <c r="G696">
        <v>0</v>
      </c>
    </row>
    <row r="697" spans="1:7" x14ac:dyDescent="0.3">
      <c r="A697" t="s">
        <v>8403</v>
      </c>
      <c r="B697">
        <v>455</v>
      </c>
      <c r="F697" t="s">
        <v>8404</v>
      </c>
      <c r="G697">
        <v>4</v>
      </c>
    </row>
    <row r="698" spans="1:7" x14ac:dyDescent="0.3">
      <c r="A698" t="s">
        <v>8403</v>
      </c>
      <c r="B698">
        <v>224</v>
      </c>
      <c r="F698" t="s">
        <v>8404</v>
      </c>
      <c r="G698">
        <v>1</v>
      </c>
    </row>
    <row r="699" spans="1:7" x14ac:dyDescent="0.3">
      <c r="A699" t="s">
        <v>8403</v>
      </c>
      <c r="B699">
        <v>46</v>
      </c>
      <c r="F699" t="s">
        <v>8404</v>
      </c>
      <c r="G699">
        <v>2</v>
      </c>
    </row>
    <row r="700" spans="1:7" x14ac:dyDescent="0.3">
      <c r="A700" t="s">
        <v>8403</v>
      </c>
      <c r="B700">
        <v>284</v>
      </c>
      <c r="F700" t="s">
        <v>8404</v>
      </c>
      <c r="G700">
        <v>0</v>
      </c>
    </row>
    <row r="701" spans="1:7" x14ac:dyDescent="0.3">
      <c r="A701" t="s">
        <v>8403</v>
      </c>
      <c r="B701">
        <v>98</v>
      </c>
      <c r="F701" t="s">
        <v>8404</v>
      </c>
      <c r="G701">
        <v>1</v>
      </c>
    </row>
    <row r="702" spans="1:7" x14ac:dyDescent="0.3">
      <c r="A702" t="s">
        <v>8403</v>
      </c>
      <c r="B702">
        <v>56</v>
      </c>
      <c r="F702" t="s">
        <v>8404</v>
      </c>
      <c r="G702">
        <v>17</v>
      </c>
    </row>
    <row r="703" spans="1:7" x14ac:dyDescent="0.3">
      <c r="A703" t="s">
        <v>8403</v>
      </c>
      <c r="B703">
        <v>32</v>
      </c>
      <c r="F703" t="s">
        <v>8404</v>
      </c>
      <c r="G703">
        <v>2</v>
      </c>
    </row>
    <row r="704" spans="1:7" x14ac:dyDescent="0.3">
      <c r="A704" t="s">
        <v>8403</v>
      </c>
      <c r="B704">
        <v>30</v>
      </c>
      <c r="F704" t="s">
        <v>8404</v>
      </c>
      <c r="G704">
        <v>3</v>
      </c>
    </row>
    <row r="705" spans="1:7" x14ac:dyDescent="0.3">
      <c r="A705" t="s">
        <v>8403</v>
      </c>
      <c r="B705">
        <v>70</v>
      </c>
      <c r="F705" t="s">
        <v>8404</v>
      </c>
      <c r="G705">
        <v>41</v>
      </c>
    </row>
    <row r="706" spans="1:7" x14ac:dyDescent="0.3">
      <c r="A706" t="s">
        <v>8403</v>
      </c>
      <c r="B706">
        <v>44</v>
      </c>
      <c r="F706" t="s">
        <v>8404</v>
      </c>
      <c r="G706">
        <v>2</v>
      </c>
    </row>
    <row r="707" spans="1:7" x14ac:dyDescent="0.3">
      <c r="A707" t="s">
        <v>8403</v>
      </c>
      <c r="B707">
        <v>92</v>
      </c>
      <c r="F707" t="s">
        <v>8404</v>
      </c>
      <c r="G707">
        <v>3</v>
      </c>
    </row>
    <row r="708" spans="1:7" x14ac:dyDescent="0.3">
      <c r="A708" t="s">
        <v>8403</v>
      </c>
      <c r="B708">
        <v>205</v>
      </c>
      <c r="F708" t="s">
        <v>8404</v>
      </c>
      <c r="G708">
        <v>8</v>
      </c>
    </row>
    <row r="709" spans="1:7" x14ac:dyDescent="0.3">
      <c r="A709" t="s">
        <v>8403</v>
      </c>
      <c r="B709">
        <v>23</v>
      </c>
      <c r="F709" t="s">
        <v>8404</v>
      </c>
      <c r="G709">
        <v>0</v>
      </c>
    </row>
    <row r="710" spans="1:7" x14ac:dyDescent="0.3">
      <c r="A710" t="s">
        <v>8403</v>
      </c>
      <c r="B710">
        <v>4</v>
      </c>
      <c r="F710" t="s">
        <v>8404</v>
      </c>
      <c r="G710">
        <v>1</v>
      </c>
    </row>
    <row r="711" spans="1:7" x14ac:dyDescent="0.3">
      <c r="A711" t="s">
        <v>8403</v>
      </c>
      <c r="B711">
        <v>112</v>
      </c>
      <c r="F711" t="s">
        <v>8404</v>
      </c>
      <c r="G711">
        <v>3</v>
      </c>
    </row>
    <row r="712" spans="1:7" x14ac:dyDescent="0.3">
      <c r="A712" t="s">
        <v>8403</v>
      </c>
      <c r="B712">
        <v>27</v>
      </c>
      <c r="F712" t="s">
        <v>8404</v>
      </c>
      <c r="G712">
        <v>4</v>
      </c>
    </row>
    <row r="713" spans="1:7" x14ac:dyDescent="0.3">
      <c r="A713" t="s">
        <v>8403</v>
      </c>
      <c r="B713">
        <v>11</v>
      </c>
      <c r="F713" t="s">
        <v>8404</v>
      </c>
      <c r="G713">
        <v>9</v>
      </c>
    </row>
    <row r="714" spans="1:7" x14ac:dyDescent="0.3">
      <c r="A714" t="s">
        <v>8403</v>
      </c>
      <c r="B714">
        <v>26</v>
      </c>
      <c r="F714" t="s">
        <v>8404</v>
      </c>
      <c r="G714">
        <v>16</v>
      </c>
    </row>
    <row r="715" spans="1:7" x14ac:dyDescent="0.3">
      <c r="A715" t="s">
        <v>8403</v>
      </c>
      <c r="B715">
        <v>77</v>
      </c>
      <c r="F715" t="s">
        <v>8404</v>
      </c>
      <c r="G715">
        <v>1</v>
      </c>
    </row>
    <row r="716" spans="1:7" x14ac:dyDescent="0.3">
      <c r="A716" t="s">
        <v>8403</v>
      </c>
      <c r="B716">
        <v>136</v>
      </c>
      <c r="F716" t="s">
        <v>8404</v>
      </c>
      <c r="G716">
        <v>7</v>
      </c>
    </row>
    <row r="717" spans="1:7" x14ac:dyDescent="0.3">
      <c r="A717" t="s">
        <v>8403</v>
      </c>
      <c r="B717">
        <v>157</v>
      </c>
      <c r="F717" t="s">
        <v>8404</v>
      </c>
      <c r="G717">
        <v>0</v>
      </c>
    </row>
    <row r="718" spans="1:7" x14ac:dyDescent="0.3">
      <c r="A718" t="s">
        <v>8403</v>
      </c>
      <c r="B718">
        <v>158</v>
      </c>
      <c r="F718" t="s">
        <v>8404</v>
      </c>
      <c r="G718">
        <v>0</v>
      </c>
    </row>
    <row r="719" spans="1:7" x14ac:dyDescent="0.3">
      <c r="A719" t="s">
        <v>8403</v>
      </c>
      <c r="B719">
        <v>27</v>
      </c>
      <c r="F719" t="s">
        <v>8404</v>
      </c>
      <c r="G719">
        <v>0</v>
      </c>
    </row>
    <row r="720" spans="1:7" x14ac:dyDescent="0.3">
      <c r="A720" t="s">
        <v>8403</v>
      </c>
      <c r="B720">
        <v>23</v>
      </c>
      <c r="F720" t="s">
        <v>8404</v>
      </c>
      <c r="G720">
        <v>0</v>
      </c>
    </row>
    <row r="721" spans="1:7" x14ac:dyDescent="0.3">
      <c r="A721" t="s">
        <v>8403</v>
      </c>
      <c r="B721">
        <v>17</v>
      </c>
      <c r="F721" t="s">
        <v>8404</v>
      </c>
      <c r="G721">
        <v>0</v>
      </c>
    </row>
    <row r="722" spans="1:7" x14ac:dyDescent="0.3">
      <c r="A722" t="s">
        <v>8403</v>
      </c>
      <c r="B722">
        <v>37</v>
      </c>
      <c r="F722" t="s">
        <v>8404</v>
      </c>
      <c r="G722">
        <v>1</v>
      </c>
    </row>
    <row r="723" spans="1:7" x14ac:dyDescent="0.3">
      <c r="A723" t="s">
        <v>8403</v>
      </c>
      <c r="B723">
        <v>65</v>
      </c>
      <c r="F723" t="s">
        <v>8404</v>
      </c>
      <c r="G723">
        <v>2</v>
      </c>
    </row>
    <row r="724" spans="1:7" x14ac:dyDescent="0.3">
      <c r="A724" t="s">
        <v>8403</v>
      </c>
      <c r="B724">
        <v>18</v>
      </c>
      <c r="F724" t="s">
        <v>8404</v>
      </c>
      <c r="G724">
        <v>1</v>
      </c>
    </row>
    <row r="725" spans="1:7" x14ac:dyDescent="0.3">
      <c r="A725" t="s">
        <v>8403</v>
      </c>
      <c r="B725">
        <v>25</v>
      </c>
      <c r="F725" t="s">
        <v>8404</v>
      </c>
      <c r="G725">
        <v>15</v>
      </c>
    </row>
    <row r="726" spans="1:7" x14ac:dyDescent="0.3">
      <c r="A726" t="s">
        <v>8403</v>
      </c>
      <c r="B726">
        <v>104</v>
      </c>
      <c r="F726" t="s">
        <v>8404</v>
      </c>
      <c r="G726">
        <v>1</v>
      </c>
    </row>
    <row r="727" spans="1:7" x14ac:dyDescent="0.3">
      <c r="A727" t="s">
        <v>8403</v>
      </c>
      <c r="B727">
        <v>108</v>
      </c>
      <c r="F727" t="s">
        <v>8404</v>
      </c>
      <c r="G727">
        <v>1</v>
      </c>
    </row>
    <row r="728" spans="1:7" x14ac:dyDescent="0.3">
      <c r="A728" t="s">
        <v>8403</v>
      </c>
      <c r="B728">
        <v>38</v>
      </c>
      <c r="F728" t="s">
        <v>8404</v>
      </c>
      <c r="G728">
        <v>0</v>
      </c>
    </row>
    <row r="729" spans="1:7" x14ac:dyDescent="0.3">
      <c r="A729" t="s">
        <v>8403</v>
      </c>
      <c r="B729">
        <v>88</v>
      </c>
      <c r="F729" t="s">
        <v>8404</v>
      </c>
      <c r="G729">
        <v>39</v>
      </c>
    </row>
    <row r="730" spans="1:7" x14ac:dyDescent="0.3">
      <c r="A730" t="s">
        <v>8403</v>
      </c>
      <c r="B730">
        <v>82</v>
      </c>
      <c r="F730" t="s">
        <v>8404</v>
      </c>
      <c r="G730">
        <v>103</v>
      </c>
    </row>
    <row r="731" spans="1:7" x14ac:dyDescent="0.3">
      <c r="A731" t="s">
        <v>8403</v>
      </c>
      <c r="B731">
        <v>126</v>
      </c>
      <c r="F731" t="s">
        <v>8404</v>
      </c>
      <c r="G731">
        <v>0</v>
      </c>
    </row>
    <row r="732" spans="1:7" x14ac:dyDescent="0.3">
      <c r="A732" t="s">
        <v>8403</v>
      </c>
      <c r="B732">
        <v>133</v>
      </c>
      <c r="F732" t="s">
        <v>8404</v>
      </c>
      <c r="G732">
        <v>39</v>
      </c>
    </row>
    <row r="733" spans="1:7" x14ac:dyDescent="0.3">
      <c r="A733" t="s">
        <v>8403</v>
      </c>
      <c r="B733">
        <v>47</v>
      </c>
      <c r="F733" t="s">
        <v>8404</v>
      </c>
      <c r="G733">
        <v>15</v>
      </c>
    </row>
    <row r="734" spans="1:7" x14ac:dyDescent="0.3">
      <c r="A734" t="s">
        <v>8403</v>
      </c>
      <c r="B734">
        <v>58</v>
      </c>
      <c r="F734" t="s">
        <v>8404</v>
      </c>
      <c r="G734">
        <v>22</v>
      </c>
    </row>
    <row r="735" spans="1:7" x14ac:dyDescent="0.3">
      <c r="A735" t="s">
        <v>8403</v>
      </c>
      <c r="B735">
        <v>32</v>
      </c>
      <c r="F735" t="s">
        <v>8404</v>
      </c>
      <c r="G735">
        <v>92</v>
      </c>
    </row>
    <row r="736" spans="1:7" x14ac:dyDescent="0.3">
      <c r="A736" t="s">
        <v>8403</v>
      </c>
      <c r="B736">
        <v>37</v>
      </c>
      <c r="F736" t="s">
        <v>8404</v>
      </c>
      <c r="G736">
        <v>25</v>
      </c>
    </row>
    <row r="737" spans="1:7" x14ac:dyDescent="0.3">
      <c r="A737" t="s">
        <v>8403</v>
      </c>
      <c r="B737">
        <v>87</v>
      </c>
      <c r="F737" t="s">
        <v>8404</v>
      </c>
      <c r="G737">
        <v>19</v>
      </c>
    </row>
    <row r="738" spans="1:7" x14ac:dyDescent="0.3">
      <c r="A738" t="s">
        <v>8403</v>
      </c>
      <c r="B738">
        <v>15</v>
      </c>
      <c r="F738" t="s">
        <v>8404</v>
      </c>
      <c r="G738">
        <v>19</v>
      </c>
    </row>
    <row r="739" spans="1:7" x14ac:dyDescent="0.3">
      <c r="A739" t="s">
        <v>8403</v>
      </c>
      <c r="B739">
        <v>27</v>
      </c>
      <c r="F739" t="s">
        <v>8404</v>
      </c>
      <c r="G739">
        <v>13</v>
      </c>
    </row>
    <row r="740" spans="1:7" x14ac:dyDescent="0.3">
      <c r="A740" t="s">
        <v>8403</v>
      </c>
      <c r="B740">
        <v>19</v>
      </c>
      <c r="F740" t="s">
        <v>8404</v>
      </c>
      <c r="G740">
        <v>124</v>
      </c>
    </row>
    <row r="741" spans="1:7" x14ac:dyDescent="0.3">
      <c r="A741" t="s">
        <v>8403</v>
      </c>
      <c r="B741">
        <v>17</v>
      </c>
      <c r="F741" t="s">
        <v>8404</v>
      </c>
      <c r="G741">
        <v>4</v>
      </c>
    </row>
    <row r="742" spans="1:7" x14ac:dyDescent="0.3">
      <c r="A742" t="s">
        <v>8403</v>
      </c>
      <c r="B742">
        <v>26</v>
      </c>
      <c r="F742" t="s">
        <v>8404</v>
      </c>
      <c r="G742">
        <v>10</v>
      </c>
    </row>
    <row r="743" spans="1:7" x14ac:dyDescent="0.3">
      <c r="A743" t="s">
        <v>8403</v>
      </c>
      <c r="B743">
        <v>28</v>
      </c>
      <c r="F743" t="s">
        <v>8404</v>
      </c>
      <c r="G743">
        <v>15</v>
      </c>
    </row>
    <row r="744" spans="1:7" x14ac:dyDescent="0.3">
      <c r="A744" t="s">
        <v>8403</v>
      </c>
      <c r="B744">
        <v>37</v>
      </c>
      <c r="F744" t="s">
        <v>8404</v>
      </c>
      <c r="G744">
        <v>38</v>
      </c>
    </row>
    <row r="745" spans="1:7" x14ac:dyDescent="0.3">
      <c r="A745" t="s">
        <v>8403</v>
      </c>
      <c r="B745">
        <v>128</v>
      </c>
      <c r="F745" t="s">
        <v>8404</v>
      </c>
      <c r="G745">
        <v>152</v>
      </c>
    </row>
    <row r="746" spans="1:7" x14ac:dyDescent="0.3">
      <c r="A746" t="s">
        <v>8403</v>
      </c>
      <c r="B746">
        <v>10</v>
      </c>
      <c r="F746" t="s">
        <v>8404</v>
      </c>
      <c r="G746">
        <v>24</v>
      </c>
    </row>
    <row r="747" spans="1:7" x14ac:dyDescent="0.3">
      <c r="A747" t="s">
        <v>8403</v>
      </c>
      <c r="B747">
        <v>83</v>
      </c>
      <c r="F747" t="s">
        <v>8404</v>
      </c>
      <c r="G747">
        <v>76</v>
      </c>
    </row>
    <row r="748" spans="1:7" x14ac:dyDescent="0.3">
      <c r="A748" t="s">
        <v>8403</v>
      </c>
      <c r="B748">
        <v>46</v>
      </c>
      <c r="F748" t="s">
        <v>8404</v>
      </c>
      <c r="G748">
        <v>185</v>
      </c>
    </row>
    <row r="749" spans="1:7" x14ac:dyDescent="0.3">
      <c r="A749" t="s">
        <v>8403</v>
      </c>
      <c r="B749">
        <v>90</v>
      </c>
      <c r="F749" t="s">
        <v>8404</v>
      </c>
      <c r="G749">
        <v>33</v>
      </c>
    </row>
    <row r="750" spans="1:7" x14ac:dyDescent="0.3">
      <c r="A750" t="s">
        <v>8403</v>
      </c>
      <c r="B750">
        <v>81</v>
      </c>
      <c r="F750" t="s">
        <v>8404</v>
      </c>
      <c r="G750">
        <v>108</v>
      </c>
    </row>
    <row r="751" spans="1:7" x14ac:dyDescent="0.3">
      <c r="A751" t="s">
        <v>8403</v>
      </c>
      <c r="B751">
        <v>32</v>
      </c>
      <c r="F751" t="s">
        <v>8404</v>
      </c>
      <c r="G751">
        <v>29</v>
      </c>
    </row>
    <row r="752" spans="1:7" x14ac:dyDescent="0.3">
      <c r="A752" t="s">
        <v>8403</v>
      </c>
      <c r="B752">
        <v>20</v>
      </c>
      <c r="F752" t="s">
        <v>8404</v>
      </c>
      <c r="G752">
        <v>24</v>
      </c>
    </row>
    <row r="753" spans="1:7" x14ac:dyDescent="0.3">
      <c r="A753" t="s">
        <v>8403</v>
      </c>
      <c r="B753">
        <v>70</v>
      </c>
      <c r="F753" t="s">
        <v>8404</v>
      </c>
      <c r="G753">
        <v>4</v>
      </c>
    </row>
    <row r="754" spans="1:7" x14ac:dyDescent="0.3">
      <c r="A754" t="s">
        <v>8403</v>
      </c>
      <c r="B754">
        <v>168</v>
      </c>
      <c r="F754" t="s">
        <v>8404</v>
      </c>
      <c r="G754">
        <v>4</v>
      </c>
    </row>
    <row r="755" spans="1:7" x14ac:dyDescent="0.3">
      <c r="A755" t="s">
        <v>8403</v>
      </c>
      <c r="B755">
        <v>34</v>
      </c>
      <c r="F755" t="s">
        <v>8404</v>
      </c>
      <c r="G755">
        <v>15</v>
      </c>
    </row>
    <row r="756" spans="1:7" x14ac:dyDescent="0.3">
      <c r="A756" t="s">
        <v>8403</v>
      </c>
      <c r="B756">
        <v>48</v>
      </c>
      <c r="F756" t="s">
        <v>8404</v>
      </c>
      <c r="G756">
        <v>4</v>
      </c>
    </row>
    <row r="757" spans="1:7" x14ac:dyDescent="0.3">
      <c r="A757" t="s">
        <v>8403</v>
      </c>
      <c r="B757">
        <v>48</v>
      </c>
      <c r="F757" t="s">
        <v>8404</v>
      </c>
      <c r="G757">
        <v>139</v>
      </c>
    </row>
    <row r="758" spans="1:7" x14ac:dyDescent="0.3">
      <c r="A758" t="s">
        <v>8403</v>
      </c>
      <c r="B758">
        <v>221</v>
      </c>
      <c r="F758" t="s">
        <v>8404</v>
      </c>
      <c r="G758">
        <v>2</v>
      </c>
    </row>
    <row r="759" spans="1:7" x14ac:dyDescent="0.3">
      <c r="A759" t="s">
        <v>8403</v>
      </c>
      <c r="B759">
        <v>107</v>
      </c>
      <c r="F759" t="s">
        <v>8404</v>
      </c>
      <c r="G759">
        <v>18</v>
      </c>
    </row>
    <row r="760" spans="1:7" x14ac:dyDescent="0.3">
      <c r="A760" t="s">
        <v>8403</v>
      </c>
      <c r="B760">
        <v>45</v>
      </c>
      <c r="F760" t="s">
        <v>8404</v>
      </c>
      <c r="G760">
        <v>81</v>
      </c>
    </row>
    <row r="761" spans="1:7" x14ac:dyDescent="0.3">
      <c r="A761" t="s">
        <v>8403</v>
      </c>
      <c r="B761">
        <v>36</v>
      </c>
      <c r="F761" t="s">
        <v>8404</v>
      </c>
      <c r="G761">
        <v>86</v>
      </c>
    </row>
    <row r="762" spans="1:7" x14ac:dyDescent="0.3">
      <c r="A762" t="s">
        <v>8403</v>
      </c>
      <c r="B762">
        <v>101</v>
      </c>
      <c r="F762" t="s">
        <v>8404</v>
      </c>
      <c r="G762">
        <v>140</v>
      </c>
    </row>
    <row r="763" spans="1:7" x14ac:dyDescent="0.3">
      <c r="A763" t="s">
        <v>8403</v>
      </c>
      <c r="B763">
        <v>62</v>
      </c>
      <c r="F763" t="s">
        <v>8404</v>
      </c>
      <c r="G763">
        <v>37</v>
      </c>
    </row>
    <row r="764" spans="1:7" x14ac:dyDescent="0.3">
      <c r="A764" t="s">
        <v>8403</v>
      </c>
      <c r="B764">
        <v>32</v>
      </c>
      <c r="F764" t="s">
        <v>8404</v>
      </c>
      <c r="G764">
        <v>6</v>
      </c>
    </row>
    <row r="765" spans="1:7" x14ac:dyDescent="0.3">
      <c r="A765" t="s">
        <v>8403</v>
      </c>
      <c r="B765">
        <v>89</v>
      </c>
      <c r="F765" t="s">
        <v>8404</v>
      </c>
      <c r="G765">
        <v>113</v>
      </c>
    </row>
    <row r="766" spans="1:7" x14ac:dyDescent="0.3">
      <c r="A766" t="s">
        <v>8403</v>
      </c>
      <c r="B766">
        <v>93</v>
      </c>
      <c r="F766" t="s">
        <v>8404</v>
      </c>
      <c r="G766">
        <v>37</v>
      </c>
    </row>
    <row r="767" spans="1:7" x14ac:dyDescent="0.3">
      <c r="A767" t="s">
        <v>8403</v>
      </c>
      <c r="B767">
        <v>98</v>
      </c>
      <c r="F767" t="s">
        <v>8404</v>
      </c>
      <c r="G767">
        <v>18</v>
      </c>
    </row>
    <row r="768" spans="1:7" x14ac:dyDescent="0.3">
      <c r="A768" t="s">
        <v>8403</v>
      </c>
      <c r="B768">
        <v>82</v>
      </c>
      <c r="F768" t="s">
        <v>8404</v>
      </c>
      <c r="G768">
        <v>75</v>
      </c>
    </row>
    <row r="769" spans="1:7" x14ac:dyDescent="0.3">
      <c r="A769" t="s">
        <v>8403</v>
      </c>
      <c r="B769">
        <v>116</v>
      </c>
      <c r="F769" t="s">
        <v>8404</v>
      </c>
      <c r="G769">
        <v>52</v>
      </c>
    </row>
    <row r="770" spans="1:7" x14ac:dyDescent="0.3">
      <c r="A770" t="s">
        <v>8403</v>
      </c>
      <c r="B770">
        <v>52</v>
      </c>
      <c r="F770" t="s">
        <v>8404</v>
      </c>
      <c r="G770">
        <v>122</v>
      </c>
    </row>
    <row r="771" spans="1:7" x14ac:dyDescent="0.3">
      <c r="A771" t="s">
        <v>8403</v>
      </c>
      <c r="B771">
        <v>23</v>
      </c>
      <c r="F771" t="s">
        <v>8404</v>
      </c>
      <c r="G771">
        <v>8</v>
      </c>
    </row>
    <row r="772" spans="1:7" x14ac:dyDescent="0.3">
      <c r="A772" t="s">
        <v>8403</v>
      </c>
      <c r="B772">
        <v>77</v>
      </c>
      <c r="F772" t="s">
        <v>8404</v>
      </c>
      <c r="G772">
        <v>8</v>
      </c>
    </row>
    <row r="773" spans="1:7" x14ac:dyDescent="0.3">
      <c r="A773" t="s">
        <v>8403</v>
      </c>
      <c r="B773">
        <v>49</v>
      </c>
      <c r="F773" t="s">
        <v>8404</v>
      </c>
      <c r="G773">
        <v>96</v>
      </c>
    </row>
    <row r="774" spans="1:7" x14ac:dyDescent="0.3">
      <c r="A774" t="s">
        <v>8403</v>
      </c>
      <c r="B774">
        <v>59</v>
      </c>
      <c r="F774" t="s">
        <v>8404</v>
      </c>
      <c r="G774">
        <v>9</v>
      </c>
    </row>
    <row r="775" spans="1:7" x14ac:dyDescent="0.3">
      <c r="A775" t="s">
        <v>8403</v>
      </c>
      <c r="B775">
        <v>113</v>
      </c>
      <c r="F775" t="s">
        <v>8404</v>
      </c>
      <c r="G775">
        <v>2</v>
      </c>
    </row>
    <row r="776" spans="1:7" x14ac:dyDescent="0.3">
      <c r="A776" t="s">
        <v>8403</v>
      </c>
      <c r="B776">
        <v>34</v>
      </c>
      <c r="F776" t="s">
        <v>8404</v>
      </c>
      <c r="G776">
        <v>26</v>
      </c>
    </row>
    <row r="777" spans="1:7" x14ac:dyDescent="0.3">
      <c r="A777" t="s">
        <v>8403</v>
      </c>
      <c r="B777">
        <v>42</v>
      </c>
      <c r="F777" t="s">
        <v>8404</v>
      </c>
      <c r="G777">
        <v>23</v>
      </c>
    </row>
    <row r="778" spans="1:7" x14ac:dyDescent="0.3">
      <c r="A778" t="s">
        <v>8403</v>
      </c>
      <c r="B778">
        <v>42</v>
      </c>
      <c r="F778" t="s">
        <v>8404</v>
      </c>
      <c r="G778">
        <v>0</v>
      </c>
    </row>
    <row r="779" spans="1:7" x14ac:dyDescent="0.3">
      <c r="A779" t="s">
        <v>8403</v>
      </c>
      <c r="B779">
        <v>49</v>
      </c>
      <c r="F779" t="s">
        <v>8404</v>
      </c>
      <c r="G779">
        <v>140</v>
      </c>
    </row>
    <row r="780" spans="1:7" x14ac:dyDescent="0.3">
      <c r="A780" t="s">
        <v>8403</v>
      </c>
      <c r="B780">
        <v>56</v>
      </c>
      <c r="F780" t="s">
        <v>8404</v>
      </c>
      <c r="G780">
        <v>0</v>
      </c>
    </row>
    <row r="781" spans="1:7" x14ac:dyDescent="0.3">
      <c r="A781" t="s">
        <v>8403</v>
      </c>
      <c r="B781">
        <v>25</v>
      </c>
      <c r="F781" t="s">
        <v>8404</v>
      </c>
      <c r="G781">
        <v>6</v>
      </c>
    </row>
    <row r="782" spans="1:7" x14ac:dyDescent="0.3">
      <c r="A782" t="s">
        <v>8403</v>
      </c>
      <c r="B782">
        <v>52</v>
      </c>
      <c r="F782" t="s">
        <v>8404</v>
      </c>
      <c r="G782">
        <v>100</v>
      </c>
    </row>
    <row r="783" spans="1:7" x14ac:dyDescent="0.3">
      <c r="A783" t="s">
        <v>8403</v>
      </c>
      <c r="B783">
        <v>34</v>
      </c>
      <c r="F783" t="s">
        <v>8404</v>
      </c>
      <c r="G783">
        <v>0</v>
      </c>
    </row>
    <row r="784" spans="1:7" x14ac:dyDescent="0.3">
      <c r="A784" t="s">
        <v>8403</v>
      </c>
      <c r="B784">
        <v>67</v>
      </c>
      <c r="F784" t="s">
        <v>8404</v>
      </c>
      <c r="G784">
        <v>4</v>
      </c>
    </row>
    <row r="785" spans="1:7" x14ac:dyDescent="0.3">
      <c r="A785" t="s">
        <v>8403</v>
      </c>
      <c r="B785">
        <v>70</v>
      </c>
      <c r="F785" t="s">
        <v>8404</v>
      </c>
      <c r="G785">
        <v>8</v>
      </c>
    </row>
    <row r="786" spans="1:7" x14ac:dyDescent="0.3">
      <c r="A786" t="s">
        <v>8403</v>
      </c>
      <c r="B786">
        <v>89</v>
      </c>
      <c r="F786" t="s">
        <v>8404</v>
      </c>
      <c r="G786">
        <v>0</v>
      </c>
    </row>
    <row r="787" spans="1:7" x14ac:dyDescent="0.3">
      <c r="A787" t="s">
        <v>8403</v>
      </c>
      <c r="B787">
        <v>107</v>
      </c>
      <c r="F787" t="s">
        <v>8404</v>
      </c>
      <c r="G787">
        <v>16</v>
      </c>
    </row>
    <row r="788" spans="1:7" x14ac:dyDescent="0.3">
      <c r="A788" t="s">
        <v>8403</v>
      </c>
      <c r="B788">
        <v>159</v>
      </c>
      <c r="F788" t="s">
        <v>8404</v>
      </c>
      <c r="G788">
        <v>2</v>
      </c>
    </row>
    <row r="789" spans="1:7" x14ac:dyDescent="0.3">
      <c r="A789" t="s">
        <v>8403</v>
      </c>
      <c r="B789">
        <v>181</v>
      </c>
      <c r="F789" t="s">
        <v>8404</v>
      </c>
      <c r="G789">
        <v>48</v>
      </c>
    </row>
    <row r="790" spans="1:7" x14ac:dyDescent="0.3">
      <c r="A790" t="s">
        <v>8403</v>
      </c>
      <c r="B790">
        <v>131</v>
      </c>
      <c r="F790" t="s">
        <v>8404</v>
      </c>
      <c r="G790">
        <v>2</v>
      </c>
    </row>
    <row r="791" spans="1:7" x14ac:dyDescent="0.3">
      <c r="A791" t="s">
        <v>8403</v>
      </c>
      <c r="B791">
        <v>125</v>
      </c>
      <c r="F791" t="s">
        <v>8404</v>
      </c>
      <c r="G791">
        <v>2</v>
      </c>
    </row>
    <row r="792" spans="1:7" x14ac:dyDescent="0.3">
      <c r="A792" t="s">
        <v>8403</v>
      </c>
      <c r="B792">
        <v>61</v>
      </c>
      <c r="F792" t="s">
        <v>8404</v>
      </c>
      <c r="G792">
        <v>1</v>
      </c>
    </row>
    <row r="793" spans="1:7" x14ac:dyDescent="0.3">
      <c r="A793" t="s">
        <v>8403</v>
      </c>
      <c r="B793">
        <v>90</v>
      </c>
      <c r="F793" t="s">
        <v>8404</v>
      </c>
      <c r="G793">
        <v>17</v>
      </c>
    </row>
    <row r="794" spans="1:7" x14ac:dyDescent="0.3">
      <c r="A794" t="s">
        <v>8403</v>
      </c>
      <c r="B794">
        <v>35</v>
      </c>
      <c r="F794" t="s">
        <v>8404</v>
      </c>
      <c r="G794">
        <v>0</v>
      </c>
    </row>
    <row r="795" spans="1:7" x14ac:dyDescent="0.3">
      <c r="A795" t="s">
        <v>8403</v>
      </c>
      <c r="B795">
        <v>90</v>
      </c>
      <c r="F795" t="s">
        <v>8404</v>
      </c>
      <c r="G795">
        <v>11</v>
      </c>
    </row>
    <row r="796" spans="1:7" x14ac:dyDescent="0.3">
      <c r="A796" t="s">
        <v>8403</v>
      </c>
      <c r="B796">
        <v>4</v>
      </c>
      <c r="F796" t="s">
        <v>8404</v>
      </c>
      <c r="G796">
        <v>95</v>
      </c>
    </row>
    <row r="797" spans="1:7" x14ac:dyDescent="0.3">
      <c r="A797" t="s">
        <v>8403</v>
      </c>
      <c r="B797">
        <v>120</v>
      </c>
      <c r="F797" t="s">
        <v>8404</v>
      </c>
      <c r="G797">
        <v>13</v>
      </c>
    </row>
    <row r="798" spans="1:7" x14ac:dyDescent="0.3">
      <c r="A798" t="s">
        <v>8403</v>
      </c>
      <c r="B798">
        <v>14</v>
      </c>
      <c r="F798" t="s">
        <v>8404</v>
      </c>
      <c r="G798">
        <v>2</v>
      </c>
    </row>
    <row r="799" spans="1:7" x14ac:dyDescent="0.3">
      <c r="A799" t="s">
        <v>8403</v>
      </c>
      <c r="B799">
        <v>27</v>
      </c>
      <c r="F799" t="s">
        <v>8404</v>
      </c>
      <c r="G799">
        <v>2</v>
      </c>
    </row>
    <row r="800" spans="1:7" x14ac:dyDescent="0.3">
      <c r="A800" t="s">
        <v>8403</v>
      </c>
      <c r="B800">
        <v>49</v>
      </c>
      <c r="F800" t="s">
        <v>8404</v>
      </c>
      <c r="G800">
        <v>3</v>
      </c>
    </row>
    <row r="801" spans="1:7" x14ac:dyDescent="0.3">
      <c r="A801" t="s">
        <v>8403</v>
      </c>
      <c r="B801">
        <v>102</v>
      </c>
      <c r="F801" t="s">
        <v>8404</v>
      </c>
      <c r="G801">
        <v>0</v>
      </c>
    </row>
    <row r="802" spans="1:7" x14ac:dyDescent="0.3">
      <c r="A802" t="s">
        <v>8403</v>
      </c>
      <c r="B802">
        <v>3</v>
      </c>
      <c r="F802" t="s">
        <v>8404</v>
      </c>
      <c r="G802">
        <v>0</v>
      </c>
    </row>
    <row r="803" spans="1:7" x14ac:dyDescent="0.3">
      <c r="A803" t="s">
        <v>8403</v>
      </c>
      <c r="B803">
        <v>25</v>
      </c>
      <c r="F803" t="s">
        <v>8404</v>
      </c>
      <c r="G803">
        <v>0</v>
      </c>
    </row>
    <row r="804" spans="1:7" x14ac:dyDescent="0.3">
      <c r="A804" t="s">
        <v>8403</v>
      </c>
      <c r="B804">
        <v>118</v>
      </c>
      <c r="F804" t="s">
        <v>8404</v>
      </c>
      <c r="G804">
        <v>2</v>
      </c>
    </row>
    <row r="805" spans="1:7" x14ac:dyDescent="0.3">
      <c r="A805" t="s">
        <v>8403</v>
      </c>
      <c r="B805">
        <v>57</v>
      </c>
      <c r="F805" t="s">
        <v>8404</v>
      </c>
      <c r="G805">
        <v>24</v>
      </c>
    </row>
    <row r="806" spans="1:7" x14ac:dyDescent="0.3">
      <c r="A806" t="s">
        <v>8403</v>
      </c>
      <c r="B806">
        <v>11</v>
      </c>
      <c r="F806" t="s">
        <v>8404</v>
      </c>
      <c r="G806">
        <v>25</v>
      </c>
    </row>
    <row r="807" spans="1:7" x14ac:dyDescent="0.3">
      <c r="A807" t="s">
        <v>8403</v>
      </c>
      <c r="B807">
        <v>33</v>
      </c>
      <c r="F807" t="s">
        <v>8404</v>
      </c>
      <c r="G807">
        <v>3</v>
      </c>
    </row>
    <row r="808" spans="1:7" x14ac:dyDescent="0.3">
      <c r="A808" t="s">
        <v>8403</v>
      </c>
      <c r="B808">
        <v>40</v>
      </c>
      <c r="F808" t="s">
        <v>8404</v>
      </c>
      <c r="G808">
        <v>41</v>
      </c>
    </row>
    <row r="809" spans="1:7" x14ac:dyDescent="0.3">
      <c r="A809" t="s">
        <v>8403</v>
      </c>
      <c r="B809">
        <v>50</v>
      </c>
      <c r="F809" t="s">
        <v>8404</v>
      </c>
      <c r="G809">
        <v>2</v>
      </c>
    </row>
    <row r="810" spans="1:7" x14ac:dyDescent="0.3">
      <c r="A810" t="s">
        <v>8403</v>
      </c>
      <c r="B810">
        <v>38</v>
      </c>
      <c r="F810" t="s">
        <v>8404</v>
      </c>
      <c r="G810">
        <v>4</v>
      </c>
    </row>
    <row r="811" spans="1:7" x14ac:dyDescent="0.3">
      <c r="A811" t="s">
        <v>8403</v>
      </c>
      <c r="B811">
        <v>96</v>
      </c>
      <c r="F811" t="s">
        <v>8404</v>
      </c>
      <c r="G811">
        <v>99</v>
      </c>
    </row>
    <row r="812" spans="1:7" x14ac:dyDescent="0.3">
      <c r="A812" t="s">
        <v>8403</v>
      </c>
      <c r="B812">
        <v>48</v>
      </c>
      <c r="F812" t="s">
        <v>8404</v>
      </c>
      <c r="G812">
        <v>4</v>
      </c>
    </row>
    <row r="813" spans="1:7" x14ac:dyDescent="0.3">
      <c r="A813" t="s">
        <v>8403</v>
      </c>
      <c r="B813">
        <v>33</v>
      </c>
      <c r="F813" t="s">
        <v>8404</v>
      </c>
      <c r="G813">
        <v>4</v>
      </c>
    </row>
    <row r="814" spans="1:7" x14ac:dyDescent="0.3">
      <c r="A814" t="s">
        <v>8403</v>
      </c>
      <c r="B814">
        <v>226</v>
      </c>
      <c r="F814" t="s">
        <v>8404</v>
      </c>
      <c r="G814">
        <v>38</v>
      </c>
    </row>
    <row r="815" spans="1:7" x14ac:dyDescent="0.3">
      <c r="A815" t="s">
        <v>8403</v>
      </c>
      <c r="B815">
        <v>14</v>
      </c>
      <c r="F815" t="s">
        <v>8404</v>
      </c>
      <c r="G815">
        <v>285</v>
      </c>
    </row>
    <row r="816" spans="1:7" x14ac:dyDescent="0.3">
      <c r="A816" t="s">
        <v>8403</v>
      </c>
      <c r="B816">
        <v>20</v>
      </c>
      <c r="F816" t="s">
        <v>8404</v>
      </c>
      <c r="G816">
        <v>1</v>
      </c>
    </row>
    <row r="817" spans="1:7" x14ac:dyDescent="0.3">
      <c r="A817" t="s">
        <v>8403</v>
      </c>
      <c r="B817">
        <v>25</v>
      </c>
      <c r="F817" t="s">
        <v>8404</v>
      </c>
      <c r="G817">
        <v>42</v>
      </c>
    </row>
    <row r="818" spans="1:7" x14ac:dyDescent="0.3">
      <c r="A818" t="s">
        <v>8403</v>
      </c>
      <c r="B818">
        <v>90</v>
      </c>
      <c r="F818" t="s">
        <v>8404</v>
      </c>
      <c r="G818">
        <v>26</v>
      </c>
    </row>
    <row r="819" spans="1:7" x14ac:dyDescent="0.3">
      <c r="A819" t="s">
        <v>8403</v>
      </c>
      <c r="B819">
        <v>11</v>
      </c>
      <c r="F819" t="s">
        <v>8404</v>
      </c>
      <c r="G819">
        <v>2</v>
      </c>
    </row>
    <row r="820" spans="1:7" x14ac:dyDescent="0.3">
      <c r="A820" t="s">
        <v>8403</v>
      </c>
      <c r="B820">
        <v>55</v>
      </c>
      <c r="F820" t="s">
        <v>8404</v>
      </c>
      <c r="G820">
        <v>4</v>
      </c>
    </row>
    <row r="821" spans="1:7" x14ac:dyDescent="0.3">
      <c r="A821" t="s">
        <v>8403</v>
      </c>
      <c r="B821">
        <v>30</v>
      </c>
      <c r="F821" t="s">
        <v>8404</v>
      </c>
      <c r="G821">
        <v>6</v>
      </c>
    </row>
    <row r="822" spans="1:7" x14ac:dyDescent="0.3">
      <c r="A822" t="s">
        <v>8403</v>
      </c>
      <c r="B822">
        <v>28</v>
      </c>
      <c r="F822" t="s">
        <v>8404</v>
      </c>
      <c r="G822">
        <v>70</v>
      </c>
    </row>
    <row r="823" spans="1:7" x14ac:dyDescent="0.3">
      <c r="A823" t="s">
        <v>8403</v>
      </c>
      <c r="B823">
        <v>45</v>
      </c>
      <c r="F823" t="s">
        <v>8404</v>
      </c>
      <c r="G823">
        <v>9</v>
      </c>
    </row>
    <row r="824" spans="1:7" x14ac:dyDescent="0.3">
      <c r="A824" t="s">
        <v>8403</v>
      </c>
      <c r="B824">
        <v>13</v>
      </c>
      <c r="F824" t="s">
        <v>8404</v>
      </c>
      <c r="G824">
        <v>8</v>
      </c>
    </row>
    <row r="825" spans="1:7" x14ac:dyDescent="0.3">
      <c r="A825" t="s">
        <v>8403</v>
      </c>
      <c r="B825">
        <v>40</v>
      </c>
      <c r="F825" t="s">
        <v>8404</v>
      </c>
      <c r="G825">
        <v>105</v>
      </c>
    </row>
    <row r="826" spans="1:7" x14ac:dyDescent="0.3">
      <c r="A826" t="s">
        <v>8403</v>
      </c>
      <c r="B826">
        <v>21</v>
      </c>
      <c r="F826" t="s">
        <v>8404</v>
      </c>
      <c r="G826">
        <v>12</v>
      </c>
    </row>
    <row r="827" spans="1:7" x14ac:dyDescent="0.3">
      <c r="A827" t="s">
        <v>8403</v>
      </c>
      <c r="B827">
        <v>134</v>
      </c>
      <c r="F827" t="s">
        <v>8404</v>
      </c>
      <c r="G827">
        <v>0</v>
      </c>
    </row>
    <row r="828" spans="1:7" x14ac:dyDescent="0.3">
      <c r="A828" t="s">
        <v>8403</v>
      </c>
      <c r="B828">
        <v>20</v>
      </c>
      <c r="F828" t="s">
        <v>8404</v>
      </c>
      <c r="G828">
        <v>16</v>
      </c>
    </row>
    <row r="829" spans="1:7" x14ac:dyDescent="0.3">
      <c r="A829" t="s">
        <v>8403</v>
      </c>
      <c r="B829">
        <v>19</v>
      </c>
      <c r="F829" t="s">
        <v>8404</v>
      </c>
      <c r="G829">
        <v>7</v>
      </c>
    </row>
    <row r="830" spans="1:7" x14ac:dyDescent="0.3">
      <c r="A830" t="s">
        <v>8403</v>
      </c>
      <c r="B830">
        <v>209</v>
      </c>
      <c r="F830" t="s">
        <v>8404</v>
      </c>
      <c r="G830">
        <v>4</v>
      </c>
    </row>
    <row r="831" spans="1:7" x14ac:dyDescent="0.3">
      <c r="A831" t="s">
        <v>8403</v>
      </c>
      <c r="B831">
        <v>38</v>
      </c>
      <c r="F831" t="s">
        <v>8404</v>
      </c>
      <c r="G831">
        <v>1</v>
      </c>
    </row>
    <row r="832" spans="1:7" x14ac:dyDescent="0.3">
      <c r="A832" t="s">
        <v>8403</v>
      </c>
      <c r="B832">
        <v>24</v>
      </c>
      <c r="F832" t="s">
        <v>8404</v>
      </c>
      <c r="G832">
        <v>28</v>
      </c>
    </row>
    <row r="833" spans="1:7" x14ac:dyDescent="0.3">
      <c r="A833" t="s">
        <v>8403</v>
      </c>
      <c r="B833">
        <v>8</v>
      </c>
      <c r="F833" t="s">
        <v>8404</v>
      </c>
      <c r="G833">
        <v>1</v>
      </c>
    </row>
    <row r="834" spans="1:7" x14ac:dyDescent="0.3">
      <c r="A834" t="s">
        <v>8403</v>
      </c>
      <c r="B834">
        <v>179</v>
      </c>
      <c r="F834" t="s">
        <v>8404</v>
      </c>
      <c r="G834">
        <v>1</v>
      </c>
    </row>
    <row r="835" spans="1:7" x14ac:dyDescent="0.3">
      <c r="A835" t="s">
        <v>8403</v>
      </c>
      <c r="B835">
        <v>26</v>
      </c>
      <c r="F835" t="s">
        <v>8404</v>
      </c>
      <c r="G835">
        <v>5</v>
      </c>
    </row>
    <row r="836" spans="1:7" x14ac:dyDescent="0.3">
      <c r="A836" t="s">
        <v>8403</v>
      </c>
      <c r="B836">
        <v>131</v>
      </c>
      <c r="F836" t="s">
        <v>8404</v>
      </c>
      <c r="G836">
        <v>3</v>
      </c>
    </row>
    <row r="837" spans="1:7" x14ac:dyDescent="0.3">
      <c r="A837" t="s">
        <v>8403</v>
      </c>
      <c r="B837">
        <v>14</v>
      </c>
      <c r="F837" t="s">
        <v>8404</v>
      </c>
      <c r="G837">
        <v>2</v>
      </c>
    </row>
    <row r="838" spans="1:7" x14ac:dyDescent="0.3">
      <c r="A838" t="s">
        <v>8403</v>
      </c>
      <c r="B838">
        <v>174</v>
      </c>
      <c r="F838" t="s">
        <v>8404</v>
      </c>
      <c r="G838">
        <v>0</v>
      </c>
    </row>
    <row r="839" spans="1:7" x14ac:dyDescent="0.3">
      <c r="A839" t="s">
        <v>8403</v>
      </c>
      <c r="B839">
        <v>191</v>
      </c>
      <c r="F839" t="s">
        <v>8404</v>
      </c>
      <c r="G839">
        <v>0</v>
      </c>
    </row>
    <row r="840" spans="1:7" x14ac:dyDescent="0.3">
      <c r="A840" t="s">
        <v>8403</v>
      </c>
      <c r="B840">
        <v>38</v>
      </c>
      <c r="F840" t="s">
        <v>8404</v>
      </c>
      <c r="G840">
        <v>3</v>
      </c>
    </row>
    <row r="841" spans="1:7" x14ac:dyDescent="0.3">
      <c r="A841" t="s">
        <v>8403</v>
      </c>
      <c r="B841">
        <v>22</v>
      </c>
      <c r="F841" t="s">
        <v>8404</v>
      </c>
      <c r="G841">
        <v>0</v>
      </c>
    </row>
    <row r="842" spans="1:7" x14ac:dyDescent="0.3">
      <c r="A842" t="s">
        <v>8403</v>
      </c>
      <c r="B842">
        <v>149</v>
      </c>
      <c r="F842" t="s">
        <v>8404</v>
      </c>
      <c r="G842">
        <v>0</v>
      </c>
    </row>
    <row r="843" spans="1:7" x14ac:dyDescent="0.3">
      <c r="A843" t="s">
        <v>8403</v>
      </c>
      <c r="B843">
        <v>56</v>
      </c>
      <c r="F843" t="s">
        <v>8404</v>
      </c>
      <c r="G843">
        <v>3</v>
      </c>
    </row>
    <row r="844" spans="1:7" x14ac:dyDescent="0.3">
      <c r="A844" t="s">
        <v>8403</v>
      </c>
      <c r="B844">
        <v>19</v>
      </c>
      <c r="F844" t="s">
        <v>8404</v>
      </c>
      <c r="G844">
        <v>7</v>
      </c>
    </row>
    <row r="845" spans="1:7" x14ac:dyDescent="0.3">
      <c r="A845" t="s">
        <v>8403</v>
      </c>
      <c r="B845">
        <v>70</v>
      </c>
      <c r="F845" t="s">
        <v>8404</v>
      </c>
      <c r="G845">
        <v>25</v>
      </c>
    </row>
    <row r="846" spans="1:7" x14ac:dyDescent="0.3">
      <c r="A846" t="s">
        <v>8403</v>
      </c>
      <c r="B846">
        <v>81</v>
      </c>
      <c r="F846" t="s">
        <v>8404</v>
      </c>
      <c r="G846">
        <v>10</v>
      </c>
    </row>
    <row r="847" spans="1:7" x14ac:dyDescent="0.3">
      <c r="A847" t="s">
        <v>8403</v>
      </c>
      <c r="B847">
        <v>32</v>
      </c>
      <c r="F847" t="s">
        <v>8404</v>
      </c>
      <c r="G847">
        <v>3</v>
      </c>
    </row>
    <row r="848" spans="1:7" x14ac:dyDescent="0.3">
      <c r="A848" t="s">
        <v>8403</v>
      </c>
      <c r="B848">
        <v>26</v>
      </c>
      <c r="F848" t="s">
        <v>8404</v>
      </c>
      <c r="G848">
        <v>5</v>
      </c>
    </row>
    <row r="849" spans="1:7" x14ac:dyDescent="0.3">
      <c r="A849" t="s">
        <v>8403</v>
      </c>
      <c r="B849">
        <v>105</v>
      </c>
      <c r="F849" t="s">
        <v>8404</v>
      </c>
      <c r="G849">
        <v>5</v>
      </c>
    </row>
    <row r="850" spans="1:7" x14ac:dyDescent="0.3">
      <c r="A850" t="s">
        <v>8403</v>
      </c>
      <c r="B850">
        <v>29</v>
      </c>
      <c r="F850" t="s">
        <v>8404</v>
      </c>
      <c r="G850">
        <v>27</v>
      </c>
    </row>
    <row r="851" spans="1:7" x14ac:dyDescent="0.3">
      <c r="A851" t="s">
        <v>8403</v>
      </c>
      <c r="B851">
        <v>8</v>
      </c>
      <c r="F851" t="s">
        <v>8404</v>
      </c>
      <c r="G851">
        <v>2</v>
      </c>
    </row>
    <row r="852" spans="1:7" x14ac:dyDescent="0.3">
      <c r="A852" t="s">
        <v>8403</v>
      </c>
      <c r="B852">
        <v>89</v>
      </c>
      <c r="F852" t="s">
        <v>8404</v>
      </c>
      <c r="G852">
        <v>236</v>
      </c>
    </row>
    <row r="853" spans="1:7" x14ac:dyDescent="0.3">
      <c r="A853" t="s">
        <v>8403</v>
      </c>
      <c r="B853">
        <v>44</v>
      </c>
      <c r="F853" t="s">
        <v>8404</v>
      </c>
      <c r="G853">
        <v>1</v>
      </c>
    </row>
    <row r="854" spans="1:7" x14ac:dyDescent="0.3">
      <c r="A854" t="s">
        <v>8403</v>
      </c>
      <c r="B854">
        <v>246</v>
      </c>
      <c r="F854" t="s">
        <v>8404</v>
      </c>
      <c r="G854">
        <v>12</v>
      </c>
    </row>
    <row r="855" spans="1:7" x14ac:dyDescent="0.3">
      <c r="A855" t="s">
        <v>8403</v>
      </c>
      <c r="B855">
        <v>120</v>
      </c>
      <c r="F855" t="s">
        <v>8404</v>
      </c>
      <c r="G855">
        <v>4</v>
      </c>
    </row>
    <row r="856" spans="1:7" x14ac:dyDescent="0.3">
      <c r="A856" t="s">
        <v>8403</v>
      </c>
      <c r="B856">
        <v>26</v>
      </c>
      <c r="F856" t="s">
        <v>8404</v>
      </c>
      <c r="G856">
        <v>3</v>
      </c>
    </row>
    <row r="857" spans="1:7" x14ac:dyDescent="0.3">
      <c r="A857" t="s">
        <v>8403</v>
      </c>
      <c r="B857">
        <v>45</v>
      </c>
      <c r="F857" t="s">
        <v>8404</v>
      </c>
      <c r="G857">
        <v>99</v>
      </c>
    </row>
    <row r="858" spans="1:7" x14ac:dyDescent="0.3">
      <c r="A858" t="s">
        <v>8403</v>
      </c>
      <c r="B858">
        <v>20</v>
      </c>
      <c r="F858" t="s">
        <v>8404</v>
      </c>
      <c r="G858">
        <v>3</v>
      </c>
    </row>
    <row r="859" spans="1:7" x14ac:dyDescent="0.3">
      <c r="A859" t="s">
        <v>8403</v>
      </c>
      <c r="B859">
        <v>47</v>
      </c>
      <c r="F859" t="s">
        <v>8404</v>
      </c>
      <c r="G859">
        <v>3</v>
      </c>
    </row>
    <row r="860" spans="1:7" x14ac:dyDescent="0.3">
      <c r="A860" t="s">
        <v>8403</v>
      </c>
      <c r="B860">
        <v>13</v>
      </c>
      <c r="F860" t="s">
        <v>8404</v>
      </c>
      <c r="G860">
        <v>22</v>
      </c>
    </row>
    <row r="861" spans="1:7" x14ac:dyDescent="0.3">
      <c r="A861" t="s">
        <v>8403</v>
      </c>
      <c r="B861">
        <v>183</v>
      </c>
      <c r="F861" t="s">
        <v>8404</v>
      </c>
      <c r="G861">
        <v>4</v>
      </c>
    </row>
    <row r="862" spans="1:7" x14ac:dyDescent="0.3">
      <c r="A862" t="s">
        <v>8403</v>
      </c>
      <c r="B862">
        <v>21</v>
      </c>
      <c r="F862" t="s">
        <v>8404</v>
      </c>
      <c r="G862">
        <v>534</v>
      </c>
    </row>
    <row r="863" spans="1:7" x14ac:dyDescent="0.3">
      <c r="A863" t="s">
        <v>8403</v>
      </c>
      <c r="B863">
        <v>42</v>
      </c>
      <c r="F863" t="s">
        <v>8404</v>
      </c>
      <c r="G863">
        <v>12</v>
      </c>
    </row>
    <row r="864" spans="1:7" x14ac:dyDescent="0.3">
      <c r="A864" t="s">
        <v>8403</v>
      </c>
      <c r="B864">
        <v>54</v>
      </c>
      <c r="F864" t="s">
        <v>8404</v>
      </c>
      <c r="G864">
        <v>56</v>
      </c>
    </row>
    <row r="865" spans="1:7" x14ac:dyDescent="0.3">
      <c r="A865" t="s">
        <v>8403</v>
      </c>
      <c r="B865">
        <v>38</v>
      </c>
      <c r="F865" t="s">
        <v>8404</v>
      </c>
      <c r="G865">
        <v>11</v>
      </c>
    </row>
    <row r="866" spans="1:7" x14ac:dyDescent="0.3">
      <c r="A866" t="s">
        <v>8403</v>
      </c>
      <c r="B866">
        <v>64</v>
      </c>
      <c r="F866" t="s">
        <v>8404</v>
      </c>
      <c r="G866">
        <v>0</v>
      </c>
    </row>
    <row r="867" spans="1:7" x14ac:dyDescent="0.3">
      <c r="A867" t="s">
        <v>8403</v>
      </c>
      <c r="B867">
        <v>13</v>
      </c>
      <c r="F867" t="s">
        <v>8404</v>
      </c>
      <c r="G867">
        <v>12</v>
      </c>
    </row>
    <row r="868" spans="1:7" x14ac:dyDescent="0.3">
      <c r="A868" t="s">
        <v>8403</v>
      </c>
      <c r="B868">
        <v>33</v>
      </c>
      <c r="F868" t="s">
        <v>8404</v>
      </c>
      <c r="G868">
        <v>5</v>
      </c>
    </row>
    <row r="869" spans="1:7" x14ac:dyDescent="0.3">
      <c r="A869" t="s">
        <v>8403</v>
      </c>
      <c r="B869">
        <v>52</v>
      </c>
      <c r="F869" t="s">
        <v>8404</v>
      </c>
      <c r="G869">
        <v>24</v>
      </c>
    </row>
    <row r="870" spans="1:7" x14ac:dyDescent="0.3">
      <c r="A870" t="s">
        <v>8403</v>
      </c>
      <c r="B870">
        <v>107</v>
      </c>
      <c r="F870" t="s">
        <v>8404</v>
      </c>
      <c r="G870">
        <v>89</v>
      </c>
    </row>
    <row r="871" spans="1:7" x14ac:dyDescent="0.3">
      <c r="A871" t="s">
        <v>8403</v>
      </c>
      <c r="B871">
        <v>11</v>
      </c>
      <c r="F871" t="s">
        <v>8404</v>
      </c>
      <c r="G871">
        <v>1</v>
      </c>
    </row>
    <row r="872" spans="1:7" x14ac:dyDescent="0.3">
      <c r="A872" t="s">
        <v>8403</v>
      </c>
      <c r="B872">
        <v>34</v>
      </c>
      <c r="F872" t="s">
        <v>8404</v>
      </c>
      <c r="G872">
        <v>55</v>
      </c>
    </row>
    <row r="873" spans="1:7" x14ac:dyDescent="0.3">
      <c r="A873" t="s">
        <v>8403</v>
      </c>
      <c r="B873">
        <v>75</v>
      </c>
      <c r="F873" t="s">
        <v>8404</v>
      </c>
      <c r="G873">
        <v>2</v>
      </c>
    </row>
    <row r="874" spans="1:7" x14ac:dyDescent="0.3">
      <c r="A874" t="s">
        <v>8403</v>
      </c>
      <c r="B874">
        <v>26</v>
      </c>
      <c r="F874" t="s">
        <v>8404</v>
      </c>
      <c r="G874">
        <v>0</v>
      </c>
    </row>
    <row r="875" spans="1:7" x14ac:dyDescent="0.3">
      <c r="A875" t="s">
        <v>8403</v>
      </c>
      <c r="B875">
        <v>50</v>
      </c>
      <c r="F875" t="s">
        <v>8404</v>
      </c>
      <c r="G875">
        <v>4</v>
      </c>
    </row>
    <row r="876" spans="1:7" x14ac:dyDescent="0.3">
      <c r="A876" t="s">
        <v>8403</v>
      </c>
      <c r="B876">
        <v>80</v>
      </c>
      <c r="F876" t="s">
        <v>8404</v>
      </c>
      <c r="G876">
        <v>6</v>
      </c>
    </row>
    <row r="877" spans="1:7" x14ac:dyDescent="0.3">
      <c r="A877" t="s">
        <v>8403</v>
      </c>
      <c r="B877">
        <v>110</v>
      </c>
      <c r="F877" t="s">
        <v>8404</v>
      </c>
      <c r="G877">
        <v>4</v>
      </c>
    </row>
    <row r="878" spans="1:7" x14ac:dyDescent="0.3">
      <c r="A878" t="s">
        <v>8403</v>
      </c>
      <c r="B878">
        <v>77</v>
      </c>
      <c r="F878" t="s">
        <v>8404</v>
      </c>
      <c r="G878">
        <v>4</v>
      </c>
    </row>
    <row r="879" spans="1:7" x14ac:dyDescent="0.3">
      <c r="A879" t="s">
        <v>8403</v>
      </c>
      <c r="B879">
        <v>50</v>
      </c>
      <c r="F879" t="s">
        <v>8404</v>
      </c>
      <c r="G879">
        <v>2</v>
      </c>
    </row>
    <row r="880" spans="1:7" x14ac:dyDescent="0.3">
      <c r="A880" t="s">
        <v>8403</v>
      </c>
      <c r="B880">
        <v>145</v>
      </c>
      <c r="F880" t="s">
        <v>8404</v>
      </c>
      <c r="G880">
        <v>5</v>
      </c>
    </row>
    <row r="881" spans="1:7" x14ac:dyDescent="0.3">
      <c r="A881" t="s">
        <v>8403</v>
      </c>
      <c r="B881">
        <v>29</v>
      </c>
      <c r="F881" t="s">
        <v>8404</v>
      </c>
      <c r="G881">
        <v>83</v>
      </c>
    </row>
    <row r="882" spans="1:7" x14ac:dyDescent="0.3">
      <c r="A882" t="s">
        <v>8403</v>
      </c>
      <c r="B882">
        <v>114</v>
      </c>
      <c r="F882" t="s">
        <v>8404</v>
      </c>
      <c r="G882">
        <v>57</v>
      </c>
    </row>
    <row r="883" spans="1:7" x14ac:dyDescent="0.3">
      <c r="A883" t="s">
        <v>8403</v>
      </c>
      <c r="B883">
        <v>96</v>
      </c>
      <c r="F883" t="s">
        <v>8404</v>
      </c>
      <c r="G883">
        <v>311</v>
      </c>
    </row>
    <row r="884" spans="1:7" x14ac:dyDescent="0.3">
      <c r="A884" t="s">
        <v>8403</v>
      </c>
      <c r="B884">
        <v>31</v>
      </c>
      <c r="F884" t="s">
        <v>8404</v>
      </c>
      <c r="G884">
        <v>2</v>
      </c>
    </row>
    <row r="885" spans="1:7" x14ac:dyDescent="0.3">
      <c r="A885" t="s">
        <v>8403</v>
      </c>
      <c r="B885">
        <v>4883</v>
      </c>
      <c r="F885" t="s">
        <v>8404</v>
      </c>
      <c r="G885">
        <v>16</v>
      </c>
    </row>
    <row r="886" spans="1:7" x14ac:dyDescent="0.3">
      <c r="A886" t="s">
        <v>8403</v>
      </c>
      <c r="B886">
        <v>95</v>
      </c>
      <c r="F886" t="s">
        <v>8404</v>
      </c>
      <c r="G886">
        <v>9</v>
      </c>
    </row>
    <row r="887" spans="1:7" x14ac:dyDescent="0.3">
      <c r="A887" t="s">
        <v>8403</v>
      </c>
      <c r="B887">
        <v>2478</v>
      </c>
      <c r="F887" t="s">
        <v>8404</v>
      </c>
      <c r="G887">
        <v>1</v>
      </c>
    </row>
    <row r="888" spans="1:7" x14ac:dyDescent="0.3">
      <c r="A888" t="s">
        <v>8403</v>
      </c>
      <c r="B888">
        <v>1789</v>
      </c>
      <c r="F888" t="s">
        <v>8404</v>
      </c>
      <c r="G888">
        <v>12</v>
      </c>
    </row>
    <row r="889" spans="1:7" x14ac:dyDescent="0.3">
      <c r="A889" t="s">
        <v>8403</v>
      </c>
      <c r="B889">
        <v>680</v>
      </c>
      <c r="F889" t="s">
        <v>8404</v>
      </c>
      <c r="G889">
        <v>0</v>
      </c>
    </row>
    <row r="890" spans="1:7" x14ac:dyDescent="0.3">
      <c r="A890" t="s">
        <v>8403</v>
      </c>
      <c r="B890">
        <v>70</v>
      </c>
      <c r="F890" t="s">
        <v>8404</v>
      </c>
      <c r="G890">
        <v>20</v>
      </c>
    </row>
    <row r="891" spans="1:7" x14ac:dyDescent="0.3">
      <c r="A891" t="s">
        <v>8403</v>
      </c>
      <c r="B891">
        <v>23</v>
      </c>
      <c r="F891" t="s">
        <v>8404</v>
      </c>
      <c r="G891">
        <v>16</v>
      </c>
    </row>
    <row r="892" spans="1:7" x14ac:dyDescent="0.3">
      <c r="A892" t="s">
        <v>8403</v>
      </c>
      <c r="B892">
        <v>4245</v>
      </c>
      <c r="F892" t="s">
        <v>8404</v>
      </c>
      <c r="G892">
        <v>33</v>
      </c>
    </row>
    <row r="893" spans="1:7" x14ac:dyDescent="0.3">
      <c r="A893" t="s">
        <v>8403</v>
      </c>
      <c r="B893">
        <v>943</v>
      </c>
      <c r="F893" t="s">
        <v>8404</v>
      </c>
      <c r="G893">
        <v>2</v>
      </c>
    </row>
    <row r="894" spans="1:7" x14ac:dyDescent="0.3">
      <c r="A894" t="s">
        <v>8403</v>
      </c>
      <c r="B894">
        <v>1876</v>
      </c>
      <c r="F894" t="s">
        <v>8404</v>
      </c>
      <c r="G894">
        <v>6</v>
      </c>
    </row>
    <row r="895" spans="1:7" x14ac:dyDescent="0.3">
      <c r="A895" t="s">
        <v>8403</v>
      </c>
      <c r="B895">
        <v>834</v>
      </c>
      <c r="F895" t="s">
        <v>8404</v>
      </c>
      <c r="G895">
        <v>0</v>
      </c>
    </row>
    <row r="896" spans="1:7" x14ac:dyDescent="0.3">
      <c r="A896" t="s">
        <v>8403</v>
      </c>
      <c r="B896">
        <v>682</v>
      </c>
      <c r="F896" t="s">
        <v>8404</v>
      </c>
      <c r="G896">
        <v>3</v>
      </c>
    </row>
    <row r="897" spans="1:7" x14ac:dyDescent="0.3">
      <c r="A897" t="s">
        <v>8403</v>
      </c>
      <c r="B897">
        <v>147</v>
      </c>
      <c r="F897" t="s">
        <v>8404</v>
      </c>
      <c r="G897">
        <v>0</v>
      </c>
    </row>
    <row r="898" spans="1:7" x14ac:dyDescent="0.3">
      <c r="A898" t="s">
        <v>8403</v>
      </c>
      <c r="B898">
        <v>415</v>
      </c>
      <c r="F898" t="s">
        <v>8404</v>
      </c>
      <c r="G898">
        <v>3</v>
      </c>
    </row>
    <row r="899" spans="1:7" x14ac:dyDescent="0.3">
      <c r="A899" t="s">
        <v>8403</v>
      </c>
      <c r="B899">
        <v>290</v>
      </c>
      <c r="F899" t="s">
        <v>8404</v>
      </c>
      <c r="G899">
        <v>13</v>
      </c>
    </row>
    <row r="900" spans="1:7" x14ac:dyDescent="0.3">
      <c r="A900" t="s">
        <v>8403</v>
      </c>
      <c r="B900">
        <v>365</v>
      </c>
      <c r="F900" t="s">
        <v>8404</v>
      </c>
      <c r="G900">
        <v>6</v>
      </c>
    </row>
    <row r="901" spans="1:7" x14ac:dyDescent="0.3">
      <c r="A901" t="s">
        <v>8403</v>
      </c>
      <c r="B901">
        <v>660</v>
      </c>
      <c r="F901" t="s">
        <v>8404</v>
      </c>
      <c r="G901">
        <v>1</v>
      </c>
    </row>
    <row r="902" spans="1:7" x14ac:dyDescent="0.3">
      <c r="A902" t="s">
        <v>8403</v>
      </c>
      <c r="B902">
        <v>1356</v>
      </c>
      <c r="F902" t="s">
        <v>8404</v>
      </c>
      <c r="G902">
        <v>0</v>
      </c>
    </row>
    <row r="903" spans="1:7" x14ac:dyDescent="0.3">
      <c r="A903" t="s">
        <v>8403</v>
      </c>
      <c r="B903">
        <v>424</v>
      </c>
      <c r="F903" t="s">
        <v>8404</v>
      </c>
      <c r="G903">
        <v>5</v>
      </c>
    </row>
    <row r="904" spans="1:7" x14ac:dyDescent="0.3">
      <c r="A904" t="s">
        <v>8403</v>
      </c>
      <c r="B904">
        <v>33</v>
      </c>
      <c r="F904" t="s">
        <v>8404</v>
      </c>
      <c r="G904">
        <v>0</v>
      </c>
    </row>
    <row r="905" spans="1:7" x14ac:dyDescent="0.3">
      <c r="A905" t="s">
        <v>8403</v>
      </c>
      <c r="B905">
        <v>1633</v>
      </c>
      <c r="F905" t="s">
        <v>8404</v>
      </c>
      <c r="G905">
        <v>36</v>
      </c>
    </row>
    <row r="906" spans="1:7" x14ac:dyDescent="0.3">
      <c r="A906" t="s">
        <v>8403</v>
      </c>
      <c r="B906">
        <v>306</v>
      </c>
      <c r="F906" t="s">
        <v>8404</v>
      </c>
      <c r="G906">
        <v>1</v>
      </c>
    </row>
    <row r="907" spans="1:7" x14ac:dyDescent="0.3">
      <c r="A907" t="s">
        <v>8403</v>
      </c>
      <c r="B907">
        <v>205</v>
      </c>
      <c r="F907" t="s">
        <v>8404</v>
      </c>
      <c r="G907">
        <v>1</v>
      </c>
    </row>
    <row r="908" spans="1:7" x14ac:dyDescent="0.3">
      <c r="A908" t="s">
        <v>8403</v>
      </c>
      <c r="B908">
        <v>1281</v>
      </c>
      <c r="F908" t="s">
        <v>8404</v>
      </c>
      <c r="G908">
        <v>1</v>
      </c>
    </row>
    <row r="909" spans="1:7" x14ac:dyDescent="0.3">
      <c r="A909" t="s">
        <v>8403</v>
      </c>
      <c r="B909">
        <v>103</v>
      </c>
      <c r="F909" t="s">
        <v>8404</v>
      </c>
      <c r="G909">
        <v>9</v>
      </c>
    </row>
    <row r="910" spans="1:7" x14ac:dyDescent="0.3">
      <c r="A910" t="s">
        <v>8403</v>
      </c>
      <c r="B910">
        <v>1513</v>
      </c>
      <c r="F910" t="s">
        <v>8404</v>
      </c>
      <c r="G910">
        <v>1</v>
      </c>
    </row>
    <row r="911" spans="1:7" x14ac:dyDescent="0.3">
      <c r="A911" t="s">
        <v>8403</v>
      </c>
      <c r="B911">
        <v>405</v>
      </c>
      <c r="F911" t="s">
        <v>8404</v>
      </c>
      <c r="G911">
        <v>0</v>
      </c>
    </row>
    <row r="912" spans="1:7" x14ac:dyDescent="0.3">
      <c r="A912" t="s">
        <v>8403</v>
      </c>
      <c r="B912">
        <v>510</v>
      </c>
      <c r="F912" t="s">
        <v>8404</v>
      </c>
      <c r="G912">
        <v>1</v>
      </c>
    </row>
    <row r="913" spans="1:7" x14ac:dyDescent="0.3">
      <c r="A913" t="s">
        <v>8403</v>
      </c>
      <c r="B913">
        <v>1887</v>
      </c>
      <c r="F913" t="s">
        <v>8404</v>
      </c>
      <c r="G913">
        <v>1</v>
      </c>
    </row>
    <row r="914" spans="1:7" x14ac:dyDescent="0.3">
      <c r="A914" t="s">
        <v>8403</v>
      </c>
      <c r="B914">
        <v>701</v>
      </c>
      <c r="F914" t="s">
        <v>8404</v>
      </c>
      <c r="G914">
        <v>4</v>
      </c>
    </row>
    <row r="915" spans="1:7" x14ac:dyDescent="0.3">
      <c r="A915" t="s">
        <v>8403</v>
      </c>
      <c r="B915">
        <v>3863</v>
      </c>
      <c r="F915" t="s">
        <v>8404</v>
      </c>
      <c r="G915">
        <v>2</v>
      </c>
    </row>
    <row r="916" spans="1:7" x14ac:dyDescent="0.3">
      <c r="A916" t="s">
        <v>8403</v>
      </c>
      <c r="B916">
        <v>238</v>
      </c>
      <c r="F916" t="s">
        <v>8404</v>
      </c>
      <c r="G916">
        <v>2</v>
      </c>
    </row>
    <row r="917" spans="1:7" x14ac:dyDescent="0.3">
      <c r="A917" t="s">
        <v>8403</v>
      </c>
      <c r="B917">
        <v>2051</v>
      </c>
      <c r="F917" t="s">
        <v>8404</v>
      </c>
      <c r="G917">
        <v>2</v>
      </c>
    </row>
    <row r="918" spans="1:7" x14ac:dyDescent="0.3">
      <c r="A918" t="s">
        <v>8403</v>
      </c>
      <c r="B918">
        <v>402</v>
      </c>
      <c r="F918" t="s">
        <v>8404</v>
      </c>
      <c r="G918">
        <v>0</v>
      </c>
    </row>
    <row r="919" spans="1:7" x14ac:dyDescent="0.3">
      <c r="A919" t="s">
        <v>8403</v>
      </c>
      <c r="B919">
        <v>253</v>
      </c>
      <c r="F919" t="s">
        <v>8404</v>
      </c>
      <c r="G919">
        <v>2</v>
      </c>
    </row>
    <row r="920" spans="1:7" x14ac:dyDescent="0.3">
      <c r="A920" t="s">
        <v>8403</v>
      </c>
      <c r="B920">
        <v>473</v>
      </c>
      <c r="F920" t="s">
        <v>8404</v>
      </c>
      <c r="G920">
        <v>4</v>
      </c>
    </row>
    <row r="921" spans="1:7" x14ac:dyDescent="0.3">
      <c r="A921" t="s">
        <v>8403</v>
      </c>
      <c r="B921">
        <v>821</v>
      </c>
      <c r="F921" t="s">
        <v>8404</v>
      </c>
      <c r="G921">
        <v>2</v>
      </c>
    </row>
    <row r="922" spans="1:7" x14ac:dyDescent="0.3">
      <c r="A922" t="s">
        <v>8403</v>
      </c>
      <c r="B922">
        <v>388</v>
      </c>
      <c r="F922" t="s">
        <v>8404</v>
      </c>
      <c r="G922">
        <v>0</v>
      </c>
    </row>
    <row r="923" spans="1:7" x14ac:dyDescent="0.3">
      <c r="A923" t="s">
        <v>8403</v>
      </c>
      <c r="B923">
        <v>813</v>
      </c>
      <c r="F923" t="s">
        <v>8404</v>
      </c>
      <c r="G923">
        <v>1</v>
      </c>
    </row>
    <row r="924" spans="1:7" x14ac:dyDescent="0.3">
      <c r="A924" t="s">
        <v>8403</v>
      </c>
      <c r="B924">
        <v>1945</v>
      </c>
      <c r="F924" t="s">
        <v>8404</v>
      </c>
      <c r="G924">
        <v>0</v>
      </c>
    </row>
    <row r="925" spans="1:7" x14ac:dyDescent="0.3">
      <c r="A925" t="s">
        <v>8403</v>
      </c>
      <c r="B925">
        <v>1637</v>
      </c>
      <c r="F925" t="s">
        <v>8404</v>
      </c>
      <c r="G925">
        <v>2</v>
      </c>
    </row>
    <row r="926" spans="1:7" x14ac:dyDescent="0.3">
      <c r="A926" t="s">
        <v>8403</v>
      </c>
      <c r="B926">
        <v>1375</v>
      </c>
      <c r="F926" t="s">
        <v>8404</v>
      </c>
      <c r="G926">
        <v>7</v>
      </c>
    </row>
    <row r="927" spans="1:7" x14ac:dyDescent="0.3">
      <c r="A927" t="s">
        <v>8403</v>
      </c>
      <c r="B927">
        <v>17</v>
      </c>
      <c r="F927" t="s">
        <v>8404</v>
      </c>
      <c r="G927">
        <v>5</v>
      </c>
    </row>
    <row r="928" spans="1:7" x14ac:dyDescent="0.3">
      <c r="A928" t="s">
        <v>8403</v>
      </c>
      <c r="B928">
        <v>354</v>
      </c>
      <c r="F928" t="s">
        <v>8404</v>
      </c>
      <c r="G928">
        <v>0</v>
      </c>
    </row>
    <row r="929" spans="1:7" x14ac:dyDescent="0.3">
      <c r="A929" t="s">
        <v>8403</v>
      </c>
      <c r="B929">
        <v>191</v>
      </c>
      <c r="F929" t="s">
        <v>8404</v>
      </c>
      <c r="G929">
        <v>0</v>
      </c>
    </row>
    <row r="930" spans="1:7" x14ac:dyDescent="0.3">
      <c r="A930" t="s">
        <v>8403</v>
      </c>
      <c r="B930">
        <v>303</v>
      </c>
      <c r="F930" t="s">
        <v>8404</v>
      </c>
      <c r="G930">
        <v>0</v>
      </c>
    </row>
    <row r="931" spans="1:7" x14ac:dyDescent="0.3">
      <c r="A931" t="s">
        <v>8403</v>
      </c>
      <c r="B931">
        <v>137</v>
      </c>
      <c r="F931" t="s">
        <v>8404</v>
      </c>
      <c r="G931">
        <v>2</v>
      </c>
    </row>
    <row r="932" spans="1:7" x14ac:dyDescent="0.3">
      <c r="A932" t="s">
        <v>8403</v>
      </c>
      <c r="B932">
        <v>41</v>
      </c>
      <c r="F932" t="s">
        <v>8404</v>
      </c>
      <c r="G932">
        <v>0</v>
      </c>
    </row>
    <row r="933" spans="1:7" x14ac:dyDescent="0.3">
      <c r="A933" t="s">
        <v>8403</v>
      </c>
      <c r="B933">
        <v>398</v>
      </c>
      <c r="F933" t="s">
        <v>8404</v>
      </c>
      <c r="G933">
        <v>0</v>
      </c>
    </row>
    <row r="934" spans="1:7" x14ac:dyDescent="0.3">
      <c r="A934" t="s">
        <v>8403</v>
      </c>
      <c r="B934">
        <v>1737</v>
      </c>
      <c r="F934" t="s">
        <v>8404</v>
      </c>
      <c r="G934">
        <v>28</v>
      </c>
    </row>
    <row r="935" spans="1:7" x14ac:dyDescent="0.3">
      <c r="A935" t="s">
        <v>8403</v>
      </c>
      <c r="B935">
        <v>971</v>
      </c>
      <c r="F935" t="s">
        <v>8404</v>
      </c>
      <c r="G935">
        <v>2</v>
      </c>
    </row>
    <row r="936" spans="1:7" x14ac:dyDescent="0.3">
      <c r="A936" t="s">
        <v>8403</v>
      </c>
      <c r="B936">
        <v>183</v>
      </c>
      <c r="F936" t="s">
        <v>8404</v>
      </c>
      <c r="G936">
        <v>0</v>
      </c>
    </row>
    <row r="937" spans="1:7" x14ac:dyDescent="0.3">
      <c r="A937" t="s">
        <v>8403</v>
      </c>
      <c r="B937">
        <v>4562</v>
      </c>
      <c r="F937" t="s">
        <v>8404</v>
      </c>
      <c r="G937">
        <v>0</v>
      </c>
    </row>
    <row r="938" spans="1:7" x14ac:dyDescent="0.3">
      <c r="A938" t="s">
        <v>8403</v>
      </c>
      <c r="B938">
        <v>26457</v>
      </c>
      <c r="F938" t="s">
        <v>8404</v>
      </c>
      <c r="G938">
        <v>0</v>
      </c>
    </row>
    <row r="939" spans="1:7" x14ac:dyDescent="0.3">
      <c r="A939" t="s">
        <v>8403</v>
      </c>
      <c r="B939">
        <v>162</v>
      </c>
      <c r="F939" t="s">
        <v>8404</v>
      </c>
      <c r="G939">
        <v>4</v>
      </c>
    </row>
    <row r="940" spans="1:7" x14ac:dyDescent="0.3">
      <c r="A940" t="s">
        <v>8403</v>
      </c>
      <c r="B940">
        <v>479</v>
      </c>
      <c r="F940" t="s">
        <v>8404</v>
      </c>
      <c r="G940">
        <v>12</v>
      </c>
    </row>
    <row r="941" spans="1:7" x14ac:dyDescent="0.3">
      <c r="A941" t="s">
        <v>8403</v>
      </c>
      <c r="B941">
        <v>426</v>
      </c>
      <c r="F941" t="s">
        <v>8404</v>
      </c>
      <c r="G941">
        <v>0</v>
      </c>
    </row>
    <row r="942" spans="1:7" x14ac:dyDescent="0.3">
      <c r="A942" t="s">
        <v>8403</v>
      </c>
      <c r="B942">
        <v>450</v>
      </c>
      <c r="F942" t="s">
        <v>8404</v>
      </c>
      <c r="G942">
        <v>33</v>
      </c>
    </row>
    <row r="943" spans="1:7" x14ac:dyDescent="0.3">
      <c r="A943" t="s">
        <v>8403</v>
      </c>
      <c r="B943">
        <v>1780</v>
      </c>
      <c r="F943" t="s">
        <v>8404</v>
      </c>
      <c r="G943">
        <v>0</v>
      </c>
    </row>
    <row r="944" spans="1:7" x14ac:dyDescent="0.3">
      <c r="A944" t="s">
        <v>8403</v>
      </c>
      <c r="B944">
        <v>122</v>
      </c>
      <c r="F944" t="s">
        <v>8404</v>
      </c>
      <c r="G944">
        <v>4</v>
      </c>
    </row>
    <row r="945" spans="1:7" x14ac:dyDescent="0.3">
      <c r="A945" t="s">
        <v>8403</v>
      </c>
      <c r="B945">
        <v>95</v>
      </c>
      <c r="F945" t="s">
        <v>8404</v>
      </c>
      <c r="G945">
        <v>0</v>
      </c>
    </row>
    <row r="946" spans="1:7" x14ac:dyDescent="0.3">
      <c r="A946" t="s">
        <v>8403</v>
      </c>
      <c r="B946">
        <v>325</v>
      </c>
      <c r="F946" t="s">
        <v>8404</v>
      </c>
      <c r="G946">
        <v>11</v>
      </c>
    </row>
    <row r="947" spans="1:7" x14ac:dyDescent="0.3">
      <c r="A947" t="s">
        <v>8403</v>
      </c>
      <c r="B947">
        <v>353</v>
      </c>
      <c r="F947" t="s">
        <v>8404</v>
      </c>
      <c r="G947">
        <v>1</v>
      </c>
    </row>
    <row r="948" spans="1:7" x14ac:dyDescent="0.3">
      <c r="A948" t="s">
        <v>8403</v>
      </c>
      <c r="B948">
        <v>105</v>
      </c>
      <c r="F948" t="s">
        <v>8404</v>
      </c>
      <c r="G948">
        <v>5</v>
      </c>
    </row>
    <row r="949" spans="1:7" x14ac:dyDescent="0.3">
      <c r="A949" t="s">
        <v>8403</v>
      </c>
      <c r="B949">
        <v>729</v>
      </c>
      <c r="F949" t="s">
        <v>8404</v>
      </c>
      <c r="G949">
        <v>0</v>
      </c>
    </row>
    <row r="950" spans="1:7" x14ac:dyDescent="0.3">
      <c r="A950" t="s">
        <v>8403</v>
      </c>
      <c r="B950">
        <v>454</v>
      </c>
      <c r="F950" t="s">
        <v>8404</v>
      </c>
      <c r="G950">
        <v>1</v>
      </c>
    </row>
    <row r="951" spans="1:7" x14ac:dyDescent="0.3">
      <c r="A951" t="s">
        <v>8403</v>
      </c>
      <c r="B951">
        <v>539</v>
      </c>
      <c r="F951" t="s">
        <v>8404</v>
      </c>
      <c r="G951">
        <v>1</v>
      </c>
    </row>
    <row r="952" spans="1:7" x14ac:dyDescent="0.3">
      <c r="A952" t="s">
        <v>8403</v>
      </c>
      <c r="B952">
        <v>79</v>
      </c>
      <c r="F952" t="s">
        <v>8404</v>
      </c>
      <c r="G952">
        <v>6</v>
      </c>
    </row>
    <row r="953" spans="1:7" x14ac:dyDescent="0.3">
      <c r="A953" t="s">
        <v>8403</v>
      </c>
      <c r="B953">
        <v>94</v>
      </c>
      <c r="F953" t="s">
        <v>8404</v>
      </c>
      <c r="G953">
        <v>8</v>
      </c>
    </row>
    <row r="954" spans="1:7" x14ac:dyDescent="0.3">
      <c r="A954" t="s">
        <v>8403</v>
      </c>
      <c r="B954">
        <v>625</v>
      </c>
      <c r="F954" t="s">
        <v>8404</v>
      </c>
      <c r="G954">
        <v>1</v>
      </c>
    </row>
    <row r="955" spans="1:7" x14ac:dyDescent="0.3">
      <c r="A955" t="s">
        <v>8403</v>
      </c>
      <c r="B955">
        <v>508</v>
      </c>
      <c r="F955" t="s">
        <v>8404</v>
      </c>
      <c r="G955">
        <v>0</v>
      </c>
    </row>
    <row r="956" spans="1:7" x14ac:dyDescent="0.3">
      <c r="A956" t="s">
        <v>8403</v>
      </c>
      <c r="B956">
        <v>531</v>
      </c>
      <c r="F956" t="s">
        <v>8404</v>
      </c>
      <c r="G956">
        <v>2</v>
      </c>
    </row>
    <row r="957" spans="1:7" x14ac:dyDescent="0.3">
      <c r="A957" t="s">
        <v>8403</v>
      </c>
      <c r="B957">
        <v>158</v>
      </c>
      <c r="F957" t="s">
        <v>8404</v>
      </c>
      <c r="G957">
        <v>1</v>
      </c>
    </row>
    <row r="958" spans="1:7" x14ac:dyDescent="0.3">
      <c r="A958" t="s">
        <v>8403</v>
      </c>
      <c r="B958">
        <v>508</v>
      </c>
      <c r="F958" t="s">
        <v>8404</v>
      </c>
      <c r="G958">
        <v>0</v>
      </c>
    </row>
    <row r="959" spans="1:7" x14ac:dyDescent="0.3">
      <c r="A959" t="s">
        <v>8403</v>
      </c>
      <c r="B959">
        <v>644</v>
      </c>
      <c r="F959" t="s">
        <v>8404</v>
      </c>
      <c r="G959">
        <v>1</v>
      </c>
    </row>
    <row r="960" spans="1:7" x14ac:dyDescent="0.3">
      <c r="A960" t="s">
        <v>8403</v>
      </c>
      <c r="B960">
        <v>848</v>
      </c>
      <c r="F960" t="s">
        <v>8404</v>
      </c>
      <c r="G960">
        <v>19</v>
      </c>
    </row>
    <row r="961" spans="1:7" x14ac:dyDescent="0.3">
      <c r="A961" t="s">
        <v>8403</v>
      </c>
      <c r="B961">
        <v>429</v>
      </c>
      <c r="F961" t="s">
        <v>8404</v>
      </c>
      <c r="G961">
        <v>27</v>
      </c>
    </row>
    <row r="962" spans="1:7" x14ac:dyDescent="0.3">
      <c r="A962" t="s">
        <v>8403</v>
      </c>
      <c r="B962">
        <v>204</v>
      </c>
      <c r="F962" t="s">
        <v>8404</v>
      </c>
      <c r="G962">
        <v>7</v>
      </c>
    </row>
    <row r="963" spans="1:7" x14ac:dyDescent="0.3">
      <c r="A963" t="s">
        <v>8403</v>
      </c>
      <c r="B963">
        <v>379</v>
      </c>
      <c r="F963" t="s">
        <v>8404</v>
      </c>
      <c r="G963">
        <v>14</v>
      </c>
    </row>
    <row r="964" spans="1:7" x14ac:dyDescent="0.3">
      <c r="A964" t="s">
        <v>8403</v>
      </c>
      <c r="B964">
        <v>271</v>
      </c>
      <c r="F964" t="s">
        <v>8404</v>
      </c>
      <c r="G964">
        <v>5</v>
      </c>
    </row>
    <row r="965" spans="1:7" x14ac:dyDescent="0.3">
      <c r="A965" t="s">
        <v>8403</v>
      </c>
      <c r="B965">
        <v>120</v>
      </c>
      <c r="F965" t="s">
        <v>8404</v>
      </c>
      <c r="G965">
        <v>30</v>
      </c>
    </row>
    <row r="966" spans="1:7" x14ac:dyDescent="0.3">
      <c r="A966" t="s">
        <v>8403</v>
      </c>
      <c r="B966">
        <v>140</v>
      </c>
      <c r="F966" t="s">
        <v>8404</v>
      </c>
      <c r="G966">
        <v>1</v>
      </c>
    </row>
    <row r="967" spans="1:7" x14ac:dyDescent="0.3">
      <c r="A967" t="s">
        <v>8403</v>
      </c>
      <c r="B967">
        <v>193</v>
      </c>
      <c r="F967" t="s">
        <v>8404</v>
      </c>
      <c r="G967">
        <v>0</v>
      </c>
    </row>
    <row r="968" spans="1:7" x14ac:dyDescent="0.3">
      <c r="A968" t="s">
        <v>8403</v>
      </c>
      <c r="B968">
        <v>180</v>
      </c>
      <c r="F968" t="s">
        <v>8404</v>
      </c>
      <c r="G968">
        <v>60</v>
      </c>
    </row>
    <row r="969" spans="1:7" x14ac:dyDescent="0.3">
      <c r="A969" t="s">
        <v>8403</v>
      </c>
      <c r="B969">
        <v>263</v>
      </c>
      <c r="F969" t="s">
        <v>8404</v>
      </c>
      <c r="G969">
        <v>84</v>
      </c>
    </row>
    <row r="970" spans="1:7" x14ac:dyDescent="0.3">
      <c r="A970" t="s">
        <v>8403</v>
      </c>
      <c r="B970">
        <v>217</v>
      </c>
      <c r="F970" t="s">
        <v>8404</v>
      </c>
      <c r="G970">
        <v>47</v>
      </c>
    </row>
    <row r="971" spans="1:7" x14ac:dyDescent="0.3">
      <c r="A971" t="s">
        <v>8403</v>
      </c>
      <c r="B971">
        <v>443</v>
      </c>
      <c r="F971" t="s">
        <v>8404</v>
      </c>
      <c r="G971">
        <v>66</v>
      </c>
    </row>
    <row r="972" spans="1:7" x14ac:dyDescent="0.3">
      <c r="A972" t="s">
        <v>8403</v>
      </c>
      <c r="B972">
        <v>1373</v>
      </c>
      <c r="F972" t="s">
        <v>8404</v>
      </c>
      <c r="G972">
        <v>171</v>
      </c>
    </row>
    <row r="973" spans="1:7" x14ac:dyDescent="0.3">
      <c r="A973" t="s">
        <v>8403</v>
      </c>
      <c r="B973">
        <v>742</v>
      </c>
      <c r="F973" t="s">
        <v>8404</v>
      </c>
      <c r="G973">
        <v>29</v>
      </c>
    </row>
    <row r="974" spans="1:7" x14ac:dyDescent="0.3">
      <c r="A974" t="s">
        <v>8403</v>
      </c>
      <c r="B974">
        <v>170</v>
      </c>
      <c r="F974" t="s">
        <v>8404</v>
      </c>
      <c r="G974">
        <v>9</v>
      </c>
    </row>
    <row r="975" spans="1:7" x14ac:dyDescent="0.3">
      <c r="A975" t="s">
        <v>8403</v>
      </c>
      <c r="B975">
        <v>242</v>
      </c>
      <c r="F975" t="s">
        <v>8404</v>
      </c>
      <c r="G975">
        <v>27</v>
      </c>
    </row>
    <row r="976" spans="1:7" x14ac:dyDescent="0.3">
      <c r="A976" t="s">
        <v>8403</v>
      </c>
      <c r="B976">
        <v>541</v>
      </c>
      <c r="F976" t="s">
        <v>8404</v>
      </c>
      <c r="G976">
        <v>2</v>
      </c>
    </row>
    <row r="977" spans="1:7" x14ac:dyDescent="0.3">
      <c r="A977" t="s">
        <v>8403</v>
      </c>
      <c r="B977">
        <v>121</v>
      </c>
      <c r="F977" t="s">
        <v>8404</v>
      </c>
      <c r="G977">
        <v>3</v>
      </c>
    </row>
    <row r="978" spans="1:7" x14ac:dyDescent="0.3">
      <c r="A978" t="s">
        <v>8403</v>
      </c>
      <c r="B978">
        <v>621</v>
      </c>
      <c r="F978" t="s">
        <v>8404</v>
      </c>
      <c r="G978">
        <v>4</v>
      </c>
    </row>
    <row r="979" spans="1:7" x14ac:dyDescent="0.3">
      <c r="A979" t="s">
        <v>8403</v>
      </c>
      <c r="B979">
        <v>101</v>
      </c>
      <c r="F979" t="s">
        <v>8404</v>
      </c>
      <c r="G979">
        <v>2</v>
      </c>
    </row>
    <row r="980" spans="1:7" x14ac:dyDescent="0.3">
      <c r="A980" t="s">
        <v>8403</v>
      </c>
      <c r="B980">
        <v>554</v>
      </c>
      <c r="F980" t="s">
        <v>8404</v>
      </c>
      <c r="G980">
        <v>20</v>
      </c>
    </row>
    <row r="981" spans="1:7" x14ac:dyDescent="0.3">
      <c r="A981" t="s">
        <v>8403</v>
      </c>
      <c r="B981">
        <v>666</v>
      </c>
      <c r="F981" t="s">
        <v>8404</v>
      </c>
      <c r="G981">
        <v>3</v>
      </c>
    </row>
    <row r="982" spans="1:7" x14ac:dyDescent="0.3">
      <c r="A982" t="s">
        <v>8403</v>
      </c>
      <c r="B982">
        <v>410</v>
      </c>
      <c r="F982" t="s">
        <v>8404</v>
      </c>
      <c r="G982">
        <v>4</v>
      </c>
    </row>
    <row r="983" spans="1:7" x14ac:dyDescent="0.3">
      <c r="A983" t="s">
        <v>8403</v>
      </c>
      <c r="B983">
        <v>375</v>
      </c>
      <c r="F983" t="s">
        <v>8404</v>
      </c>
      <c r="G983">
        <v>1</v>
      </c>
    </row>
    <row r="984" spans="1:7" x14ac:dyDescent="0.3">
      <c r="A984" t="s">
        <v>8403</v>
      </c>
      <c r="B984">
        <v>1364</v>
      </c>
      <c r="F984" t="s">
        <v>8404</v>
      </c>
      <c r="G984">
        <v>0</v>
      </c>
    </row>
    <row r="985" spans="1:7" x14ac:dyDescent="0.3">
      <c r="A985" t="s">
        <v>8403</v>
      </c>
      <c r="B985">
        <v>35</v>
      </c>
      <c r="F985" t="s">
        <v>8404</v>
      </c>
      <c r="G985">
        <v>0</v>
      </c>
    </row>
    <row r="986" spans="1:7" x14ac:dyDescent="0.3">
      <c r="A986" t="s">
        <v>8403</v>
      </c>
      <c r="B986">
        <v>203</v>
      </c>
      <c r="F986" t="s">
        <v>8404</v>
      </c>
      <c r="G986">
        <v>14</v>
      </c>
    </row>
    <row r="987" spans="1:7" x14ac:dyDescent="0.3">
      <c r="A987" t="s">
        <v>8403</v>
      </c>
      <c r="B987">
        <v>49</v>
      </c>
      <c r="F987" t="s">
        <v>8404</v>
      </c>
      <c r="G987">
        <v>1</v>
      </c>
    </row>
    <row r="988" spans="1:7" x14ac:dyDescent="0.3">
      <c r="A988" t="s">
        <v>8403</v>
      </c>
      <c r="B988">
        <v>5812</v>
      </c>
      <c r="F988" t="s">
        <v>8404</v>
      </c>
      <c r="G988">
        <v>118</v>
      </c>
    </row>
    <row r="989" spans="1:7" x14ac:dyDescent="0.3">
      <c r="A989" t="s">
        <v>8403</v>
      </c>
      <c r="B989">
        <v>1556</v>
      </c>
      <c r="F989" t="s">
        <v>8404</v>
      </c>
      <c r="G989">
        <v>2</v>
      </c>
    </row>
    <row r="990" spans="1:7" x14ac:dyDescent="0.3">
      <c r="A990" t="s">
        <v>8403</v>
      </c>
      <c r="B990">
        <v>65</v>
      </c>
      <c r="F990" t="s">
        <v>8404</v>
      </c>
      <c r="G990">
        <v>1</v>
      </c>
    </row>
    <row r="991" spans="1:7" x14ac:dyDescent="0.3">
      <c r="A991" t="s">
        <v>8403</v>
      </c>
      <c r="B991">
        <v>10</v>
      </c>
      <c r="F991" t="s">
        <v>8404</v>
      </c>
      <c r="G991">
        <v>3</v>
      </c>
    </row>
    <row r="992" spans="1:7" x14ac:dyDescent="0.3">
      <c r="A992" t="s">
        <v>8403</v>
      </c>
      <c r="B992">
        <v>76</v>
      </c>
      <c r="F992" t="s">
        <v>8404</v>
      </c>
      <c r="G992">
        <v>1</v>
      </c>
    </row>
    <row r="993" spans="1:7" x14ac:dyDescent="0.3">
      <c r="A993" t="s">
        <v>8403</v>
      </c>
      <c r="B993">
        <v>263</v>
      </c>
      <c r="F993" t="s">
        <v>8404</v>
      </c>
      <c r="G993">
        <v>3</v>
      </c>
    </row>
    <row r="994" spans="1:7" x14ac:dyDescent="0.3">
      <c r="A994" t="s">
        <v>8403</v>
      </c>
      <c r="B994">
        <v>1530</v>
      </c>
      <c r="F994" t="s">
        <v>8404</v>
      </c>
      <c r="G994">
        <v>38</v>
      </c>
    </row>
    <row r="995" spans="1:7" x14ac:dyDescent="0.3">
      <c r="A995" t="s">
        <v>8403</v>
      </c>
      <c r="B995">
        <v>278</v>
      </c>
      <c r="F995" t="s">
        <v>8404</v>
      </c>
      <c r="G995">
        <v>52</v>
      </c>
    </row>
    <row r="996" spans="1:7" x14ac:dyDescent="0.3">
      <c r="A996" t="s">
        <v>8403</v>
      </c>
      <c r="B996">
        <v>350</v>
      </c>
      <c r="F996" t="s">
        <v>8404</v>
      </c>
      <c r="G996">
        <v>2</v>
      </c>
    </row>
    <row r="997" spans="1:7" x14ac:dyDescent="0.3">
      <c r="A997" t="s">
        <v>8403</v>
      </c>
      <c r="B997">
        <v>470</v>
      </c>
      <c r="F997" t="s">
        <v>8404</v>
      </c>
      <c r="G997">
        <v>0</v>
      </c>
    </row>
    <row r="998" spans="1:7" x14ac:dyDescent="0.3">
      <c r="A998" t="s">
        <v>8403</v>
      </c>
      <c r="B998">
        <v>3</v>
      </c>
      <c r="F998" t="s">
        <v>8404</v>
      </c>
      <c r="G998">
        <v>4</v>
      </c>
    </row>
    <row r="999" spans="1:7" x14ac:dyDescent="0.3">
      <c r="A999" t="s">
        <v>8403</v>
      </c>
      <c r="B999">
        <v>8200</v>
      </c>
      <c r="F999" t="s">
        <v>8404</v>
      </c>
      <c r="G999">
        <v>4</v>
      </c>
    </row>
    <row r="1000" spans="1:7" x14ac:dyDescent="0.3">
      <c r="A1000" t="s">
        <v>8403</v>
      </c>
      <c r="B1000">
        <v>8359</v>
      </c>
      <c r="F1000" t="s">
        <v>8404</v>
      </c>
      <c r="G1000">
        <v>18</v>
      </c>
    </row>
    <row r="1001" spans="1:7" x14ac:dyDescent="0.3">
      <c r="A1001" t="s">
        <v>8403</v>
      </c>
      <c r="B1001">
        <v>188</v>
      </c>
      <c r="F1001" t="s">
        <v>8404</v>
      </c>
      <c r="G1001">
        <v>0</v>
      </c>
    </row>
    <row r="1002" spans="1:7" x14ac:dyDescent="0.3">
      <c r="A1002" t="s">
        <v>8403</v>
      </c>
      <c r="B1002">
        <v>48</v>
      </c>
      <c r="F1002" t="s">
        <v>8404</v>
      </c>
      <c r="G1002">
        <v>22</v>
      </c>
    </row>
    <row r="1003" spans="1:7" x14ac:dyDescent="0.3">
      <c r="A1003" t="s">
        <v>8403</v>
      </c>
      <c r="B1003">
        <v>607</v>
      </c>
      <c r="F1003" t="s">
        <v>8404</v>
      </c>
      <c r="G1003">
        <v>49</v>
      </c>
    </row>
    <row r="1004" spans="1:7" x14ac:dyDescent="0.3">
      <c r="A1004" t="s">
        <v>8403</v>
      </c>
      <c r="B1004">
        <v>50</v>
      </c>
      <c r="F1004" t="s">
        <v>8404</v>
      </c>
      <c r="G1004">
        <v>19</v>
      </c>
    </row>
    <row r="1005" spans="1:7" x14ac:dyDescent="0.3">
      <c r="A1005" t="s">
        <v>8403</v>
      </c>
      <c r="B1005">
        <v>55</v>
      </c>
      <c r="F1005" t="s">
        <v>8404</v>
      </c>
      <c r="G1005">
        <v>4</v>
      </c>
    </row>
    <row r="1006" spans="1:7" x14ac:dyDescent="0.3">
      <c r="A1006" t="s">
        <v>8403</v>
      </c>
      <c r="B1006">
        <v>38</v>
      </c>
      <c r="F1006" t="s">
        <v>8404</v>
      </c>
      <c r="G1006">
        <v>4</v>
      </c>
    </row>
    <row r="1007" spans="1:7" x14ac:dyDescent="0.3">
      <c r="A1007" t="s">
        <v>8403</v>
      </c>
      <c r="B1007">
        <v>25</v>
      </c>
      <c r="F1007" t="s">
        <v>8404</v>
      </c>
      <c r="G1007">
        <v>2</v>
      </c>
    </row>
    <row r="1008" spans="1:7" x14ac:dyDescent="0.3">
      <c r="A1008" t="s">
        <v>8403</v>
      </c>
      <c r="B1008">
        <v>46</v>
      </c>
      <c r="F1008" t="s">
        <v>8404</v>
      </c>
      <c r="G1008">
        <v>0</v>
      </c>
    </row>
    <row r="1009" spans="1:7" x14ac:dyDescent="0.3">
      <c r="A1009" t="s">
        <v>8403</v>
      </c>
      <c r="B1009">
        <v>83</v>
      </c>
      <c r="F1009" t="s">
        <v>8404</v>
      </c>
      <c r="G1009">
        <v>0</v>
      </c>
    </row>
    <row r="1010" spans="1:7" x14ac:dyDescent="0.3">
      <c r="A1010" t="s">
        <v>8403</v>
      </c>
      <c r="B1010">
        <v>35</v>
      </c>
      <c r="F1010" t="s">
        <v>8404</v>
      </c>
      <c r="G1010">
        <v>14</v>
      </c>
    </row>
    <row r="1011" spans="1:7" x14ac:dyDescent="0.3">
      <c r="A1011" t="s">
        <v>8403</v>
      </c>
      <c r="B1011">
        <v>25</v>
      </c>
      <c r="F1011" t="s">
        <v>8404</v>
      </c>
      <c r="G1011">
        <v>8</v>
      </c>
    </row>
    <row r="1012" spans="1:7" x14ac:dyDescent="0.3">
      <c r="A1012" t="s">
        <v>8403</v>
      </c>
      <c r="B1012">
        <v>75</v>
      </c>
      <c r="F1012" t="s">
        <v>8404</v>
      </c>
      <c r="G1012">
        <v>0</v>
      </c>
    </row>
    <row r="1013" spans="1:7" x14ac:dyDescent="0.3">
      <c r="A1013" t="s">
        <v>8403</v>
      </c>
      <c r="B1013">
        <v>62</v>
      </c>
      <c r="F1013" t="s">
        <v>8404</v>
      </c>
      <c r="G1013">
        <v>15</v>
      </c>
    </row>
    <row r="1014" spans="1:7" x14ac:dyDescent="0.3">
      <c r="A1014" t="s">
        <v>8403</v>
      </c>
      <c r="B1014">
        <v>160</v>
      </c>
      <c r="F1014" t="s">
        <v>8404</v>
      </c>
      <c r="G1014">
        <v>33</v>
      </c>
    </row>
    <row r="1015" spans="1:7" x14ac:dyDescent="0.3">
      <c r="A1015" t="s">
        <v>8403</v>
      </c>
      <c r="B1015">
        <v>246</v>
      </c>
      <c r="F1015" t="s">
        <v>8404</v>
      </c>
      <c r="G1015">
        <v>2</v>
      </c>
    </row>
    <row r="1016" spans="1:7" x14ac:dyDescent="0.3">
      <c r="A1016" t="s">
        <v>8403</v>
      </c>
      <c r="B1016">
        <v>55</v>
      </c>
      <c r="F1016" t="s">
        <v>8404</v>
      </c>
      <c r="G1016">
        <v>6</v>
      </c>
    </row>
    <row r="1017" spans="1:7" x14ac:dyDescent="0.3">
      <c r="A1017" t="s">
        <v>8403</v>
      </c>
      <c r="B1017">
        <v>23</v>
      </c>
      <c r="F1017" t="s">
        <v>8404</v>
      </c>
      <c r="G1017">
        <v>2</v>
      </c>
    </row>
    <row r="1018" spans="1:7" x14ac:dyDescent="0.3">
      <c r="A1018" t="s">
        <v>8403</v>
      </c>
      <c r="B1018">
        <v>72</v>
      </c>
      <c r="F1018" t="s">
        <v>8404</v>
      </c>
      <c r="G1018">
        <v>0</v>
      </c>
    </row>
    <row r="1019" spans="1:7" x14ac:dyDescent="0.3">
      <c r="A1019" t="s">
        <v>8403</v>
      </c>
      <c r="B1019">
        <v>22</v>
      </c>
      <c r="F1019" t="s">
        <v>8404</v>
      </c>
      <c r="G1019">
        <v>4</v>
      </c>
    </row>
    <row r="1020" spans="1:7" x14ac:dyDescent="0.3">
      <c r="A1020" t="s">
        <v>8403</v>
      </c>
      <c r="B1020">
        <v>14</v>
      </c>
      <c r="F1020" t="s">
        <v>8404</v>
      </c>
      <c r="G1020">
        <v>1</v>
      </c>
    </row>
    <row r="1021" spans="1:7" x14ac:dyDescent="0.3">
      <c r="A1021" t="s">
        <v>8403</v>
      </c>
      <c r="B1021">
        <v>38</v>
      </c>
      <c r="F1021" t="s">
        <v>8404</v>
      </c>
      <c r="G1021">
        <v>3</v>
      </c>
    </row>
    <row r="1022" spans="1:7" x14ac:dyDescent="0.3">
      <c r="A1022" t="s">
        <v>8403</v>
      </c>
      <c r="B1022">
        <v>32</v>
      </c>
      <c r="F1022" t="s">
        <v>8404</v>
      </c>
      <c r="G1022">
        <v>4</v>
      </c>
    </row>
    <row r="1023" spans="1:7" x14ac:dyDescent="0.3">
      <c r="A1023" t="s">
        <v>8403</v>
      </c>
      <c r="B1023">
        <v>63</v>
      </c>
      <c r="F1023" t="s">
        <v>8404</v>
      </c>
      <c r="G1023">
        <v>0</v>
      </c>
    </row>
    <row r="1024" spans="1:7" x14ac:dyDescent="0.3">
      <c r="A1024" t="s">
        <v>8403</v>
      </c>
      <c r="B1024">
        <v>27</v>
      </c>
      <c r="F1024" t="s">
        <v>8404</v>
      </c>
      <c r="G1024">
        <v>4</v>
      </c>
    </row>
    <row r="1025" spans="1:7" x14ac:dyDescent="0.3">
      <c r="A1025" t="s">
        <v>8403</v>
      </c>
      <c r="B1025">
        <v>44</v>
      </c>
      <c r="F1025" t="s">
        <v>8404</v>
      </c>
      <c r="G1025">
        <v>3</v>
      </c>
    </row>
    <row r="1026" spans="1:7" x14ac:dyDescent="0.3">
      <c r="A1026" t="s">
        <v>8403</v>
      </c>
      <c r="B1026">
        <v>38</v>
      </c>
      <c r="F1026" t="s">
        <v>8404</v>
      </c>
      <c r="G1026">
        <v>34</v>
      </c>
    </row>
    <row r="1027" spans="1:7" x14ac:dyDescent="0.3">
      <c r="A1027" t="s">
        <v>8403</v>
      </c>
      <c r="B1027">
        <v>115</v>
      </c>
      <c r="F1027" t="s">
        <v>8404</v>
      </c>
      <c r="G1027">
        <v>2</v>
      </c>
    </row>
    <row r="1028" spans="1:7" x14ac:dyDescent="0.3">
      <c r="A1028" t="s">
        <v>8403</v>
      </c>
      <c r="B1028">
        <v>37</v>
      </c>
      <c r="F1028" t="s">
        <v>8404</v>
      </c>
      <c r="G1028">
        <v>33</v>
      </c>
    </row>
    <row r="1029" spans="1:7" x14ac:dyDescent="0.3">
      <c r="A1029" t="s">
        <v>8403</v>
      </c>
      <c r="B1029">
        <v>99</v>
      </c>
      <c r="F1029" t="s">
        <v>8404</v>
      </c>
      <c r="G1029">
        <v>0</v>
      </c>
    </row>
    <row r="1030" spans="1:7" x14ac:dyDescent="0.3">
      <c r="A1030" t="s">
        <v>8403</v>
      </c>
      <c r="B1030">
        <v>44</v>
      </c>
      <c r="F1030" t="s">
        <v>8404</v>
      </c>
      <c r="G1030">
        <v>0</v>
      </c>
    </row>
    <row r="1031" spans="1:7" x14ac:dyDescent="0.3">
      <c r="A1031" t="s">
        <v>8403</v>
      </c>
      <c r="B1031">
        <v>58</v>
      </c>
      <c r="F1031" t="s">
        <v>8404</v>
      </c>
      <c r="G1031">
        <v>1</v>
      </c>
    </row>
    <row r="1032" spans="1:7" x14ac:dyDescent="0.3">
      <c r="A1032" t="s">
        <v>8403</v>
      </c>
      <c r="B1032">
        <v>191</v>
      </c>
      <c r="F1032" t="s">
        <v>8404</v>
      </c>
      <c r="G1032">
        <v>13</v>
      </c>
    </row>
    <row r="1033" spans="1:7" x14ac:dyDescent="0.3">
      <c r="A1033" t="s">
        <v>8403</v>
      </c>
      <c r="B1033">
        <v>40</v>
      </c>
      <c r="F1033" t="s">
        <v>8404</v>
      </c>
      <c r="G1033">
        <v>2</v>
      </c>
    </row>
    <row r="1034" spans="1:7" x14ac:dyDescent="0.3">
      <c r="A1034" t="s">
        <v>8403</v>
      </c>
      <c r="B1034">
        <v>38</v>
      </c>
      <c r="F1034" t="s">
        <v>8404</v>
      </c>
      <c r="G1034">
        <v>36</v>
      </c>
    </row>
    <row r="1035" spans="1:7" x14ac:dyDescent="0.3">
      <c r="A1035" t="s">
        <v>8403</v>
      </c>
      <c r="B1035">
        <v>39</v>
      </c>
      <c r="F1035" t="s">
        <v>8404</v>
      </c>
      <c r="G1035">
        <v>1</v>
      </c>
    </row>
    <row r="1036" spans="1:7" x14ac:dyDescent="0.3">
      <c r="A1036" t="s">
        <v>8403</v>
      </c>
      <c r="B1036">
        <v>11</v>
      </c>
      <c r="F1036" t="s">
        <v>8404</v>
      </c>
      <c r="G1036">
        <v>15</v>
      </c>
    </row>
    <row r="1037" spans="1:7" x14ac:dyDescent="0.3">
      <c r="A1037" t="s">
        <v>8403</v>
      </c>
      <c r="B1037">
        <v>107</v>
      </c>
      <c r="F1037" t="s">
        <v>8404</v>
      </c>
      <c r="G1037">
        <v>1</v>
      </c>
    </row>
    <row r="1038" spans="1:7" x14ac:dyDescent="0.3">
      <c r="A1038" t="s">
        <v>8403</v>
      </c>
      <c r="B1038">
        <v>147</v>
      </c>
      <c r="F1038" t="s">
        <v>8404</v>
      </c>
      <c r="G1038">
        <v>0</v>
      </c>
    </row>
    <row r="1039" spans="1:7" x14ac:dyDescent="0.3">
      <c r="A1039" t="s">
        <v>8403</v>
      </c>
      <c r="B1039">
        <v>36</v>
      </c>
      <c r="F1039" t="s">
        <v>8404</v>
      </c>
      <c r="G1039">
        <v>1</v>
      </c>
    </row>
    <row r="1040" spans="1:7" x14ac:dyDescent="0.3">
      <c r="A1040" t="s">
        <v>8403</v>
      </c>
      <c r="B1040">
        <v>92</v>
      </c>
      <c r="F1040" t="s">
        <v>8404</v>
      </c>
      <c r="G1040">
        <v>0</v>
      </c>
    </row>
    <row r="1041" spans="1:7" x14ac:dyDescent="0.3">
      <c r="A1041" t="s">
        <v>8403</v>
      </c>
      <c r="B1041">
        <v>35</v>
      </c>
      <c r="F1041" t="s">
        <v>8404</v>
      </c>
      <c r="G1041">
        <v>0</v>
      </c>
    </row>
    <row r="1042" spans="1:7" x14ac:dyDescent="0.3">
      <c r="A1042" t="s">
        <v>8403</v>
      </c>
      <c r="B1042">
        <v>17</v>
      </c>
      <c r="F1042" t="s">
        <v>8404</v>
      </c>
      <c r="G1042">
        <v>1</v>
      </c>
    </row>
    <row r="1043" spans="1:7" x14ac:dyDescent="0.3">
      <c r="A1043" t="s">
        <v>8403</v>
      </c>
      <c r="B1043">
        <v>22</v>
      </c>
      <c r="F1043" t="s">
        <v>8404</v>
      </c>
      <c r="G1043">
        <v>39</v>
      </c>
    </row>
    <row r="1044" spans="1:7" x14ac:dyDescent="0.3">
      <c r="A1044" t="s">
        <v>8403</v>
      </c>
      <c r="B1044">
        <v>69</v>
      </c>
      <c r="F1044" t="s">
        <v>8404</v>
      </c>
      <c r="G1044">
        <v>0</v>
      </c>
    </row>
    <row r="1045" spans="1:7" x14ac:dyDescent="0.3">
      <c r="A1045" t="s">
        <v>8403</v>
      </c>
      <c r="B1045">
        <v>13</v>
      </c>
      <c r="F1045" t="s">
        <v>8404</v>
      </c>
      <c r="G1045">
        <v>0</v>
      </c>
    </row>
    <row r="1046" spans="1:7" x14ac:dyDescent="0.3">
      <c r="A1046" t="s">
        <v>8403</v>
      </c>
      <c r="B1046">
        <v>58</v>
      </c>
      <c r="F1046" t="s">
        <v>8404</v>
      </c>
      <c r="G1046">
        <v>3</v>
      </c>
    </row>
    <row r="1047" spans="1:7" x14ac:dyDescent="0.3">
      <c r="A1047" t="s">
        <v>8403</v>
      </c>
      <c r="B1047">
        <v>44</v>
      </c>
      <c r="F1047" t="s">
        <v>8404</v>
      </c>
      <c r="G1047">
        <v>1</v>
      </c>
    </row>
    <row r="1048" spans="1:7" x14ac:dyDescent="0.3">
      <c r="A1048" t="s">
        <v>8403</v>
      </c>
      <c r="B1048">
        <v>83</v>
      </c>
      <c r="F1048" t="s">
        <v>8404</v>
      </c>
      <c r="G1048">
        <v>13</v>
      </c>
    </row>
    <row r="1049" spans="1:7" x14ac:dyDescent="0.3">
      <c r="A1049" t="s">
        <v>8403</v>
      </c>
      <c r="B1049">
        <v>117</v>
      </c>
      <c r="F1049" t="s">
        <v>8404</v>
      </c>
      <c r="G1049">
        <v>0</v>
      </c>
    </row>
    <row r="1050" spans="1:7" x14ac:dyDescent="0.3">
      <c r="A1050" t="s">
        <v>8403</v>
      </c>
      <c r="B1050">
        <v>32</v>
      </c>
      <c r="F1050" t="s">
        <v>8404</v>
      </c>
      <c r="G1050">
        <v>6</v>
      </c>
    </row>
    <row r="1051" spans="1:7" x14ac:dyDescent="0.3">
      <c r="A1051" t="s">
        <v>8403</v>
      </c>
      <c r="B1051">
        <v>8</v>
      </c>
      <c r="F1051" t="s">
        <v>8404</v>
      </c>
      <c r="G1051">
        <v>0</v>
      </c>
    </row>
    <row r="1052" spans="1:7" x14ac:dyDescent="0.3">
      <c r="A1052" t="s">
        <v>8403</v>
      </c>
      <c r="B1052">
        <v>340</v>
      </c>
      <c r="F1052" t="s">
        <v>8404</v>
      </c>
      <c r="G1052">
        <v>14</v>
      </c>
    </row>
    <row r="1053" spans="1:7" x14ac:dyDescent="0.3">
      <c r="A1053" t="s">
        <v>8403</v>
      </c>
      <c r="B1053">
        <v>7</v>
      </c>
      <c r="F1053" t="s">
        <v>8404</v>
      </c>
      <c r="G1053">
        <v>5</v>
      </c>
    </row>
    <row r="1054" spans="1:7" x14ac:dyDescent="0.3">
      <c r="A1054" t="s">
        <v>8403</v>
      </c>
      <c r="B1054">
        <v>19</v>
      </c>
      <c r="F1054" t="s">
        <v>8404</v>
      </c>
      <c r="G1054">
        <v>6</v>
      </c>
    </row>
    <row r="1055" spans="1:7" x14ac:dyDescent="0.3">
      <c r="A1055" t="s">
        <v>8403</v>
      </c>
      <c r="B1055">
        <v>47</v>
      </c>
      <c r="F1055" t="s">
        <v>8404</v>
      </c>
      <c r="G1055">
        <v>15</v>
      </c>
    </row>
    <row r="1056" spans="1:7" x14ac:dyDescent="0.3">
      <c r="A1056" t="s">
        <v>8403</v>
      </c>
      <c r="B1056">
        <v>13</v>
      </c>
      <c r="F1056" t="s">
        <v>8404</v>
      </c>
      <c r="G1056">
        <v>0</v>
      </c>
    </row>
    <row r="1057" spans="1:7" x14ac:dyDescent="0.3">
      <c r="A1057" t="s">
        <v>8403</v>
      </c>
      <c r="B1057">
        <v>90</v>
      </c>
      <c r="F1057" t="s">
        <v>8404</v>
      </c>
      <c r="G1057">
        <v>1</v>
      </c>
    </row>
    <row r="1058" spans="1:7" x14ac:dyDescent="0.3">
      <c r="A1058" t="s">
        <v>8403</v>
      </c>
      <c r="B1058">
        <v>63</v>
      </c>
      <c r="F1058" t="s">
        <v>8404</v>
      </c>
      <c r="G1058">
        <v>9</v>
      </c>
    </row>
    <row r="1059" spans="1:7" x14ac:dyDescent="0.3">
      <c r="A1059" t="s">
        <v>8403</v>
      </c>
      <c r="B1059">
        <v>26</v>
      </c>
      <c r="F1059" t="s">
        <v>8404</v>
      </c>
      <c r="G1059">
        <v>3</v>
      </c>
    </row>
    <row r="1060" spans="1:7" x14ac:dyDescent="0.3">
      <c r="A1060" t="s">
        <v>8403</v>
      </c>
      <c r="B1060">
        <v>71</v>
      </c>
      <c r="F1060" t="s">
        <v>8404</v>
      </c>
      <c r="G1060">
        <v>3</v>
      </c>
    </row>
    <row r="1061" spans="1:7" x14ac:dyDescent="0.3">
      <c r="A1061" t="s">
        <v>8403</v>
      </c>
      <c r="B1061">
        <v>38</v>
      </c>
      <c r="F1061" t="s">
        <v>8404</v>
      </c>
      <c r="G1061">
        <v>1</v>
      </c>
    </row>
    <row r="1062" spans="1:7" x14ac:dyDescent="0.3">
      <c r="A1062" t="s">
        <v>8403</v>
      </c>
      <c r="B1062">
        <v>859</v>
      </c>
      <c r="F1062" t="s">
        <v>8404</v>
      </c>
      <c r="G1062">
        <v>3</v>
      </c>
    </row>
    <row r="1063" spans="1:7" x14ac:dyDescent="0.3">
      <c r="A1063" t="s">
        <v>8403</v>
      </c>
      <c r="B1063">
        <v>21</v>
      </c>
      <c r="F1063" t="s">
        <v>8404</v>
      </c>
      <c r="G1063">
        <v>0</v>
      </c>
    </row>
    <row r="1064" spans="1:7" x14ac:dyDescent="0.3">
      <c r="A1064" t="s">
        <v>8403</v>
      </c>
      <c r="B1064">
        <v>78</v>
      </c>
      <c r="F1064" t="s">
        <v>8404</v>
      </c>
      <c r="G1064">
        <v>2</v>
      </c>
    </row>
    <row r="1065" spans="1:7" x14ac:dyDescent="0.3">
      <c r="A1065" t="s">
        <v>8403</v>
      </c>
      <c r="B1065">
        <v>53</v>
      </c>
      <c r="F1065" t="s">
        <v>8404</v>
      </c>
      <c r="G1065">
        <v>10</v>
      </c>
    </row>
    <row r="1066" spans="1:7" x14ac:dyDescent="0.3">
      <c r="A1066" t="s">
        <v>8403</v>
      </c>
      <c r="B1066">
        <v>356</v>
      </c>
      <c r="F1066" t="s">
        <v>8404</v>
      </c>
      <c r="G1066">
        <v>60</v>
      </c>
    </row>
    <row r="1067" spans="1:7" x14ac:dyDescent="0.3">
      <c r="A1067" t="s">
        <v>8403</v>
      </c>
      <c r="B1067">
        <v>279</v>
      </c>
      <c r="F1067" t="s">
        <v>8404</v>
      </c>
      <c r="G1067">
        <v>5</v>
      </c>
    </row>
    <row r="1068" spans="1:7" x14ac:dyDescent="0.3">
      <c r="A1068" t="s">
        <v>8403</v>
      </c>
      <c r="B1068">
        <v>266</v>
      </c>
      <c r="F1068" t="s">
        <v>8404</v>
      </c>
      <c r="G1068">
        <v>9</v>
      </c>
    </row>
    <row r="1069" spans="1:7" x14ac:dyDescent="0.3">
      <c r="A1069" t="s">
        <v>8403</v>
      </c>
      <c r="B1069">
        <v>623</v>
      </c>
      <c r="F1069" t="s">
        <v>8404</v>
      </c>
      <c r="G1069">
        <v>13</v>
      </c>
    </row>
    <row r="1070" spans="1:7" x14ac:dyDescent="0.3">
      <c r="A1070" t="s">
        <v>8403</v>
      </c>
      <c r="B1070">
        <v>392</v>
      </c>
      <c r="F1070" t="s">
        <v>8404</v>
      </c>
      <c r="G1070">
        <v>0</v>
      </c>
    </row>
    <row r="1071" spans="1:7" x14ac:dyDescent="0.3">
      <c r="A1071" t="s">
        <v>8403</v>
      </c>
      <c r="B1071">
        <v>3562</v>
      </c>
      <c r="F1071" t="s">
        <v>8404</v>
      </c>
      <c r="G1071">
        <v>8</v>
      </c>
    </row>
    <row r="1072" spans="1:7" x14ac:dyDescent="0.3">
      <c r="A1072" t="s">
        <v>8403</v>
      </c>
      <c r="B1072">
        <v>514</v>
      </c>
      <c r="F1072" t="s">
        <v>8404</v>
      </c>
      <c r="G1072">
        <v>3</v>
      </c>
    </row>
    <row r="1073" spans="1:7" x14ac:dyDescent="0.3">
      <c r="A1073" t="s">
        <v>8403</v>
      </c>
      <c r="B1073">
        <v>88</v>
      </c>
      <c r="F1073" t="s">
        <v>8404</v>
      </c>
      <c r="G1073">
        <v>3</v>
      </c>
    </row>
    <row r="1074" spans="1:7" x14ac:dyDescent="0.3">
      <c r="A1074" t="s">
        <v>8403</v>
      </c>
      <c r="B1074">
        <v>537</v>
      </c>
      <c r="F1074" t="s">
        <v>8404</v>
      </c>
      <c r="G1074">
        <v>0</v>
      </c>
    </row>
    <row r="1075" spans="1:7" x14ac:dyDescent="0.3">
      <c r="A1075" t="s">
        <v>8403</v>
      </c>
      <c r="B1075">
        <v>25</v>
      </c>
      <c r="F1075" t="s">
        <v>8404</v>
      </c>
      <c r="G1075">
        <v>6</v>
      </c>
    </row>
    <row r="1076" spans="1:7" x14ac:dyDescent="0.3">
      <c r="A1076" t="s">
        <v>8403</v>
      </c>
      <c r="B1076">
        <v>3238</v>
      </c>
      <c r="F1076" t="s">
        <v>8404</v>
      </c>
      <c r="G1076">
        <v>4</v>
      </c>
    </row>
    <row r="1077" spans="1:7" x14ac:dyDescent="0.3">
      <c r="A1077" t="s">
        <v>8403</v>
      </c>
      <c r="B1077">
        <v>897</v>
      </c>
      <c r="F1077" t="s">
        <v>8404</v>
      </c>
      <c r="G1077">
        <v>1</v>
      </c>
    </row>
    <row r="1078" spans="1:7" x14ac:dyDescent="0.3">
      <c r="A1078" t="s">
        <v>8403</v>
      </c>
      <c r="B1078">
        <v>878</v>
      </c>
      <c r="F1078" t="s">
        <v>8404</v>
      </c>
      <c r="G1078">
        <v>29</v>
      </c>
    </row>
    <row r="1079" spans="1:7" x14ac:dyDescent="0.3">
      <c r="A1079" t="s">
        <v>8403</v>
      </c>
      <c r="B1079">
        <v>115</v>
      </c>
      <c r="F1079" t="s">
        <v>8404</v>
      </c>
      <c r="G1079">
        <v>0</v>
      </c>
    </row>
    <row r="1080" spans="1:7" x14ac:dyDescent="0.3">
      <c r="A1080" t="s">
        <v>8403</v>
      </c>
      <c r="B1080">
        <v>234</v>
      </c>
      <c r="F1080" t="s">
        <v>8404</v>
      </c>
      <c r="G1080">
        <v>4</v>
      </c>
    </row>
    <row r="1081" spans="1:7" x14ac:dyDescent="0.3">
      <c r="A1081" t="s">
        <v>8403</v>
      </c>
      <c r="B1081">
        <v>4330</v>
      </c>
      <c r="F1081" t="s">
        <v>8404</v>
      </c>
      <c r="G1081">
        <v>5</v>
      </c>
    </row>
    <row r="1082" spans="1:7" x14ac:dyDescent="0.3">
      <c r="A1082" t="s">
        <v>8403</v>
      </c>
      <c r="B1082">
        <v>651</v>
      </c>
      <c r="F1082" t="s">
        <v>8404</v>
      </c>
      <c r="G1082">
        <v>4</v>
      </c>
    </row>
    <row r="1083" spans="1:7" x14ac:dyDescent="0.3">
      <c r="A1083" t="s">
        <v>8403</v>
      </c>
      <c r="B1083">
        <v>251</v>
      </c>
      <c r="F1083" t="s">
        <v>8404</v>
      </c>
      <c r="G1083">
        <v>5</v>
      </c>
    </row>
    <row r="1084" spans="1:7" x14ac:dyDescent="0.3">
      <c r="A1084" t="s">
        <v>8403</v>
      </c>
      <c r="B1084">
        <v>263</v>
      </c>
      <c r="F1084" t="s">
        <v>8404</v>
      </c>
      <c r="G1084">
        <v>1</v>
      </c>
    </row>
    <row r="1085" spans="1:7" x14ac:dyDescent="0.3">
      <c r="A1085" t="s">
        <v>8403</v>
      </c>
      <c r="B1085">
        <v>28</v>
      </c>
      <c r="F1085" t="s">
        <v>8404</v>
      </c>
      <c r="G1085">
        <v>1</v>
      </c>
    </row>
    <row r="1086" spans="1:7" x14ac:dyDescent="0.3">
      <c r="A1086" t="s">
        <v>8403</v>
      </c>
      <c r="B1086">
        <v>721</v>
      </c>
      <c r="F1086" t="s">
        <v>8404</v>
      </c>
      <c r="G1086">
        <v>0</v>
      </c>
    </row>
    <row r="1087" spans="1:7" x14ac:dyDescent="0.3">
      <c r="A1087" t="s">
        <v>8403</v>
      </c>
      <c r="B1087">
        <v>50</v>
      </c>
      <c r="F1087" t="s">
        <v>8404</v>
      </c>
      <c r="G1087">
        <v>14</v>
      </c>
    </row>
    <row r="1088" spans="1:7" x14ac:dyDescent="0.3">
      <c r="A1088" t="s">
        <v>8403</v>
      </c>
      <c r="B1088">
        <v>73</v>
      </c>
      <c r="F1088" t="s">
        <v>8404</v>
      </c>
      <c r="G1088">
        <v>3</v>
      </c>
    </row>
    <row r="1089" spans="1:7" x14ac:dyDescent="0.3">
      <c r="A1089" t="s">
        <v>8403</v>
      </c>
      <c r="B1089">
        <v>27</v>
      </c>
      <c r="F1089" t="s">
        <v>8404</v>
      </c>
      <c r="G1089">
        <v>10</v>
      </c>
    </row>
    <row r="1090" spans="1:7" x14ac:dyDescent="0.3">
      <c r="A1090" t="s">
        <v>8403</v>
      </c>
      <c r="B1090">
        <v>34</v>
      </c>
      <c r="F1090" t="s">
        <v>8404</v>
      </c>
      <c r="G1090">
        <v>17</v>
      </c>
    </row>
    <row r="1091" spans="1:7" x14ac:dyDescent="0.3">
      <c r="A1091" t="s">
        <v>8403</v>
      </c>
      <c r="B1091">
        <v>7</v>
      </c>
      <c r="F1091" t="s">
        <v>8404</v>
      </c>
      <c r="G1091">
        <v>2</v>
      </c>
    </row>
    <row r="1092" spans="1:7" x14ac:dyDescent="0.3">
      <c r="A1092" t="s">
        <v>8403</v>
      </c>
      <c r="B1092">
        <v>24</v>
      </c>
      <c r="F1092" t="s">
        <v>8404</v>
      </c>
      <c r="G1092">
        <v>0</v>
      </c>
    </row>
    <row r="1093" spans="1:7" x14ac:dyDescent="0.3">
      <c r="A1093" t="s">
        <v>8403</v>
      </c>
      <c r="B1093">
        <v>15</v>
      </c>
      <c r="F1093" t="s">
        <v>8404</v>
      </c>
      <c r="G1093">
        <v>4</v>
      </c>
    </row>
    <row r="1094" spans="1:7" x14ac:dyDescent="0.3">
      <c r="A1094" t="s">
        <v>8403</v>
      </c>
      <c r="B1094">
        <v>72</v>
      </c>
      <c r="F1094" t="s">
        <v>8404</v>
      </c>
      <c r="G1094">
        <v>12</v>
      </c>
    </row>
    <row r="1095" spans="1:7" x14ac:dyDescent="0.3">
      <c r="A1095" t="s">
        <v>8403</v>
      </c>
      <c r="B1095">
        <v>120</v>
      </c>
      <c r="F1095" t="s">
        <v>8404</v>
      </c>
      <c r="G1095">
        <v>3</v>
      </c>
    </row>
    <row r="1096" spans="1:7" x14ac:dyDescent="0.3">
      <c r="A1096" t="s">
        <v>8403</v>
      </c>
      <c r="B1096">
        <v>123</v>
      </c>
      <c r="F1096" t="s">
        <v>8404</v>
      </c>
      <c r="G1096">
        <v>12</v>
      </c>
    </row>
    <row r="1097" spans="1:7" x14ac:dyDescent="0.3">
      <c r="A1097" t="s">
        <v>8403</v>
      </c>
      <c r="B1097">
        <v>1</v>
      </c>
      <c r="F1097" t="s">
        <v>8404</v>
      </c>
      <c r="G1097">
        <v>0</v>
      </c>
    </row>
    <row r="1098" spans="1:7" x14ac:dyDescent="0.3">
      <c r="A1098" t="s">
        <v>8403</v>
      </c>
      <c r="B1098">
        <v>24</v>
      </c>
      <c r="F1098" t="s">
        <v>8404</v>
      </c>
      <c r="G1098">
        <v>7</v>
      </c>
    </row>
    <row r="1099" spans="1:7" x14ac:dyDescent="0.3">
      <c r="A1099" t="s">
        <v>8403</v>
      </c>
      <c r="B1099">
        <v>33</v>
      </c>
      <c r="F1099" t="s">
        <v>8404</v>
      </c>
      <c r="G1099">
        <v>2</v>
      </c>
    </row>
    <row r="1100" spans="1:7" x14ac:dyDescent="0.3">
      <c r="A1100" t="s">
        <v>8403</v>
      </c>
      <c r="B1100">
        <v>14</v>
      </c>
      <c r="F1100" t="s">
        <v>8404</v>
      </c>
      <c r="G1100">
        <v>1</v>
      </c>
    </row>
    <row r="1101" spans="1:7" x14ac:dyDescent="0.3">
      <c r="A1101" t="s">
        <v>8403</v>
      </c>
      <c r="B1101">
        <v>9</v>
      </c>
      <c r="F1101" t="s">
        <v>8404</v>
      </c>
      <c r="G1101">
        <v>4</v>
      </c>
    </row>
    <row r="1102" spans="1:7" x14ac:dyDescent="0.3">
      <c r="A1102" t="s">
        <v>8403</v>
      </c>
      <c r="B1102">
        <v>76</v>
      </c>
      <c r="F1102" t="s">
        <v>8404</v>
      </c>
      <c r="G1102">
        <v>4</v>
      </c>
    </row>
    <row r="1103" spans="1:7" x14ac:dyDescent="0.3">
      <c r="A1103" t="s">
        <v>8403</v>
      </c>
      <c r="B1103">
        <v>19</v>
      </c>
      <c r="F1103" t="s">
        <v>8404</v>
      </c>
      <c r="G1103">
        <v>17</v>
      </c>
    </row>
    <row r="1104" spans="1:7" x14ac:dyDescent="0.3">
      <c r="A1104" t="s">
        <v>8403</v>
      </c>
      <c r="B1104">
        <v>69</v>
      </c>
      <c r="F1104" t="s">
        <v>8404</v>
      </c>
      <c r="G1104">
        <v>7</v>
      </c>
    </row>
    <row r="1105" spans="1:7" x14ac:dyDescent="0.3">
      <c r="A1105" t="s">
        <v>8403</v>
      </c>
      <c r="B1105">
        <v>218</v>
      </c>
      <c r="F1105" t="s">
        <v>8404</v>
      </c>
      <c r="G1105">
        <v>2</v>
      </c>
    </row>
    <row r="1106" spans="1:7" x14ac:dyDescent="0.3">
      <c r="A1106" t="s">
        <v>8403</v>
      </c>
      <c r="B1106">
        <v>30</v>
      </c>
      <c r="F1106" t="s">
        <v>8404</v>
      </c>
      <c r="G1106">
        <v>5</v>
      </c>
    </row>
    <row r="1107" spans="1:7" x14ac:dyDescent="0.3">
      <c r="A1107" t="s">
        <v>8403</v>
      </c>
      <c r="B1107">
        <v>100</v>
      </c>
      <c r="F1107" t="s">
        <v>8404</v>
      </c>
      <c r="G1107">
        <v>1</v>
      </c>
    </row>
    <row r="1108" spans="1:7" x14ac:dyDescent="0.3">
      <c r="A1108" t="s">
        <v>8403</v>
      </c>
      <c r="B1108">
        <v>296</v>
      </c>
      <c r="F1108" t="s">
        <v>8404</v>
      </c>
      <c r="G1108">
        <v>1</v>
      </c>
    </row>
    <row r="1109" spans="1:7" x14ac:dyDescent="0.3">
      <c r="A1109" t="s">
        <v>8403</v>
      </c>
      <c r="B1109">
        <v>1204</v>
      </c>
      <c r="F1109" t="s">
        <v>8404</v>
      </c>
      <c r="G1109">
        <v>14</v>
      </c>
    </row>
    <row r="1110" spans="1:7" x14ac:dyDescent="0.3">
      <c r="A1110" t="s">
        <v>8403</v>
      </c>
      <c r="B1110">
        <v>321</v>
      </c>
      <c r="F1110" t="s">
        <v>8404</v>
      </c>
      <c r="G1110">
        <v>26</v>
      </c>
    </row>
    <row r="1111" spans="1:7" x14ac:dyDescent="0.3">
      <c r="A1111" t="s">
        <v>8403</v>
      </c>
      <c r="B1111">
        <v>301</v>
      </c>
      <c r="F1111" t="s">
        <v>8404</v>
      </c>
      <c r="G1111">
        <v>2</v>
      </c>
    </row>
    <row r="1112" spans="1:7" x14ac:dyDescent="0.3">
      <c r="A1112" t="s">
        <v>8403</v>
      </c>
      <c r="B1112">
        <v>144</v>
      </c>
      <c r="F1112" t="s">
        <v>8404</v>
      </c>
      <c r="G1112">
        <v>1</v>
      </c>
    </row>
    <row r="1113" spans="1:7" x14ac:dyDescent="0.3">
      <c r="A1113" t="s">
        <v>8403</v>
      </c>
      <c r="B1113">
        <v>539</v>
      </c>
      <c r="F1113" t="s">
        <v>8404</v>
      </c>
      <c r="G1113">
        <v>3</v>
      </c>
    </row>
    <row r="1114" spans="1:7" x14ac:dyDescent="0.3">
      <c r="A1114" t="s">
        <v>8403</v>
      </c>
      <c r="B1114">
        <v>498</v>
      </c>
      <c r="F1114" t="s">
        <v>8404</v>
      </c>
      <c r="G1114">
        <v>7</v>
      </c>
    </row>
    <row r="1115" spans="1:7" x14ac:dyDescent="0.3">
      <c r="A1115" t="s">
        <v>8403</v>
      </c>
      <c r="B1115">
        <v>1113</v>
      </c>
      <c r="F1115" t="s">
        <v>8404</v>
      </c>
      <c r="G1115">
        <v>9</v>
      </c>
    </row>
    <row r="1116" spans="1:7" x14ac:dyDescent="0.3">
      <c r="A1116" t="s">
        <v>8403</v>
      </c>
      <c r="B1116">
        <v>988</v>
      </c>
      <c r="F1116" t="s">
        <v>8404</v>
      </c>
      <c r="G1116">
        <v>20</v>
      </c>
    </row>
    <row r="1117" spans="1:7" x14ac:dyDescent="0.3">
      <c r="A1117" t="s">
        <v>8403</v>
      </c>
      <c r="B1117">
        <v>391</v>
      </c>
      <c r="F1117" t="s">
        <v>8404</v>
      </c>
      <c r="G1117">
        <v>6</v>
      </c>
    </row>
    <row r="1118" spans="1:7" x14ac:dyDescent="0.3">
      <c r="A1118" t="s">
        <v>8403</v>
      </c>
      <c r="B1118">
        <v>28</v>
      </c>
      <c r="F1118" t="s">
        <v>8404</v>
      </c>
      <c r="G1118">
        <v>13</v>
      </c>
    </row>
    <row r="1119" spans="1:7" x14ac:dyDescent="0.3">
      <c r="A1119" t="s">
        <v>8403</v>
      </c>
      <c r="B1119">
        <v>147</v>
      </c>
      <c r="F1119" t="s">
        <v>8404</v>
      </c>
      <c r="G1119">
        <v>1</v>
      </c>
    </row>
    <row r="1120" spans="1:7" x14ac:dyDescent="0.3">
      <c r="A1120" t="s">
        <v>8403</v>
      </c>
      <c r="B1120">
        <v>680</v>
      </c>
      <c r="F1120" t="s">
        <v>8404</v>
      </c>
      <c r="G1120">
        <v>202</v>
      </c>
    </row>
    <row r="1121" spans="1:7" x14ac:dyDescent="0.3">
      <c r="A1121" t="s">
        <v>8403</v>
      </c>
      <c r="B1121">
        <v>983</v>
      </c>
      <c r="F1121" t="s">
        <v>8404</v>
      </c>
      <c r="G1121">
        <v>0</v>
      </c>
    </row>
    <row r="1122" spans="1:7" x14ac:dyDescent="0.3">
      <c r="A1122" t="s">
        <v>8403</v>
      </c>
      <c r="B1122">
        <v>79</v>
      </c>
      <c r="F1122" t="s">
        <v>8404</v>
      </c>
      <c r="G1122">
        <v>1</v>
      </c>
    </row>
    <row r="1123" spans="1:7" x14ac:dyDescent="0.3">
      <c r="A1123" t="s">
        <v>8403</v>
      </c>
      <c r="B1123">
        <v>426</v>
      </c>
      <c r="F1123" t="s">
        <v>8404</v>
      </c>
      <c r="G1123">
        <v>0</v>
      </c>
    </row>
    <row r="1124" spans="1:7" x14ac:dyDescent="0.3">
      <c r="A1124" t="s">
        <v>8403</v>
      </c>
      <c r="B1124">
        <v>96</v>
      </c>
      <c r="F1124" t="s">
        <v>8404</v>
      </c>
      <c r="G1124">
        <v>2</v>
      </c>
    </row>
    <row r="1125" spans="1:7" x14ac:dyDescent="0.3">
      <c r="A1125" t="s">
        <v>8403</v>
      </c>
      <c r="B1125">
        <v>163</v>
      </c>
      <c r="F1125" t="s">
        <v>8404</v>
      </c>
      <c r="G1125">
        <v>13</v>
      </c>
    </row>
    <row r="1126" spans="1:7" x14ac:dyDescent="0.3">
      <c r="A1126" t="s">
        <v>8403</v>
      </c>
      <c r="B1126">
        <v>2525</v>
      </c>
      <c r="F1126" t="s">
        <v>8404</v>
      </c>
      <c r="G1126">
        <v>9</v>
      </c>
    </row>
    <row r="1127" spans="1:7" x14ac:dyDescent="0.3">
      <c r="A1127" t="s">
        <v>8403</v>
      </c>
      <c r="B1127">
        <v>2035</v>
      </c>
      <c r="F1127" t="s">
        <v>8404</v>
      </c>
      <c r="G1127">
        <v>2</v>
      </c>
    </row>
    <row r="1128" spans="1:7" x14ac:dyDescent="0.3">
      <c r="A1128" t="s">
        <v>8403</v>
      </c>
      <c r="B1128">
        <v>290</v>
      </c>
      <c r="F1128" t="s">
        <v>8404</v>
      </c>
      <c r="G1128">
        <v>0</v>
      </c>
    </row>
    <row r="1129" spans="1:7" x14ac:dyDescent="0.3">
      <c r="A1129" t="s">
        <v>8403</v>
      </c>
      <c r="B1129">
        <v>1980</v>
      </c>
      <c r="F1129" t="s">
        <v>8404</v>
      </c>
      <c r="G1129">
        <v>35</v>
      </c>
    </row>
    <row r="1130" spans="1:7" x14ac:dyDescent="0.3">
      <c r="A1130" t="s">
        <v>8403</v>
      </c>
      <c r="B1130">
        <v>57</v>
      </c>
      <c r="F1130" t="s">
        <v>8404</v>
      </c>
      <c r="G1130">
        <v>2</v>
      </c>
    </row>
    <row r="1131" spans="1:7" x14ac:dyDescent="0.3">
      <c r="A1131" t="s">
        <v>8403</v>
      </c>
      <c r="B1131">
        <v>380</v>
      </c>
      <c r="F1131" t="s">
        <v>8404</v>
      </c>
      <c r="G1131">
        <v>3</v>
      </c>
    </row>
    <row r="1132" spans="1:7" x14ac:dyDescent="0.3">
      <c r="A1132" t="s">
        <v>8403</v>
      </c>
      <c r="B1132">
        <v>128</v>
      </c>
      <c r="F1132" t="s">
        <v>8404</v>
      </c>
      <c r="G1132">
        <v>0</v>
      </c>
    </row>
    <row r="1133" spans="1:7" x14ac:dyDescent="0.3">
      <c r="A1133" t="s">
        <v>8403</v>
      </c>
      <c r="B1133">
        <v>180</v>
      </c>
      <c r="F1133" t="s">
        <v>8404</v>
      </c>
      <c r="G1133">
        <v>1</v>
      </c>
    </row>
    <row r="1134" spans="1:7" x14ac:dyDescent="0.3">
      <c r="A1134" t="s">
        <v>8403</v>
      </c>
      <c r="B1134">
        <v>571</v>
      </c>
      <c r="F1134" t="s">
        <v>8404</v>
      </c>
      <c r="G1134">
        <v>0</v>
      </c>
    </row>
    <row r="1135" spans="1:7" x14ac:dyDescent="0.3">
      <c r="A1135" t="s">
        <v>8403</v>
      </c>
      <c r="B1135">
        <v>480</v>
      </c>
      <c r="F1135" t="s">
        <v>8404</v>
      </c>
      <c r="G1135">
        <v>0</v>
      </c>
    </row>
    <row r="1136" spans="1:7" x14ac:dyDescent="0.3">
      <c r="A1136" t="s">
        <v>8403</v>
      </c>
      <c r="B1136">
        <v>249</v>
      </c>
      <c r="F1136" t="s">
        <v>8404</v>
      </c>
      <c r="G1136">
        <v>3</v>
      </c>
    </row>
    <row r="1137" spans="1:7" x14ac:dyDescent="0.3">
      <c r="A1137" t="s">
        <v>8403</v>
      </c>
      <c r="B1137">
        <v>84</v>
      </c>
      <c r="F1137" t="s">
        <v>8404</v>
      </c>
      <c r="G1137">
        <v>11</v>
      </c>
    </row>
    <row r="1138" spans="1:7" x14ac:dyDescent="0.3">
      <c r="A1138" t="s">
        <v>8403</v>
      </c>
      <c r="B1138">
        <v>197</v>
      </c>
      <c r="F1138" t="s">
        <v>8404</v>
      </c>
      <c r="G1138">
        <v>6</v>
      </c>
    </row>
    <row r="1139" spans="1:7" x14ac:dyDescent="0.3">
      <c r="A1139" t="s">
        <v>8403</v>
      </c>
      <c r="B1139">
        <v>271</v>
      </c>
      <c r="F1139" t="s">
        <v>8404</v>
      </c>
      <c r="G1139">
        <v>0</v>
      </c>
    </row>
    <row r="1140" spans="1:7" x14ac:dyDescent="0.3">
      <c r="A1140" t="s">
        <v>8403</v>
      </c>
      <c r="B1140">
        <v>50</v>
      </c>
      <c r="F1140" t="s">
        <v>8404</v>
      </c>
      <c r="G1140">
        <v>67</v>
      </c>
    </row>
    <row r="1141" spans="1:7" x14ac:dyDescent="0.3">
      <c r="A1141" t="s">
        <v>8403</v>
      </c>
      <c r="B1141">
        <v>169</v>
      </c>
      <c r="F1141" t="s">
        <v>8404</v>
      </c>
      <c r="G1141">
        <v>23</v>
      </c>
    </row>
    <row r="1142" spans="1:7" x14ac:dyDescent="0.3">
      <c r="A1142" t="s">
        <v>8403</v>
      </c>
      <c r="B1142">
        <v>205</v>
      </c>
      <c r="F1142" t="s">
        <v>8404</v>
      </c>
      <c r="G1142">
        <v>72</v>
      </c>
    </row>
    <row r="1143" spans="1:7" x14ac:dyDescent="0.3">
      <c r="A1143" t="s">
        <v>8403</v>
      </c>
      <c r="B1143">
        <v>206</v>
      </c>
      <c r="F1143" t="s">
        <v>8404</v>
      </c>
      <c r="G1143">
        <v>2</v>
      </c>
    </row>
    <row r="1144" spans="1:7" x14ac:dyDescent="0.3">
      <c r="A1144" t="s">
        <v>8403</v>
      </c>
      <c r="B1144">
        <v>84</v>
      </c>
      <c r="F1144" t="s">
        <v>8404</v>
      </c>
      <c r="G1144">
        <v>15</v>
      </c>
    </row>
    <row r="1145" spans="1:7" x14ac:dyDescent="0.3">
      <c r="A1145" t="s">
        <v>8403</v>
      </c>
      <c r="B1145">
        <v>210</v>
      </c>
      <c r="F1145" t="s">
        <v>8404</v>
      </c>
      <c r="G1145">
        <v>1</v>
      </c>
    </row>
    <row r="1146" spans="1:7" x14ac:dyDescent="0.3">
      <c r="A1146" t="s">
        <v>8403</v>
      </c>
      <c r="B1146">
        <v>181</v>
      </c>
      <c r="F1146" t="s">
        <v>8404</v>
      </c>
      <c r="G1146">
        <v>2</v>
      </c>
    </row>
    <row r="1147" spans="1:7" x14ac:dyDescent="0.3">
      <c r="A1147" t="s">
        <v>8403</v>
      </c>
      <c r="B1147">
        <v>60</v>
      </c>
      <c r="F1147" t="s">
        <v>8404</v>
      </c>
      <c r="G1147">
        <v>7</v>
      </c>
    </row>
    <row r="1148" spans="1:7" x14ac:dyDescent="0.3">
      <c r="A1148" t="s">
        <v>8403</v>
      </c>
      <c r="B1148">
        <v>445</v>
      </c>
      <c r="F1148" t="s">
        <v>8404</v>
      </c>
      <c r="G1148">
        <v>16</v>
      </c>
    </row>
    <row r="1149" spans="1:7" x14ac:dyDescent="0.3">
      <c r="A1149" t="s">
        <v>8403</v>
      </c>
      <c r="B1149">
        <v>17</v>
      </c>
      <c r="F1149" t="s">
        <v>8404</v>
      </c>
      <c r="G1149">
        <v>117</v>
      </c>
    </row>
    <row r="1150" spans="1:7" x14ac:dyDescent="0.3">
      <c r="A1150" t="s">
        <v>8403</v>
      </c>
      <c r="B1150">
        <v>194</v>
      </c>
      <c r="F1150" t="s">
        <v>8404</v>
      </c>
      <c r="G1150">
        <v>2</v>
      </c>
    </row>
    <row r="1151" spans="1:7" x14ac:dyDescent="0.3">
      <c r="A1151" t="s">
        <v>8403</v>
      </c>
      <c r="B1151">
        <v>404</v>
      </c>
      <c r="F1151" t="s">
        <v>8404</v>
      </c>
      <c r="G1151">
        <v>7</v>
      </c>
    </row>
    <row r="1152" spans="1:7" x14ac:dyDescent="0.3">
      <c r="A1152" t="s">
        <v>8403</v>
      </c>
      <c r="B1152">
        <v>194</v>
      </c>
      <c r="F1152" t="s">
        <v>8404</v>
      </c>
      <c r="G1152">
        <v>3</v>
      </c>
    </row>
    <row r="1153" spans="1:7" x14ac:dyDescent="0.3">
      <c r="A1153" t="s">
        <v>8403</v>
      </c>
      <c r="B1153">
        <v>902</v>
      </c>
      <c r="F1153" t="s">
        <v>8404</v>
      </c>
      <c r="G1153">
        <v>20</v>
      </c>
    </row>
    <row r="1154" spans="1:7" x14ac:dyDescent="0.3">
      <c r="A1154" t="s">
        <v>8403</v>
      </c>
      <c r="B1154">
        <v>1670</v>
      </c>
      <c r="F1154" t="s">
        <v>8404</v>
      </c>
      <c r="G1154">
        <v>50</v>
      </c>
    </row>
    <row r="1155" spans="1:7" x14ac:dyDescent="0.3">
      <c r="A1155" t="s">
        <v>8403</v>
      </c>
      <c r="B1155">
        <v>1328</v>
      </c>
      <c r="F1155" t="s">
        <v>8404</v>
      </c>
      <c r="G1155">
        <v>2</v>
      </c>
    </row>
    <row r="1156" spans="1:7" x14ac:dyDescent="0.3">
      <c r="A1156" t="s">
        <v>8403</v>
      </c>
      <c r="B1156">
        <v>944</v>
      </c>
      <c r="F1156" t="s">
        <v>8404</v>
      </c>
      <c r="G1156">
        <v>3</v>
      </c>
    </row>
    <row r="1157" spans="1:7" x14ac:dyDescent="0.3">
      <c r="A1157" t="s">
        <v>8403</v>
      </c>
      <c r="B1157">
        <v>147</v>
      </c>
      <c r="F1157" t="s">
        <v>8404</v>
      </c>
      <c r="G1157">
        <v>27</v>
      </c>
    </row>
    <row r="1158" spans="1:7" x14ac:dyDescent="0.3">
      <c r="A1158" t="s">
        <v>8403</v>
      </c>
      <c r="B1158">
        <v>99</v>
      </c>
      <c r="F1158" t="s">
        <v>8404</v>
      </c>
      <c r="G1158">
        <v>7</v>
      </c>
    </row>
    <row r="1159" spans="1:7" x14ac:dyDescent="0.3">
      <c r="A1159" t="s">
        <v>8403</v>
      </c>
      <c r="B1159">
        <v>79</v>
      </c>
      <c r="F1159" t="s">
        <v>8404</v>
      </c>
      <c r="G1159">
        <v>5</v>
      </c>
    </row>
    <row r="1160" spans="1:7" x14ac:dyDescent="0.3">
      <c r="A1160" t="s">
        <v>8403</v>
      </c>
      <c r="B1160">
        <v>75</v>
      </c>
      <c r="F1160" t="s">
        <v>8404</v>
      </c>
      <c r="G1160">
        <v>0</v>
      </c>
    </row>
    <row r="1161" spans="1:7" x14ac:dyDescent="0.3">
      <c r="A1161" t="s">
        <v>8403</v>
      </c>
      <c r="B1161">
        <v>207</v>
      </c>
      <c r="F1161" t="s">
        <v>8404</v>
      </c>
      <c r="G1161">
        <v>3</v>
      </c>
    </row>
    <row r="1162" spans="1:7" x14ac:dyDescent="0.3">
      <c r="A1162" t="s">
        <v>8403</v>
      </c>
      <c r="B1162">
        <v>102</v>
      </c>
      <c r="F1162" t="s">
        <v>8404</v>
      </c>
      <c r="G1162">
        <v>6</v>
      </c>
    </row>
    <row r="1163" spans="1:7" x14ac:dyDescent="0.3">
      <c r="A1163" t="s">
        <v>8403</v>
      </c>
      <c r="B1163">
        <v>32</v>
      </c>
      <c r="F1163" t="s">
        <v>8404</v>
      </c>
      <c r="G1163">
        <v>9</v>
      </c>
    </row>
    <row r="1164" spans="1:7" x14ac:dyDescent="0.3">
      <c r="A1164" t="s">
        <v>8403</v>
      </c>
      <c r="B1164">
        <v>480</v>
      </c>
      <c r="F1164" t="s">
        <v>8404</v>
      </c>
      <c r="G1164">
        <v>3</v>
      </c>
    </row>
    <row r="1165" spans="1:7" x14ac:dyDescent="0.3">
      <c r="A1165" t="s">
        <v>8403</v>
      </c>
      <c r="B1165">
        <v>11</v>
      </c>
      <c r="F1165" t="s">
        <v>8404</v>
      </c>
      <c r="G1165">
        <v>2</v>
      </c>
    </row>
    <row r="1166" spans="1:7" x14ac:dyDescent="0.3">
      <c r="A1166" t="s">
        <v>8403</v>
      </c>
      <c r="B1166">
        <v>12</v>
      </c>
      <c r="F1166" t="s">
        <v>8404</v>
      </c>
      <c r="G1166">
        <v>3</v>
      </c>
    </row>
    <row r="1167" spans="1:7" x14ac:dyDescent="0.3">
      <c r="A1167" t="s">
        <v>8403</v>
      </c>
      <c r="B1167">
        <v>48</v>
      </c>
      <c r="F1167" t="s">
        <v>8404</v>
      </c>
      <c r="G1167">
        <v>45</v>
      </c>
    </row>
    <row r="1168" spans="1:7" x14ac:dyDescent="0.3">
      <c r="A1168" t="s">
        <v>8403</v>
      </c>
      <c r="B1168">
        <v>59</v>
      </c>
      <c r="F1168" t="s">
        <v>8404</v>
      </c>
      <c r="G1168">
        <v>9</v>
      </c>
    </row>
    <row r="1169" spans="1:7" x14ac:dyDescent="0.3">
      <c r="A1169" t="s">
        <v>8403</v>
      </c>
      <c r="B1169">
        <v>79</v>
      </c>
      <c r="F1169" t="s">
        <v>8404</v>
      </c>
      <c r="G1169">
        <v>9</v>
      </c>
    </row>
    <row r="1170" spans="1:7" x14ac:dyDescent="0.3">
      <c r="A1170" t="s">
        <v>8403</v>
      </c>
      <c r="B1170">
        <v>14</v>
      </c>
      <c r="F1170" t="s">
        <v>8404</v>
      </c>
      <c r="G1170">
        <v>21</v>
      </c>
    </row>
    <row r="1171" spans="1:7" x14ac:dyDescent="0.3">
      <c r="A1171" t="s">
        <v>8403</v>
      </c>
      <c r="B1171">
        <v>106</v>
      </c>
      <c r="F1171" t="s">
        <v>8404</v>
      </c>
      <c r="G1171">
        <v>17</v>
      </c>
    </row>
    <row r="1172" spans="1:7" x14ac:dyDescent="0.3">
      <c r="A1172" t="s">
        <v>8403</v>
      </c>
      <c r="B1172">
        <v>25</v>
      </c>
      <c r="F1172" t="s">
        <v>8404</v>
      </c>
      <c r="G1172">
        <v>1</v>
      </c>
    </row>
    <row r="1173" spans="1:7" x14ac:dyDescent="0.3">
      <c r="A1173" t="s">
        <v>8403</v>
      </c>
      <c r="B1173">
        <v>25</v>
      </c>
      <c r="F1173" t="s">
        <v>8404</v>
      </c>
      <c r="G1173">
        <v>1</v>
      </c>
    </row>
    <row r="1174" spans="1:7" x14ac:dyDescent="0.3">
      <c r="A1174" t="s">
        <v>8403</v>
      </c>
      <c r="B1174">
        <v>29</v>
      </c>
      <c r="F1174" t="s">
        <v>8404</v>
      </c>
      <c r="G1174">
        <v>14</v>
      </c>
    </row>
    <row r="1175" spans="1:7" x14ac:dyDescent="0.3">
      <c r="A1175" t="s">
        <v>8403</v>
      </c>
      <c r="B1175">
        <v>43</v>
      </c>
      <c r="F1175" t="s">
        <v>8404</v>
      </c>
      <c r="G1175">
        <v>42</v>
      </c>
    </row>
    <row r="1176" spans="1:7" x14ac:dyDescent="0.3">
      <c r="A1176" t="s">
        <v>8403</v>
      </c>
      <c r="B1176">
        <v>46</v>
      </c>
      <c r="F1176" t="s">
        <v>8404</v>
      </c>
      <c r="G1176">
        <v>27</v>
      </c>
    </row>
    <row r="1177" spans="1:7" x14ac:dyDescent="0.3">
      <c r="A1177" t="s">
        <v>8403</v>
      </c>
      <c r="B1177">
        <v>27</v>
      </c>
      <c r="F1177" t="s">
        <v>8404</v>
      </c>
      <c r="G1177">
        <v>5</v>
      </c>
    </row>
    <row r="1178" spans="1:7" x14ac:dyDescent="0.3">
      <c r="A1178" t="s">
        <v>8403</v>
      </c>
      <c r="B1178">
        <v>112</v>
      </c>
      <c r="F1178" t="s">
        <v>8404</v>
      </c>
      <c r="G1178">
        <v>13</v>
      </c>
    </row>
    <row r="1179" spans="1:7" x14ac:dyDescent="0.3">
      <c r="A1179" t="s">
        <v>8403</v>
      </c>
      <c r="B1179">
        <v>34</v>
      </c>
      <c r="F1179" t="s">
        <v>8404</v>
      </c>
      <c r="G1179">
        <v>12</v>
      </c>
    </row>
    <row r="1180" spans="1:7" x14ac:dyDescent="0.3">
      <c r="A1180" t="s">
        <v>8403</v>
      </c>
      <c r="B1180">
        <v>145</v>
      </c>
      <c r="F1180" t="s">
        <v>8404</v>
      </c>
      <c r="G1180">
        <v>90</v>
      </c>
    </row>
    <row r="1181" spans="1:7" x14ac:dyDescent="0.3">
      <c r="A1181" t="s">
        <v>8403</v>
      </c>
      <c r="B1181">
        <v>19</v>
      </c>
      <c r="F1181" t="s">
        <v>8404</v>
      </c>
      <c r="G1181">
        <v>2</v>
      </c>
    </row>
    <row r="1182" spans="1:7" x14ac:dyDescent="0.3">
      <c r="A1182" t="s">
        <v>8403</v>
      </c>
      <c r="B1182">
        <v>288</v>
      </c>
      <c r="F1182" t="s">
        <v>8404</v>
      </c>
      <c r="G1182">
        <v>5</v>
      </c>
    </row>
    <row r="1183" spans="1:7" x14ac:dyDescent="0.3">
      <c r="A1183" t="s">
        <v>8403</v>
      </c>
      <c r="B1183">
        <v>14</v>
      </c>
      <c r="F1183" t="s">
        <v>8404</v>
      </c>
      <c r="G1183">
        <v>31</v>
      </c>
    </row>
    <row r="1184" spans="1:7" x14ac:dyDescent="0.3">
      <c r="A1184" t="s">
        <v>8403</v>
      </c>
      <c r="B1184">
        <v>7</v>
      </c>
      <c r="F1184" t="s">
        <v>8404</v>
      </c>
      <c r="G1184">
        <v>4</v>
      </c>
    </row>
    <row r="1185" spans="1:7" x14ac:dyDescent="0.3">
      <c r="A1185" t="s">
        <v>8403</v>
      </c>
      <c r="B1185">
        <v>211</v>
      </c>
      <c r="F1185" t="s">
        <v>8404</v>
      </c>
      <c r="G1185">
        <v>29</v>
      </c>
    </row>
    <row r="1186" spans="1:7" x14ac:dyDescent="0.3">
      <c r="A1186" t="s">
        <v>8403</v>
      </c>
      <c r="B1186">
        <v>85</v>
      </c>
      <c r="F1186" t="s">
        <v>8404</v>
      </c>
      <c r="G1186">
        <v>2</v>
      </c>
    </row>
    <row r="1187" spans="1:7" x14ac:dyDescent="0.3">
      <c r="A1187" t="s">
        <v>8403</v>
      </c>
      <c r="B1187">
        <v>103</v>
      </c>
      <c r="F1187" t="s">
        <v>8404</v>
      </c>
      <c r="G1187">
        <v>114</v>
      </c>
    </row>
    <row r="1188" spans="1:7" x14ac:dyDescent="0.3">
      <c r="A1188" t="s">
        <v>8403</v>
      </c>
      <c r="B1188">
        <v>113</v>
      </c>
      <c r="F1188" t="s">
        <v>8404</v>
      </c>
      <c r="G1188">
        <v>1</v>
      </c>
    </row>
    <row r="1189" spans="1:7" x14ac:dyDescent="0.3">
      <c r="A1189" t="s">
        <v>8403</v>
      </c>
      <c r="B1189">
        <v>167</v>
      </c>
      <c r="F1189" t="s">
        <v>8404</v>
      </c>
      <c r="G1189">
        <v>76</v>
      </c>
    </row>
    <row r="1190" spans="1:7" x14ac:dyDescent="0.3">
      <c r="A1190" t="s">
        <v>8403</v>
      </c>
      <c r="B1190">
        <v>73</v>
      </c>
      <c r="F1190" t="s">
        <v>8404</v>
      </c>
      <c r="G1190">
        <v>9</v>
      </c>
    </row>
    <row r="1191" spans="1:7" x14ac:dyDescent="0.3">
      <c r="A1191" t="s">
        <v>8403</v>
      </c>
      <c r="B1191">
        <v>75</v>
      </c>
      <c r="F1191" t="s">
        <v>8404</v>
      </c>
      <c r="G1191">
        <v>37</v>
      </c>
    </row>
    <row r="1192" spans="1:7" x14ac:dyDescent="0.3">
      <c r="A1192" t="s">
        <v>8403</v>
      </c>
      <c r="B1192">
        <v>614</v>
      </c>
      <c r="F1192" t="s">
        <v>8404</v>
      </c>
      <c r="G1192">
        <v>0</v>
      </c>
    </row>
    <row r="1193" spans="1:7" x14ac:dyDescent="0.3">
      <c r="A1193" t="s">
        <v>8403</v>
      </c>
      <c r="B1193">
        <v>107</v>
      </c>
      <c r="F1193" t="s">
        <v>8404</v>
      </c>
      <c r="G1193">
        <v>1</v>
      </c>
    </row>
    <row r="1194" spans="1:7" x14ac:dyDescent="0.3">
      <c r="A1194" t="s">
        <v>8403</v>
      </c>
      <c r="B1194">
        <v>1224</v>
      </c>
      <c r="F1194" t="s">
        <v>8404</v>
      </c>
      <c r="G1194">
        <v>10</v>
      </c>
    </row>
    <row r="1195" spans="1:7" x14ac:dyDescent="0.3">
      <c r="A1195" t="s">
        <v>8403</v>
      </c>
      <c r="B1195">
        <v>104</v>
      </c>
      <c r="F1195" t="s">
        <v>8404</v>
      </c>
      <c r="G1195">
        <v>1</v>
      </c>
    </row>
    <row r="1196" spans="1:7" x14ac:dyDescent="0.3">
      <c r="A1196" t="s">
        <v>8403</v>
      </c>
      <c r="B1196">
        <v>79</v>
      </c>
      <c r="F1196" t="s">
        <v>8404</v>
      </c>
      <c r="G1196">
        <v>2</v>
      </c>
    </row>
    <row r="1197" spans="1:7" x14ac:dyDescent="0.3">
      <c r="A1197" t="s">
        <v>8403</v>
      </c>
      <c r="B1197">
        <v>157</v>
      </c>
      <c r="F1197" t="s">
        <v>8404</v>
      </c>
      <c r="G1197">
        <v>1</v>
      </c>
    </row>
    <row r="1198" spans="1:7" x14ac:dyDescent="0.3">
      <c r="A1198" t="s">
        <v>8403</v>
      </c>
      <c r="B1198">
        <v>50</v>
      </c>
      <c r="F1198" t="s">
        <v>8404</v>
      </c>
      <c r="G1198">
        <v>10</v>
      </c>
    </row>
    <row r="1199" spans="1:7" x14ac:dyDescent="0.3">
      <c r="A1199" t="s">
        <v>8403</v>
      </c>
      <c r="B1199">
        <v>64</v>
      </c>
      <c r="F1199" t="s">
        <v>8404</v>
      </c>
      <c r="G1199">
        <v>9</v>
      </c>
    </row>
    <row r="1200" spans="1:7" x14ac:dyDescent="0.3">
      <c r="A1200" t="s">
        <v>8403</v>
      </c>
      <c r="B1200">
        <v>200</v>
      </c>
      <c r="F1200" t="s">
        <v>8404</v>
      </c>
      <c r="G1200">
        <v>19</v>
      </c>
    </row>
    <row r="1201" spans="1:7" x14ac:dyDescent="0.3">
      <c r="A1201" t="s">
        <v>8403</v>
      </c>
      <c r="B1201">
        <v>22</v>
      </c>
      <c r="F1201" t="s">
        <v>8404</v>
      </c>
      <c r="G1201">
        <v>0</v>
      </c>
    </row>
    <row r="1202" spans="1:7" x14ac:dyDescent="0.3">
      <c r="A1202" t="s">
        <v>8403</v>
      </c>
      <c r="B1202">
        <v>163</v>
      </c>
      <c r="F1202" t="s">
        <v>8404</v>
      </c>
      <c r="G1202">
        <v>4</v>
      </c>
    </row>
    <row r="1203" spans="1:7" x14ac:dyDescent="0.3">
      <c r="A1203" t="s">
        <v>8403</v>
      </c>
      <c r="B1203">
        <v>77</v>
      </c>
      <c r="F1203" t="s">
        <v>8404</v>
      </c>
      <c r="G1203">
        <v>8</v>
      </c>
    </row>
    <row r="1204" spans="1:7" x14ac:dyDescent="0.3">
      <c r="A1204" t="s">
        <v>8403</v>
      </c>
      <c r="B1204">
        <v>89</v>
      </c>
      <c r="F1204" t="s">
        <v>8404</v>
      </c>
      <c r="G1204">
        <v>24</v>
      </c>
    </row>
    <row r="1205" spans="1:7" x14ac:dyDescent="0.3">
      <c r="A1205" t="s">
        <v>8403</v>
      </c>
      <c r="B1205">
        <v>3355</v>
      </c>
      <c r="F1205" t="s">
        <v>8404</v>
      </c>
      <c r="G1205">
        <v>0</v>
      </c>
    </row>
    <row r="1206" spans="1:7" x14ac:dyDescent="0.3">
      <c r="A1206" t="s">
        <v>8403</v>
      </c>
      <c r="B1206">
        <v>537</v>
      </c>
      <c r="F1206" t="s">
        <v>8404</v>
      </c>
      <c r="G1206">
        <v>39</v>
      </c>
    </row>
    <row r="1207" spans="1:7" x14ac:dyDescent="0.3">
      <c r="A1207" t="s">
        <v>8403</v>
      </c>
      <c r="B1207">
        <v>125</v>
      </c>
      <c r="F1207" t="s">
        <v>8404</v>
      </c>
      <c r="G1207">
        <v>6</v>
      </c>
    </row>
    <row r="1208" spans="1:7" x14ac:dyDescent="0.3">
      <c r="A1208" t="s">
        <v>8403</v>
      </c>
      <c r="B1208">
        <v>163</v>
      </c>
      <c r="F1208" t="s">
        <v>8404</v>
      </c>
      <c r="G1208">
        <v>4</v>
      </c>
    </row>
    <row r="1209" spans="1:7" x14ac:dyDescent="0.3">
      <c r="A1209" t="s">
        <v>8403</v>
      </c>
      <c r="B1209">
        <v>283</v>
      </c>
      <c r="F1209" t="s">
        <v>8404</v>
      </c>
      <c r="G1209">
        <v>3</v>
      </c>
    </row>
    <row r="1210" spans="1:7" x14ac:dyDescent="0.3">
      <c r="A1210" t="s">
        <v>8403</v>
      </c>
      <c r="B1210">
        <v>352</v>
      </c>
      <c r="F1210" t="s">
        <v>8404</v>
      </c>
      <c r="G1210">
        <v>53</v>
      </c>
    </row>
    <row r="1211" spans="1:7" x14ac:dyDescent="0.3">
      <c r="A1211" t="s">
        <v>8403</v>
      </c>
      <c r="B1211">
        <v>94</v>
      </c>
      <c r="F1211" t="s">
        <v>8404</v>
      </c>
      <c r="G1211">
        <v>1</v>
      </c>
    </row>
    <row r="1212" spans="1:7" x14ac:dyDescent="0.3">
      <c r="A1212" t="s">
        <v>8403</v>
      </c>
      <c r="B1212">
        <v>67</v>
      </c>
      <c r="F1212" t="s">
        <v>8404</v>
      </c>
      <c r="G1212">
        <v>2</v>
      </c>
    </row>
    <row r="1213" spans="1:7" x14ac:dyDescent="0.3">
      <c r="A1213" t="s">
        <v>8403</v>
      </c>
      <c r="B1213">
        <v>221</v>
      </c>
      <c r="F1213" t="s">
        <v>8404</v>
      </c>
      <c r="G1213">
        <v>25</v>
      </c>
    </row>
    <row r="1214" spans="1:7" x14ac:dyDescent="0.3">
      <c r="A1214" t="s">
        <v>8403</v>
      </c>
      <c r="B1214">
        <v>2165</v>
      </c>
      <c r="F1214" t="s">
        <v>8404</v>
      </c>
      <c r="G1214">
        <v>6</v>
      </c>
    </row>
    <row r="1215" spans="1:7" x14ac:dyDescent="0.3">
      <c r="A1215" t="s">
        <v>8403</v>
      </c>
      <c r="B1215">
        <v>179</v>
      </c>
      <c r="F1215" t="s">
        <v>8404</v>
      </c>
      <c r="G1215">
        <v>0</v>
      </c>
    </row>
    <row r="1216" spans="1:7" x14ac:dyDescent="0.3">
      <c r="A1216" t="s">
        <v>8403</v>
      </c>
      <c r="B1216">
        <v>123</v>
      </c>
      <c r="F1216" t="s">
        <v>8404</v>
      </c>
      <c r="G1216">
        <v>12</v>
      </c>
    </row>
    <row r="1217" spans="1:7" x14ac:dyDescent="0.3">
      <c r="A1217" t="s">
        <v>8403</v>
      </c>
      <c r="B1217">
        <v>1104</v>
      </c>
      <c r="F1217" t="s">
        <v>8404</v>
      </c>
      <c r="G1217">
        <v>0</v>
      </c>
    </row>
    <row r="1218" spans="1:7" x14ac:dyDescent="0.3">
      <c r="A1218" t="s">
        <v>8403</v>
      </c>
      <c r="B1218">
        <v>403</v>
      </c>
      <c r="F1218" t="s">
        <v>8404</v>
      </c>
      <c r="G1218">
        <v>36</v>
      </c>
    </row>
    <row r="1219" spans="1:7" x14ac:dyDescent="0.3">
      <c r="A1219" t="s">
        <v>8403</v>
      </c>
      <c r="B1219">
        <v>109</v>
      </c>
      <c r="F1219" t="s">
        <v>8404</v>
      </c>
      <c r="G1219">
        <v>0</v>
      </c>
    </row>
    <row r="1220" spans="1:7" x14ac:dyDescent="0.3">
      <c r="A1220" t="s">
        <v>8403</v>
      </c>
      <c r="B1220">
        <v>372</v>
      </c>
      <c r="F1220" t="s">
        <v>8404</v>
      </c>
      <c r="G1220">
        <v>2</v>
      </c>
    </row>
    <row r="1221" spans="1:7" x14ac:dyDescent="0.3">
      <c r="A1221" t="s">
        <v>8403</v>
      </c>
      <c r="B1221">
        <v>311</v>
      </c>
      <c r="F1221" t="s">
        <v>8404</v>
      </c>
      <c r="G1221">
        <v>1</v>
      </c>
    </row>
    <row r="1222" spans="1:7" x14ac:dyDescent="0.3">
      <c r="A1222" t="s">
        <v>8403</v>
      </c>
      <c r="B1222">
        <v>61</v>
      </c>
      <c r="F1222" t="s">
        <v>8404</v>
      </c>
      <c r="G1222">
        <v>59</v>
      </c>
    </row>
    <row r="1223" spans="1:7" x14ac:dyDescent="0.3">
      <c r="A1223" t="s">
        <v>8403</v>
      </c>
      <c r="B1223">
        <v>115</v>
      </c>
      <c r="F1223" t="s">
        <v>8404</v>
      </c>
      <c r="G1223">
        <v>1</v>
      </c>
    </row>
    <row r="1224" spans="1:7" x14ac:dyDescent="0.3">
      <c r="A1224" t="s">
        <v>8403</v>
      </c>
      <c r="B1224">
        <v>111</v>
      </c>
      <c r="F1224" t="s">
        <v>8404</v>
      </c>
      <c r="G1224">
        <v>31</v>
      </c>
    </row>
    <row r="1225" spans="1:7" x14ac:dyDescent="0.3">
      <c r="A1225" t="s">
        <v>8403</v>
      </c>
      <c r="B1225">
        <v>337</v>
      </c>
      <c r="F1225" t="s">
        <v>8404</v>
      </c>
      <c r="G1225">
        <v>18</v>
      </c>
    </row>
    <row r="1226" spans="1:7" x14ac:dyDescent="0.3">
      <c r="A1226" t="s">
        <v>8403</v>
      </c>
      <c r="B1226">
        <v>9</v>
      </c>
      <c r="F1226" t="s">
        <v>8404</v>
      </c>
      <c r="G1226">
        <v>10</v>
      </c>
    </row>
    <row r="1227" spans="1:7" x14ac:dyDescent="0.3">
      <c r="A1227" t="s">
        <v>8403</v>
      </c>
      <c r="B1227">
        <v>120</v>
      </c>
      <c r="F1227" t="s">
        <v>8404</v>
      </c>
      <c r="G1227">
        <v>0</v>
      </c>
    </row>
    <row r="1228" spans="1:7" x14ac:dyDescent="0.3">
      <c r="A1228" t="s">
        <v>8403</v>
      </c>
      <c r="B1228">
        <v>102</v>
      </c>
      <c r="F1228" t="s">
        <v>8404</v>
      </c>
      <c r="G1228">
        <v>14</v>
      </c>
    </row>
    <row r="1229" spans="1:7" x14ac:dyDescent="0.3">
      <c r="A1229" t="s">
        <v>8403</v>
      </c>
      <c r="B1229">
        <v>186</v>
      </c>
      <c r="F1229" t="s">
        <v>8404</v>
      </c>
      <c r="G1229">
        <v>2</v>
      </c>
    </row>
    <row r="1230" spans="1:7" x14ac:dyDescent="0.3">
      <c r="A1230" t="s">
        <v>8403</v>
      </c>
      <c r="B1230">
        <v>15</v>
      </c>
      <c r="F1230" t="s">
        <v>8404</v>
      </c>
      <c r="G1230">
        <v>1</v>
      </c>
    </row>
    <row r="1231" spans="1:7" x14ac:dyDescent="0.3">
      <c r="A1231" t="s">
        <v>8403</v>
      </c>
      <c r="B1231">
        <v>67</v>
      </c>
      <c r="F1231" t="s">
        <v>8404</v>
      </c>
      <c r="G1231">
        <v>3</v>
      </c>
    </row>
    <row r="1232" spans="1:7" x14ac:dyDescent="0.3">
      <c r="A1232" t="s">
        <v>8403</v>
      </c>
      <c r="B1232">
        <v>130</v>
      </c>
      <c r="F1232" t="s">
        <v>8404</v>
      </c>
      <c r="G1232">
        <v>0</v>
      </c>
    </row>
    <row r="1233" spans="1:7" x14ac:dyDescent="0.3">
      <c r="A1233" t="s">
        <v>8403</v>
      </c>
      <c r="B1233">
        <v>16</v>
      </c>
      <c r="F1233" t="s">
        <v>8404</v>
      </c>
      <c r="G1233">
        <v>2</v>
      </c>
    </row>
    <row r="1234" spans="1:7" x14ac:dyDescent="0.3">
      <c r="A1234" t="s">
        <v>8403</v>
      </c>
      <c r="B1234">
        <v>67</v>
      </c>
      <c r="F1234" t="s">
        <v>8404</v>
      </c>
      <c r="G1234">
        <v>0</v>
      </c>
    </row>
    <row r="1235" spans="1:7" x14ac:dyDescent="0.3">
      <c r="A1235" t="s">
        <v>8403</v>
      </c>
      <c r="B1235">
        <v>124</v>
      </c>
      <c r="F1235" t="s">
        <v>8404</v>
      </c>
      <c r="G1235">
        <v>12</v>
      </c>
    </row>
    <row r="1236" spans="1:7" x14ac:dyDescent="0.3">
      <c r="A1236" t="s">
        <v>8403</v>
      </c>
      <c r="B1236">
        <v>80</v>
      </c>
      <c r="F1236" t="s">
        <v>8404</v>
      </c>
      <c r="G1236">
        <v>1</v>
      </c>
    </row>
    <row r="1237" spans="1:7" x14ac:dyDescent="0.3">
      <c r="A1237" t="s">
        <v>8403</v>
      </c>
      <c r="B1237">
        <v>282</v>
      </c>
      <c r="F1237" t="s">
        <v>8404</v>
      </c>
      <c r="G1237">
        <v>8</v>
      </c>
    </row>
    <row r="1238" spans="1:7" x14ac:dyDescent="0.3">
      <c r="A1238" t="s">
        <v>8403</v>
      </c>
      <c r="B1238">
        <v>68</v>
      </c>
      <c r="F1238" t="s">
        <v>8404</v>
      </c>
      <c r="G1238">
        <v>2</v>
      </c>
    </row>
    <row r="1239" spans="1:7" x14ac:dyDescent="0.3">
      <c r="A1239" t="s">
        <v>8403</v>
      </c>
      <c r="B1239">
        <v>86</v>
      </c>
      <c r="F1239" t="s">
        <v>8404</v>
      </c>
      <c r="G1239">
        <v>31</v>
      </c>
    </row>
    <row r="1240" spans="1:7" x14ac:dyDescent="0.3">
      <c r="A1240" t="s">
        <v>8403</v>
      </c>
      <c r="B1240">
        <v>115</v>
      </c>
      <c r="F1240" t="s">
        <v>8404</v>
      </c>
      <c r="G1240">
        <v>5</v>
      </c>
    </row>
    <row r="1241" spans="1:7" x14ac:dyDescent="0.3">
      <c r="A1241" t="s">
        <v>8403</v>
      </c>
      <c r="B1241">
        <v>75</v>
      </c>
      <c r="F1241" t="s">
        <v>8404</v>
      </c>
      <c r="G1241">
        <v>1</v>
      </c>
    </row>
    <row r="1242" spans="1:7" x14ac:dyDescent="0.3">
      <c r="A1242" t="s">
        <v>8403</v>
      </c>
      <c r="B1242">
        <v>43</v>
      </c>
      <c r="F1242" t="s">
        <v>8404</v>
      </c>
      <c r="G1242">
        <v>12</v>
      </c>
    </row>
    <row r="1243" spans="1:7" x14ac:dyDescent="0.3">
      <c r="A1243" t="s">
        <v>8403</v>
      </c>
      <c r="B1243">
        <v>48</v>
      </c>
      <c r="F1243" t="s">
        <v>8404</v>
      </c>
      <c r="G1243">
        <v>4</v>
      </c>
    </row>
    <row r="1244" spans="1:7" x14ac:dyDescent="0.3">
      <c r="A1244" t="s">
        <v>8403</v>
      </c>
      <c r="B1244">
        <v>52</v>
      </c>
      <c r="F1244" t="s">
        <v>8404</v>
      </c>
      <c r="G1244">
        <v>0</v>
      </c>
    </row>
    <row r="1245" spans="1:7" x14ac:dyDescent="0.3">
      <c r="A1245" t="s">
        <v>8403</v>
      </c>
      <c r="B1245">
        <v>43</v>
      </c>
      <c r="F1245" t="s">
        <v>8404</v>
      </c>
      <c r="G1245">
        <v>7</v>
      </c>
    </row>
    <row r="1246" spans="1:7" x14ac:dyDescent="0.3">
      <c r="A1246" t="s">
        <v>8403</v>
      </c>
      <c r="B1246">
        <v>58</v>
      </c>
      <c r="F1246" t="s">
        <v>8404</v>
      </c>
      <c r="G1246">
        <v>2</v>
      </c>
    </row>
    <row r="1247" spans="1:7" x14ac:dyDescent="0.3">
      <c r="A1247" t="s">
        <v>8403</v>
      </c>
      <c r="B1247">
        <v>47</v>
      </c>
      <c r="F1247" t="s">
        <v>8404</v>
      </c>
      <c r="G1247">
        <v>1</v>
      </c>
    </row>
    <row r="1248" spans="1:7" x14ac:dyDescent="0.3">
      <c r="A1248" t="s">
        <v>8403</v>
      </c>
      <c r="B1248">
        <v>36</v>
      </c>
      <c r="F1248" t="s">
        <v>8404</v>
      </c>
      <c r="G1248">
        <v>4</v>
      </c>
    </row>
    <row r="1249" spans="1:7" x14ac:dyDescent="0.3">
      <c r="A1249" t="s">
        <v>8403</v>
      </c>
      <c r="B1249">
        <v>17</v>
      </c>
      <c r="F1249" t="s">
        <v>8404</v>
      </c>
      <c r="G1249">
        <v>6</v>
      </c>
    </row>
    <row r="1250" spans="1:7" x14ac:dyDescent="0.3">
      <c r="A1250" t="s">
        <v>8403</v>
      </c>
      <c r="B1250">
        <v>104</v>
      </c>
      <c r="F1250" t="s">
        <v>8404</v>
      </c>
      <c r="G1250">
        <v>8</v>
      </c>
    </row>
    <row r="1251" spans="1:7" x14ac:dyDescent="0.3">
      <c r="A1251" t="s">
        <v>8403</v>
      </c>
      <c r="B1251">
        <v>47</v>
      </c>
      <c r="F1251" t="s">
        <v>8404</v>
      </c>
      <c r="G1251">
        <v>14</v>
      </c>
    </row>
    <row r="1252" spans="1:7" x14ac:dyDescent="0.3">
      <c r="A1252" t="s">
        <v>8403</v>
      </c>
      <c r="B1252">
        <v>38</v>
      </c>
      <c r="F1252" t="s">
        <v>8404</v>
      </c>
      <c r="G1252">
        <v>0</v>
      </c>
    </row>
    <row r="1253" spans="1:7" x14ac:dyDescent="0.3">
      <c r="A1253" t="s">
        <v>8403</v>
      </c>
      <c r="B1253">
        <v>81</v>
      </c>
      <c r="F1253" t="s">
        <v>8404</v>
      </c>
      <c r="G1253">
        <v>4</v>
      </c>
    </row>
    <row r="1254" spans="1:7" x14ac:dyDescent="0.3">
      <c r="A1254" t="s">
        <v>8403</v>
      </c>
      <c r="B1254">
        <v>55</v>
      </c>
      <c r="F1254" t="s">
        <v>8404</v>
      </c>
      <c r="G1254">
        <v>0</v>
      </c>
    </row>
    <row r="1255" spans="1:7" x14ac:dyDescent="0.3">
      <c r="A1255" t="s">
        <v>8403</v>
      </c>
      <c r="B1255">
        <v>41</v>
      </c>
      <c r="F1255" t="s">
        <v>8404</v>
      </c>
      <c r="G1255">
        <v>0</v>
      </c>
    </row>
    <row r="1256" spans="1:7" x14ac:dyDescent="0.3">
      <c r="A1256" t="s">
        <v>8403</v>
      </c>
      <c r="B1256">
        <v>79</v>
      </c>
      <c r="F1256" t="s">
        <v>8404</v>
      </c>
      <c r="G1256">
        <v>1</v>
      </c>
    </row>
    <row r="1257" spans="1:7" x14ac:dyDescent="0.3">
      <c r="A1257" t="s">
        <v>8403</v>
      </c>
      <c r="B1257">
        <v>16</v>
      </c>
      <c r="F1257" t="s">
        <v>8404</v>
      </c>
      <c r="G1257">
        <v>1</v>
      </c>
    </row>
    <row r="1258" spans="1:7" x14ac:dyDescent="0.3">
      <c r="A1258" t="s">
        <v>8403</v>
      </c>
      <c r="B1258">
        <v>8</v>
      </c>
      <c r="F1258" t="s">
        <v>8404</v>
      </c>
      <c r="G1258">
        <v>1</v>
      </c>
    </row>
    <row r="1259" spans="1:7" x14ac:dyDescent="0.3">
      <c r="A1259" t="s">
        <v>8403</v>
      </c>
      <c r="B1259">
        <v>95</v>
      </c>
      <c r="F1259" t="s">
        <v>8404</v>
      </c>
      <c r="G1259">
        <v>1</v>
      </c>
    </row>
    <row r="1260" spans="1:7" x14ac:dyDescent="0.3">
      <c r="A1260" t="s">
        <v>8403</v>
      </c>
      <c r="B1260">
        <v>25</v>
      </c>
      <c r="F1260" t="s">
        <v>8404</v>
      </c>
      <c r="G1260">
        <v>4</v>
      </c>
    </row>
    <row r="1261" spans="1:7" x14ac:dyDescent="0.3">
      <c r="A1261" t="s">
        <v>8403</v>
      </c>
      <c r="B1261">
        <v>19</v>
      </c>
      <c r="F1261" t="s">
        <v>8404</v>
      </c>
      <c r="G1261">
        <v>0</v>
      </c>
    </row>
    <row r="1262" spans="1:7" x14ac:dyDescent="0.3">
      <c r="A1262" t="s">
        <v>8403</v>
      </c>
      <c r="B1262">
        <v>90</v>
      </c>
      <c r="F1262" t="s">
        <v>8404</v>
      </c>
      <c r="G1262">
        <v>0</v>
      </c>
    </row>
    <row r="1263" spans="1:7" x14ac:dyDescent="0.3">
      <c r="A1263" t="s">
        <v>8403</v>
      </c>
      <c r="B1263">
        <v>41</v>
      </c>
      <c r="F1263" t="s">
        <v>8404</v>
      </c>
      <c r="G1263">
        <v>2</v>
      </c>
    </row>
    <row r="1264" spans="1:7" x14ac:dyDescent="0.3">
      <c r="A1264" t="s">
        <v>8403</v>
      </c>
      <c r="B1264">
        <v>30</v>
      </c>
      <c r="F1264" t="s">
        <v>8404</v>
      </c>
      <c r="G1264">
        <v>24</v>
      </c>
    </row>
    <row r="1265" spans="1:7" x14ac:dyDescent="0.3">
      <c r="A1265" t="s">
        <v>8403</v>
      </c>
      <c r="B1265">
        <v>38</v>
      </c>
      <c r="F1265" t="s">
        <v>8404</v>
      </c>
      <c r="G1265">
        <v>1</v>
      </c>
    </row>
    <row r="1266" spans="1:7" x14ac:dyDescent="0.3">
      <c r="A1266" t="s">
        <v>8403</v>
      </c>
      <c r="B1266">
        <v>65</v>
      </c>
      <c r="F1266" t="s">
        <v>8404</v>
      </c>
      <c r="G1266">
        <v>2</v>
      </c>
    </row>
    <row r="1267" spans="1:7" x14ac:dyDescent="0.3">
      <c r="A1267" t="s">
        <v>8403</v>
      </c>
      <c r="B1267">
        <v>75</v>
      </c>
      <c r="F1267" t="s">
        <v>8404</v>
      </c>
      <c r="G1267">
        <v>1</v>
      </c>
    </row>
    <row r="1268" spans="1:7" x14ac:dyDescent="0.3">
      <c r="A1268" t="s">
        <v>8403</v>
      </c>
      <c r="B1268">
        <v>16</v>
      </c>
      <c r="F1268" t="s">
        <v>8404</v>
      </c>
      <c r="G1268">
        <v>37</v>
      </c>
    </row>
    <row r="1269" spans="1:7" x14ac:dyDescent="0.3">
      <c r="A1269" t="s">
        <v>8403</v>
      </c>
      <c r="B1269">
        <v>10</v>
      </c>
      <c r="F1269" t="s">
        <v>8404</v>
      </c>
      <c r="G1269">
        <v>5</v>
      </c>
    </row>
    <row r="1270" spans="1:7" x14ac:dyDescent="0.3">
      <c r="A1270" t="s">
        <v>8403</v>
      </c>
      <c r="B1270">
        <v>27</v>
      </c>
      <c r="F1270" t="s">
        <v>8404</v>
      </c>
      <c r="G1270">
        <v>4</v>
      </c>
    </row>
    <row r="1271" spans="1:7" x14ac:dyDescent="0.3">
      <c r="A1271" t="s">
        <v>8403</v>
      </c>
      <c r="B1271">
        <v>259</v>
      </c>
      <c r="F1271" t="s">
        <v>8404</v>
      </c>
      <c r="G1271">
        <v>16</v>
      </c>
    </row>
    <row r="1272" spans="1:7" x14ac:dyDescent="0.3">
      <c r="A1272" t="s">
        <v>8403</v>
      </c>
      <c r="B1272">
        <v>39</v>
      </c>
      <c r="F1272" t="s">
        <v>8404</v>
      </c>
      <c r="G1272">
        <v>9</v>
      </c>
    </row>
    <row r="1273" spans="1:7" x14ac:dyDescent="0.3">
      <c r="A1273" t="s">
        <v>8403</v>
      </c>
      <c r="B1273">
        <v>42</v>
      </c>
      <c r="F1273" t="s">
        <v>8404</v>
      </c>
      <c r="G1273">
        <v>0</v>
      </c>
    </row>
    <row r="1274" spans="1:7" x14ac:dyDescent="0.3">
      <c r="A1274" t="s">
        <v>8403</v>
      </c>
      <c r="B1274">
        <v>10</v>
      </c>
      <c r="F1274" t="s">
        <v>8404</v>
      </c>
      <c r="G1274">
        <v>40</v>
      </c>
    </row>
    <row r="1275" spans="1:7" x14ac:dyDescent="0.3">
      <c r="A1275" t="s">
        <v>8403</v>
      </c>
      <c r="B1275">
        <v>56</v>
      </c>
      <c r="F1275" t="s">
        <v>8404</v>
      </c>
      <c r="G1275">
        <v>0</v>
      </c>
    </row>
    <row r="1276" spans="1:7" x14ac:dyDescent="0.3">
      <c r="A1276" t="s">
        <v>8403</v>
      </c>
      <c r="B1276">
        <v>20</v>
      </c>
      <c r="F1276" t="s">
        <v>8404</v>
      </c>
      <c r="G1276">
        <v>2</v>
      </c>
    </row>
    <row r="1277" spans="1:7" x14ac:dyDescent="0.3">
      <c r="A1277" t="s">
        <v>8403</v>
      </c>
      <c r="B1277">
        <v>170</v>
      </c>
      <c r="F1277" t="s">
        <v>8404</v>
      </c>
      <c r="G1277">
        <v>1</v>
      </c>
    </row>
    <row r="1278" spans="1:7" x14ac:dyDescent="0.3">
      <c r="A1278" t="s">
        <v>8403</v>
      </c>
      <c r="B1278">
        <v>29</v>
      </c>
      <c r="F1278" t="s">
        <v>8404</v>
      </c>
      <c r="G1278">
        <v>9</v>
      </c>
    </row>
    <row r="1279" spans="1:7" x14ac:dyDescent="0.3">
      <c r="A1279" t="s">
        <v>8403</v>
      </c>
      <c r="B1279">
        <v>132</v>
      </c>
      <c r="F1279" t="s">
        <v>8404</v>
      </c>
      <c r="G1279">
        <v>34</v>
      </c>
    </row>
    <row r="1280" spans="1:7" x14ac:dyDescent="0.3">
      <c r="A1280" t="s">
        <v>8403</v>
      </c>
      <c r="B1280">
        <v>27</v>
      </c>
      <c r="F1280" t="s">
        <v>8404</v>
      </c>
      <c r="G1280">
        <v>23</v>
      </c>
    </row>
    <row r="1281" spans="1:7" x14ac:dyDescent="0.3">
      <c r="A1281" t="s">
        <v>8403</v>
      </c>
      <c r="B1281">
        <v>26</v>
      </c>
      <c r="F1281" t="s">
        <v>8404</v>
      </c>
      <c r="G1281">
        <v>19</v>
      </c>
    </row>
    <row r="1282" spans="1:7" x14ac:dyDescent="0.3">
      <c r="A1282" t="s">
        <v>8403</v>
      </c>
      <c r="B1282">
        <v>43</v>
      </c>
      <c r="F1282" t="s">
        <v>8404</v>
      </c>
      <c r="G1282">
        <v>50</v>
      </c>
    </row>
    <row r="1283" spans="1:7" x14ac:dyDescent="0.3">
      <c r="A1283" t="s">
        <v>8403</v>
      </c>
      <c r="B1283">
        <v>80</v>
      </c>
      <c r="F1283" t="s">
        <v>8404</v>
      </c>
      <c r="G1283">
        <v>12</v>
      </c>
    </row>
    <row r="1284" spans="1:7" x14ac:dyDescent="0.3">
      <c r="A1284" t="s">
        <v>8403</v>
      </c>
      <c r="B1284">
        <v>33</v>
      </c>
      <c r="F1284" t="s">
        <v>8404</v>
      </c>
      <c r="G1284">
        <v>8</v>
      </c>
    </row>
    <row r="1285" spans="1:7" x14ac:dyDescent="0.3">
      <c r="A1285" t="s">
        <v>8403</v>
      </c>
      <c r="B1285">
        <v>71</v>
      </c>
      <c r="F1285" t="s">
        <v>8404</v>
      </c>
      <c r="G1285">
        <v>9</v>
      </c>
    </row>
    <row r="1286" spans="1:7" x14ac:dyDescent="0.3">
      <c r="A1286" t="s">
        <v>8403</v>
      </c>
      <c r="B1286">
        <v>81</v>
      </c>
      <c r="F1286" t="s">
        <v>8404</v>
      </c>
      <c r="G1286">
        <v>43</v>
      </c>
    </row>
    <row r="1287" spans="1:7" x14ac:dyDescent="0.3">
      <c r="A1287" t="s">
        <v>8403</v>
      </c>
      <c r="B1287">
        <v>76</v>
      </c>
      <c r="F1287" t="s">
        <v>8404</v>
      </c>
      <c r="G1287">
        <v>28</v>
      </c>
    </row>
    <row r="1288" spans="1:7" x14ac:dyDescent="0.3">
      <c r="A1288" t="s">
        <v>8403</v>
      </c>
      <c r="B1288">
        <v>48</v>
      </c>
      <c r="F1288" t="s">
        <v>8404</v>
      </c>
      <c r="G1288">
        <v>4</v>
      </c>
    </row>
    <row r="1289" spans="1:7" x14ac:dyDescent="0.3">
      <c r="A1289" t="s">
        <v>8403</v>
      </c>
      <c r="B1289">
        <v>61</v>
      </c>
      <c r="F1289" t="s">
        <v>8404</v>
      </c>
      <c r="G1289">
        <v>24</v>
      </c>
    </row>
    <row r="1290" spans="1:7" x14ac:dyDescent="0.3">
      <c r="A1290" t="s">
        <v>8403</v>
      </c>
      <c r="B1290">
        <v>60</v>
      </c>
      <c r="F1290" t="s">
        <v>8404</v>
      </c>
      <c r="G1290">
        <v>2</v>
      </c>
    </row>
    <row r="1291" spans="1:7" x14ac:dyDescent="0.3">
      <c r="A1291" t="s">
        <v>8403</v>
      </c>
      <c r="B1291">
        <v>136</v>
      </c>
      <c r="F1291" t="s">
        <v>8404</v>
      </c>
      <c r="G1291">
        <v>2</v>
      </c>
    </row>
    <row r="1292" spans="1:7" x14ac:dyDescent="0.3">
      <c r="A1292" t="s">
        <v>8403</v>
      </c>
      <c r="B1292">
        <v>14</v>
      </c>
      <c r="F1292" t="s">
        <v>8404</v>
      </c>
      <c r="G1292">
        <v>20</v>
      </c>
    </row>
    <row r="1293" spans="1:7" x14ac:dyDescent="0.3">
      <c r="A1293" t="s">
        <v>8403</v>
      </c>
      <c r="B1293">
        <v>78</v>
      </c>
      <c r="F1293" t="s">
        <v>8404</v>
      </c>
      <c r="G1293">
        <v>1</v>
      </c>
    </row>
    <row r="1294" spans="1:7" x14ac:dyDescent="0.3">
      <c r="A1294" t="s">
        <v>8403</v>
      </c>
      <c r="B1294">
        <v>4</v>
      </c>
      <c r="F1294" t="s">
        <v>8404</v>
      </c>
      <c r="G1294">
        <v>1</v>
      </c>
    </row>
    <row r="1295" spans="1:7" x14ac:dyDescent="0.3">
      <c r="A1295" t="s">
        <v>8403</v>
      </c>
      <c r="B1295">
        <v>11</v>
      </c>
      <c r="F1295" t="s">
        <v>8404</v>
      </c>
      <c r="G1295">
        <v>4</v>
      </c>
    </row>
    <row r="1296" spans="1:7" x14ac:dyDescent="0.3">
      <c r="A1296" t="s">
        <v>8403</v>
      </c>
      <c r="B1296">
        <v>185</v>
      </c>
      <c r="F1296" t="s">
        <v>8404</v>
      </c>
      <c r="G1296">
        <v>1</v>
      </c>
    </row>
    <row r="1297" spans="1:7" x14ac:dyDescent="0.3">
      <c r="A1297" t="s">
        <v>8403</v>
      </c>
      <c r="B1297">
        <v>59</v>
      </c>
      <c r="F1297" t="s">
        <v>8404</v>
      </c>
      <c r="G1297">
        <v>1</v>
      </c>
    </row>
    <row r="1298" spans="1:7" x14ac:dyDescent="0.3">
      <c r="A1298" t="s">
        <v>8403</v>
      </c>
      <c r="B1298">
        <v>27</v>
      </c>
      <c r="F1298" t="s">
        <v>8404</v>
      </c>
      <c r="G1298">
        <v>13</v>
      </c>
    </row>
    <row r="1299" spans="1:7" x14ac:dyDescent="0.3">
      <c r="A1299" t="s">
        <v>8403</v>
      </c>
      <c r="B1299">
        <v>63</v>
      </c>
      <c r="F1299" t="s">
        <v>8404</v>
      </c>
      <c r="G1299">
        <v>1</v>
      </c>
    </row>
    <row r="1300" spans="1:7" x14ac:dyDescent="0.3">
      <c r="A1300" t="s">
        <v>8403</v>
      </c>
      <c r="B1300">
        <v>13</v>
      </c>
      <c r="F1300" t="s">
        <v>8404</v>
      </c>
      <c r="G1300">
        <v>1</v>
      </c>
    </row>
    <row r="1301" spans="1:7" x14ac:dyDescent="0.3">
      <c r="A1301" t="s">
        <v>8403</v>
      </c>
      <c r="B1301">
        <v>13</v>
      </c>
      <c r="F1301" t="s">
        <v>8404</v>
      </c>
      <c r="G1301">
        <v>0</v>
      </c>
    </row>
    <row r="1302" spans="1:7" x14ac:dyDescent="0.3">
      <c r="A1302" t="s">
        <v>8403</v>
      </c>
      <c r="B1302">
        <v>57</v>
      </c>
      <c r="F1302" t="s">
        <v>8404</v>
      </c>
      <c r="G1302">
        <v>3</v>
      </c>
    </row>
    <row r="1303" spans="1:7" x14ac:dyDescent="0.3">
      <c r="A1303" t="s">
        <v>8403</v>
      </c>
      <c r="B1303">
        <v>61</v>
      </c>
      <c r="F1303" t="s">
        <v>8404</v>
      </c>
      <c r="G1303">
        <v>14</v>
      </c>
    </row>
    <row r="1304" spans="1:7" x14ac:dyDescent="0.3">
      <c r="A1304" t="s">
        <v>8403</v>
      </c>
      <c r="B1304">
        <v>65</v>
      </c>
      <c r="F1304" t="s">
        <v>8404</v>
      </c>
      <c r="G1304">
        <v>2</v>
      </c>
    </row>
    <row r="1305" spans="1:7" x14ac:dyDescent="0.3">
      <c r="A1305" t="s">
        <v>8403</v>
      </c>
      <c r="B1305">
        <v>134</v>
      </c>
      <c r="F1305" t="s">
        <v>8404</v>
      </c>
      <c r="G1305">
        <v>5</v>
      </c>
    </row>
    <row r="1306" spans="1:7" x14ac:dyDescent="0.3">
      <c r="A1306" t="s">
        <v>8403</v>
      </c>
      <c r="B1306">
        <v>37</v>
      </c>
      <c r="F1306" t="s">
        <v>8404</v>
      </c>
      <c r="G1306">
        <v>14</v>
      </c>
    </row>
    <row r="1307" spans="1:7" x14ac:dyDescent="0.3">
      <c r="A1307" t="s">
        <v>8403</v>
      </c>
      <c r="B1307">
        <v>37</v>
      </c>
      <c r="F1307" t="s">
        <v>8404</v>
      </c>
      <c r="G1307">
        <v>9</v>
      </c>
    </row>
    <row r="1308" spans="1:7" x14ac:dyDescent="0.3">
      <c r="A1308" t="s">
        <v>8403</v>
      </c>
      <c r="B1308">
        <v>150</v>
      </c>
      <c r="F1308" t="s">
        <v>8404</v>
      </c>
      <c r="G1308">
        <v>8</v>
      </c>
    </row>
    <row r="1309" spans="1:7" x14ac:dyDescent="0.3">
      <c r="A1309" t="s">
        <v>8403</v>
      </c>
      <c r="B1309">
        <v>56</v>
      </c>
      <c r="F1309" t="s">
        <v>8404</v>
      </c>
      <c r="G1309">
        <v>7</v>
      </c>
    </row>
    <row r="1310" spans="1:7" x14ac:dyDescent="0.3">
      <c r="A1310" t="s">
        <v>8403</v>
      </c>
      <c r="B1310">
        <v>18</v>
      </c>
      <c r="F1310" t="s">
        <v>8404</v>
      </c>
      <c r="G1310">
        <v>0</v>
      </c>
    </row>
    <row r="1311" spans="1:7" x14ac:dyDescent="0.3">
      <c r="A1311" t="s">
        <v>8403</v>
      </c>
      <c r="B1311">
        <v>60</v>
      </c>
      <c r="F1311" t="s">
        <v>8404</v>
      </c>
      <c r="G1311">
        <v>84</v>
      </c>
    </row>
    <row r="1312" spans="1:7" x14ac:dyDescent="0.3">
      <c r="A1312" t="s">
        <v>8403</v>
      </c>
      <c r="B1312">
        <v>67</v>
      </c>
      <c r="F1312" t="s">
        <v>8404</v>
      </c>
      <c r="G1312">
        <v>11</v>
      </c>
    </row>
    <row r="1313" spans="1:7" x14ac:dyDescent="0.3">
      <c r="A1313" t="s">
        <v>8403</v>
      </c>
      <c r="B1313">
        <v>35</v>
      </c>
      <c r="F1313" t="s">
        <v>8404</v>
      </c>
      <c r="G1313">
        <v>1</v>
      </c>
    </row>
    <row r="1314" spans="1:7" x14ac:dyDescent="0.3">
      <c r="A1314" t="s">
        <v>8403</v>
      </c>
      <c r="B1314">
        <v>34</v>
      </c>
      <c r="F1314" t="s">
        <v>8404</v>
      </c>
      <c r="G1314">
        <v>4</v>
      </c>
    </row>
    <row r="1315" spans="1:7" x14ac:dyDescent="0.3">
      <c r="A1315" t="s">
        <v>8403</v>
      </c>
      <c r="B1315">
        <v>36</v>
      </c>
      <c r="F1315" t="s">
        <v>8404</v>
      </c>
      <c r="G1315">
        <v>10</v>
      </c>
    </row>
    <row r="1316" spans="1:7" x14ac:dyDescent="0.3">
      <c r="A1316" t="s">
        <v>8403</v>
      </c>
      <c r="B1316">
        <v>18</v>
      </c>
      <c r="F1316" t="s">
        <v>8404</v>
      </c>
      <c r="G1316">
        <v>16</v>
      </c>
    </row>
    <row r="1317" spans="1:7" x14ac:dyDescent="0.3">
      <c r="A1317" t="s">
        <v>8403</v>
      </c>
      <c r="B1317">
        <v>25</v>
      </c>
      <c r="F1317" t="s">
        <v>8404</v>
      </c>
      <c r="G1317">
        <v>2</v>
      </c>
    </row>
    <row r="1318" spans="1:7" x14ac:dyDescent="0.3">
      <c r="A1318" t="s">
        <v>8403</v>
      </c>
      <c r="B1318">
        <v>21</v>
      </c>
      <c r="F1318" t="s">
        <v>8404</v>
      </c>
      <c r="G1318">
        <v>5</v>
      </c>
    </row>
    <row r="1319" spans="1:7" x14ac:dyDescent="0.3">
      <c r="A1319" t="s">
        <v>8403</v>
      </c>
      <c r="B1319">
        <v>151</v>
      </c>
      <c r="F1319" t="s">
        <v>8404</v>
      </c>
      <c r="G1319">
        <v>1</v>
      </c>
    </row>
    <row r="1320" spans="1:7" x14ac:dyDescent="0.3">
      <c r="A1320" t="s">
        <v>8403</v>
      </c>
      <c r="B1320">
        <v>489</v>
      </c>
      <c r="F1320" t="s">
        <v>8404</v>
      </c>
      <c r="G1320">
        <v>31</v>
      </c>
    </row>
    <row r="1321" spans="1:7" x14ac:dyDescent="0.3">
      <c r="A1321" t="s">
        <v>8403</v>
      </c>
      <c r="B1321">
        <v>50</v>
      </c>
      <c r="F1321" t="s">
        <v>8404</v>
      </c>
      <c r="G1321">
        <v>0</v>
      </c>
    </row>
    <row r="1322" spans="1:7" x14ac:dyDescent="0.3">
      <c r="A1322" t="s">
        <v>8403</v>
      </c>
      <c r="B1322">
        <v>321</v>
      </c>
      <c r="F1322" t="s">
        <v>8404</v>
      </c>
      <c r="G1322">
        <v>2</v>
      </c>
    </row>
    <row r="1323" spans="1:7" x14ac:dyDescent="0.3">
      <c r="A1323" t="s">
        <v>8403</v>
      </c>
      <c r="B1323">
        <v>1762</v>
      </c>
      <c r="F1323" t="s">
        <v>8404</v>
      </c>
      <c r="G1323">
        <v>7</v>
      </c>
    </row>
    <row r="1324" spans="1:7" x14ac:dyDescent="0.3">
      <c r="A1324" t="s">
        <v>8403</v>
      </c>
      <c r="B1324">
        <v>385</v>
      </c>
      <c r="F1324" t="s">
        <v>8404</v>
      </c>
      <c r="G1324">
        <v>16</v>
      </c>
    </row>
    <row r="1325" spans="1:7" x14ac:dyDescent="0.3">
      <c r="A1325" t="s">
        <v>8403</v>
      </c>
      <c r="B1325">
        <v>398</v>
      </c>
      <c r="F1325" t="s">
        <v>8404</v>
      </c>
      <c r="G1325">
        <v>4</v>
      </c>
    </row>
    <row r="1326" spans="1:7" x14ac:dyDescent="0.3">
      <c r="A1326" t="s">
        <v>8403</v>
      </c>
      <c r="B1326">
        <v>304</v>
      </c>
      <c r="F1326" t="s">
        <v>8404</v>
      </c>
      <c r="G1326">
        <v>4</v>
      </c>
    </row>
    <row r="1327" spans="1:7" x14ac:dyDescent="0.3">
      <c r="A1327" t="s">
        <v>8403</v>
      </c>
      <c r="B1327">
        <v>676</v>
      </c>
      <c r="F1327" t="s">
        <v>8404</v>
      </c>
      <c r="G1327">
        <v>4</v>
      </c>
    </row>
    <row r="1328" spans="1:7" x14ac:dyDescent="0.3">
      <c r="A1328" t="s">
        <v>8403</v>
      </c>
      <c r="B1328">
        <v>577</v>
      </c>
      <c r="F1328" t="s">
        <v>8404</v>
      </c>
      <c r="G1328">
        <v>3</v>
      </c>
    </row>
    <row r="1329" spans="1:7" x14ac:dyDescent="0.3">
      <c r="A1329" t="s">
        <v>8403</v>
      </c>
      <c r="B1329">
        <v>3663</v>
      </c>
      <c r="F1329" t="s">
        <v>8404</v>
      </c>
      <c r="G1329">
        <v>36</v>
      </c>
    </row>
    <row r="1330" spans="1:7" x14ac:dyDescent="0.3">
      <c r="A1330" t="s">
        <v>8403</v>
      </c>
      <c r="B1330">
        <v>294</v>
      </c>
      <c r="F1330" t="s">
        <v>8404</v>
      </c>
      <c r="G1330">
        <v>1</v>
      </c>
    </row>
    <row r="1331" spans="1:7" x14ac:dyDescent="0.3">
      <c r="A1331" t="s">
        <v>8403</v>
      </c>
      <c r="B1331">
        <v>28</v>
      </c>
      <c r="F1331" t="s">
        <v>8404</v>
      </c>
      <c r="G1331">
        <v>7</v>
      </c>
    </row>
    <row r="1332" spans="1:7" x14ac:dyDescent="0.3">
      <c r="A1332" t="s">
        <v>8403</v>
      </c>
      <c r="B1332">
        <v>100</v>
      </c>
      <c r="F1332" t="s">
        <v>8404</v>
      </c>
      <c r="G1332">
        <v>27</v>
      </c>
    </row>
    <row r="1333" spans="1:7" x14ac:dyDescent="0.3">
      <c r="A1333" t="s">
        <v>8403</v>
      </c>
      <c r="B1333">
        <v>72</v>
      </c>
      <c r="F1333" t="s">
        <v>8404</v>
      </c>
      <c r="G1333">
        <v>1</v>
      </c>
    </row>
    <row r="1334" spans="1:7" x14ac:dyDescent="0.3">
      <c r="A1334" t="s">
        <v>8403</v>
      </c>
      <c r="B1334">
        <v>238</v>
      </c>
      <c r="F1334" t="s">
        <v>8404</v>
      </c>
      <c r="G1334">
        <v>0</v>
      </c>
    </row>
    <row r="1335" spans="1:7" x14ac:dyDescent="0.3">
      <c r="A1335" t="s">
        <v>8403</v>
      </c>
      <c r="B1335">
        <v>159</v>
      </c>
      <c r="F1335" t="s">
        <v>8404</v>
      </c>
      <c r="G1335">
        <v>1</v>
      </c>
    </row>
    <row r="1336" spans="1:7" x14ac:dyDescent="0.3">
      <c r="A1336" t="s">
        <v>8403</v>
      </c>
      <c r="B1336">
        <v>77</v>
      </c>
      <c r="F1336" t="s">
        <v>8404</v>
      </c>
      <c r="G1336">
        <v>3</v>
      </c>
    </row>
    <row r="1337" spans="1:7" x14ac:dyDescent="0.3">
      <c r="A1337" t="s">
        <v>8403</v>
      </c>
      <c r="B1337">
        <v>53</v>
      </c>
      <c r="F1337" t="s">
        <v>8404</v>
      </c>
      <c r="G1337">
        <v>3</v>
      </c>
    </row>
    <row r="1338" spans="1:7" x14ac:dyDescent="0.3">
      <c r="A1338" t="s">
        <v>8403</v>
      </c>
      <c r="B1338">
        <v>1251</v>
      </c>
      <c r="F1338" t="s">
        <v>8404</v>
      </c>
      <c r="G1338">
        <v>3</v>
      </c>
    </row>
    <row r="1339" spans="1:7" x14ac:dyDescent="0.3">
      <c r="A1339" t="s">
        <v>8403</v>
      </c>
      <c r="B1339">
        <v>465</v>
      </c>
      <c r="F1339" t="s">
        <v>8404</v>
      </c>
      <c r="G1339">
        <v>0</v>
      </c>
    </row>
    <row r="1340" spans="1:7" x14ac:dyDescent="0.3">
      <c r="A1340" t="s">
        <v>8403</v>
      </c>
      <c r="B1340">
        <v>74</v>
      </c>
      <c r="F1340" t="s">
        <v>8404</v>
      </c>
      <c r="G1340">
        <v>6</v>
      </c>
    </row>
    <row r="1341" spans="1:7" x14ac:dyDescent="0.3">
      <c r="A1341" t="s">
        <v>8403</v>
      </c>
      <c r="B1341">
        <v>62</v>
      </c>
      <c r="F1341" t="s">
        <v>8404</v>
      </c>
      <c r="G1341">
        <v>17</v>
      </c>
    </row>
    <row r="1342" spans="1:7" x14ac:dyDescent="0.3">
      <c r="A1342" t="s">
        <v>8403</v>
      </c>
      <c r="B1342">
        <v>3468</v>
      </c>
      <c r="F1342" t="s">
        <v>8404</v>
      </c>
      <c r="G1342">
        <v>40</v>
      </c>
    </row>
    <row r="1343" spans="1:7" x14ac:dyDescent="0.3">
      <c r="A1343" t="s">
        <v>8403</v>
      </c>
      <c r="B1343">
        <v>52</v>
      </c>
      <c r="F1343" t="s">
        <v>8404</v>
      </c>
      <c r="G1343">
        <v>3</v>
      </c>
    </row>
    <row r="1344" spans="1:7" x14ac:dyDescent="0.3">
      <c r="A1344" t="s">
        <v>8403</v>
      </c>
      <c r="B1344">
        <v>50</v>
      </c>
      <c r="F1344" t="s">
        <v>8404</v>
      </c>
      <c r="G1344">
        <v>1</v>
      </c>
    </row>
    <row r="1345" spans="1:7" x14ac:dyDescent="0.3">
      <c r="A1345" t="s">
        <v>8403</v>
      </c>
      <c r="B1345">
        <v>45</v>
      </c>
      <c r="F1345" t="s">
        <v>8404</v>
      </c>
      <c r="G1345">
        <v>2</v>
      </c>
    </row>
    <row r="1346" spans="1:7" x14ac:dyDescent="0.3">
      <c r="A1346" t="s">
        <v>8403</v>
      </c>
      <c r="B1346">
        <v>21</v>
      </c>
      <c r="F1346" t="s">
        <v>8404</v>
      </c>
      <c r="G1346">
        <v>7</v>
      </c>
    </row>
    <row r="1347" spans="1:7" x14ac:dyDescent="0.3">
      <c r="A1347" t="s">
        <v>8403</v>
      </c>
      <c r="B1347">
        <v>100</v>
      </c>
      <c r="F1347" t="s">
        <v>8404</v>
      </c>
      <c r="G1347">
        <v>14</v>
      </c>
    </row>
    <row r="1348" spans="1:7" x14ac:dyDescent="0.3">
      <c r="A1348" t="s">
        <v>8403</v>
      </c>
      <c r="B1348">
        <v>81</v>
      </c>
      <c r="F1348" t="s">
        <v>8404</v>
      </c>
      <c r="G1348">
        <v>0</v>
      </c>
    </row>
    <row r="1349" spans="1:7" x14ac:dyDescent="0.3">
      <c r="A1349" t="s">
        <v>8403</v>
      </c>
      <c r="B1349">
        <v>286</v>
      </c>
      <c r="F1349" t="s">
        <v>8404</v>
      </c>
      <c r="G1349">
        <v>0</v>
      </c>
    </row>
    <row r="1350" spans="1:7" x14ac:dyDescent="0.3">
      <c r="A1350" t="s">
        <v>8403</v>
      </c>
      <c r="B1350">
        <v>42</v>
      </c>
      <c r="F1350" t="s">
        <v>8404</v>
      </c>
      <c r="G1350">
        <v>1</v>
      </c>
    </row>
    <row r="1351" spans="1:7" x14ac:dyDescent="0.3">
      <c r="A1351" t="s">
        <v>8403</v>
      </c>
      <c r="B1351">
        <v>199</v>
      </c>
      <c r="F1351" t="s">
        <v>8404</v>
      </c>
      <c r="G1351">
        <v>12</v>
      </c>
    </row>
    <row r="1352" spans="1:7" x14ac:dyDescent="0.3">
      <c r="A1352" t="s">
        <v>8403</v>
      </c>
      <c r="B1352">
        <v>25</v>
      </c>
      <c r="F1352" t="s">
        <v>8404</v>
      </c>
      <c r="G1352">
        <v>12</v>
      </c>
    </row>
    <row r="1353" spans="1:7" x14ac:dyDescent="0.3">
      <c r="A1353" t="s">
        <v>8403</v>
      </c>
      <c r="B1353">
        <v>84</v>
      </c>
      <c r="F1353" t="s">
        <v>8404</v>
      </c>
      <c r="G1353">
        <v>23</v>
      </c>
    </row>
    <row r="1354" spans="1:7" x14ac:dyDescent="0.3">
      <c r="A1354" t="s">
        <v>8403</v>
      </c>
      <c r="B1354">
        <v>50</v>
      </c>
      <c r="F1354" t="s">
        <v>8404</v>
      </c>
      <c r="G1354">
        <v>0</v>
      </c>
    </row>
    <row r="1355" spans="1:7" x14ac:dyDescent="0.3">
      <c r="A1355" t="s">
        <v>8403</v>
      </c>
      <c r="B1355">
        <v>26</v>
      </c>
      <c r="F1355" t="s">
        <v>8404</v>
      </c>
      <c r="G1355">
        <v>10</v>
      </c>
    </row>
    <row r="1356" spans="1:7" x14ac:dyDescent="0.3">
      <c r="A1356" t="s">
        <v>8403</v>
      </c>
      <c r="B1356">
        <v>14</v>
      </c>
      <c r="F1356" t="s">
        <v>8404</v>
      </c>
      <c r="G1356">
        <v>5</v>
      </c>
    </row>
    <row r="1357" spans="1:7" x14ac:dyDescent="0.3">
      <c r="A1357" t="s">
        <v>8403</v>
      </c>
      <c r="B1357">
        <v>49</v>
      </c>
      <c r="F1357" t="s">
        <v>8404</v>
      </c>
      <c r="G1357">
        <v>1</v>
      </c>
    </row>
    <row r="1358" spans="1:7" x14ac:dyDescent="0.3">
      <c r="A1358" t="s">
        <v>8403</v>
      </c>
      <c r="B1358">
        <v>69</v>
      </c>
      <c r="F1358" t="s">
        <v>8404</v>
      </c>
      <c r="G1358">
        <v>2</v>
      </c>
    </row>
    <row r="1359" spans="1:7" x14ac:dyDescent="0.3">
      <c r="A1359" t="s">
        <v>8403</v>
      </c>
      <c r="B1359">
        <v>60</v>
      </c>
      <c r="F1359" t="s">
        <v>8404</v>
      </c>
      <c r="G1359">
        <v>2</v>
      </c>
    </row>
    <row r="1360" spans="1:7" x14ac:dyDescent="0.3">
      <c r="A1360" t="s">
        <v>8403</v>
      </c>
      <c r="B1360">
        <v>80</v>
      </c>
      <c r="F1360" t="s">
        <v>8404</v>
      </c>
      <c r="G1360">
        <v>0</v>
      </c>
    </row>
    <row r="1361" spans="1:7" x14ac:dyDescent="0.3">
      <c r="A1361" t="s">
        <v>8403</v>
      </c>
      <c r="B1361">
        <v>56</v>
      </c>
      <c r="F1361" t="s">
        <v>8404</v>
      </c>
      <c r="G1361">
        <v>13</v>
      </c>
    </row>
    <row r="1362" spans="1:7" x14ac:dyDescent="0.3">
      <c r="A1362" t="s">
        <v>8403</v>
      </c>
      <c r="B1362">
        <v>104</v>
      </c>
      <c r="F1362" t="s">
        <v>8404</v>
      </c>
      <c r="G1362">
        <v>0</v>
      </c>
    </row>
    <row r="1363" spans="1:7" x14ac:dyDescent="0.3">
      <c r="A1363" t="s">
        <v>8403</v>
      </c>
      <c r="B1363">
        <v>46</v>
      </c>
      <c r="F1363" t="s">
        <v>8404</v>
      </c>
      <c r="G1363">
        <v>1</v>
      </c>
    </row>
    <row r="1364" spans="1:7" x14ac:dyDescent="0.3">
      <c r="A1364" t="s">
        <v>8403</v>
      </c>
      <c r="B1364">
        <v>206</v>
      </c>
      <c r="F1364" t="s">
        <v>8404</v>
      </c>
      <c r="G1364">
        <v>5</v>
      </c>
    </row>
    <row r="1365" spans="1:7" x14ac:dyDescent="0.3">
      <c r="A1365" t="s">
        <v>8403</v>
      </c>
      <c r="B1365">
        <v>18</v>
      </c>
      <c r="F1365" t="s">
        <v>8404</v>
      </c>
      <c r="G1365">
        <v>2</v>
      </c>
    </row>
    <row r="1366" spans="1:7" x14ac:dyDescent="0.3">
      <c r="A1366" t="s">
        <v>8403</v>
      </c>
      <c r="B1366">
        <v>28</v>
      </c>
      <c r="F1366" t="s">
        <v>8404</v>
      </c>
      <c r="G1366">
        <v>0</v>
      </c>
    </row>
    <row r="1367" spans="1:7" x14ac:dyDescent="0.3">
      <c r="A1367" t="s">
        <v>8403</v>
      </c>
      <c r="B1367">
        <v>11</v>
      </c>
      <c r="F1367" t="s">
        <v>8404</v>
      </c>
      <c r="G1367">
        <v>32</v>
      </c>
    </row>
    <row r="1368" spans="1:7" x14ac:dyDescent="0.3">
      <c r="A1368" t="s">
        <v>8403</v>
      </c>
      <c r="B1368">
        <v>263</v>
      </c>
      <c r="F1368" t="s">
        <v>8404</v>
      </c>
      <c r="G1368">
        <v>1</v>
      </c>
    </row>
    <row r="1369" spans="1:7" x14ac:dyDescent="0.3">
      <c r="A1369" t="s">
        <v>8403</v>
      </c>
      <c r="B1369">
        <v>394</v>
      </c>
      <c r="F1369" t="s">
        <v>8404</v>
      </c>
      <c r="G1369">
        <v>1</v>
      </c>
    </row>
    <row r="1370" spans="1:7" x14ac:dyDescent="0.3">
      <c r="A1370" t="s">
        <v>8403</v>
      </c>
      <c r="B1370">
        <v>1049</v>
      </c>
      <c r="F1370" t="s">
        <v>8404</v>
      </c>
      <c r="G1370">
        <v>1</v>
      </c>
    </row>
    <row r="1371" spans="1:7" x14ac:dyDescent="0.3">
      <c r="A1371" t="s">
        <v>8403</v>
      </c>
      <c r="B1371">
        <v>308</v>
      </c>
      <c r="F1371" t="s">
        <v>8404</v>
      </c>
      <c r="G1371">
        <v>0</v>
      </c>
    </row>
    <row r="1372" spans="1:7" x14ac:dyDescent="0.3">
      <c r="A1372" t="s">
        <v>8403</v>
      </c>
      <c r="B1372">
        <v>1088</v>
      </c>
      <c r="F1372" t="s">
        <v>8404</v>
      </c>
      <c r="G1372">
        <v>0</v>
      </c>
    </row>
    <row r="1373" spans="1:7" x14ac:dyDescent="0.3">
      <c r="A1373" t="s">
        <v>8403</v>
      </c>
      <c r="B1373">
        <v>73</v>
      </c>
      <c r="F1373" t="s">
        <v>8404</v>
      </c>
      <c r="G1373">
        <v>8</v>
      </c>
    </row>
    <row r="1374" spans="1:7" x14ac:dyDescent="0.3">
      <c r="A1374" t="s">
        <v>8403</v>
      </c>
      <c r="B1374">
        <v>143</v>
      </c>
      <c r="F1374" t="s">
        <v>8404</v>
      </c>
      <c r="G1374">
        <v>0</v>
      </c>
    </row>
    <row r="1375" spans="1:7" x14ac:dyDescent="0.3">
      <c r="A1375" t="s">
        <v>8403</v>
      </c>
      <c r="B1375">
        <v>1420</v>
      </c>
      <c r="F1375" t="s">
        <v>8404</v>
      </c>
      <c r="G1375">
        <v>1</v>
      </c>
    </row>
    <row r="1376" spans="1:7" x14ac:dyDescent="0.3">
      <c r="A1376" t="s">
        <v>8403</v>
      </c>
      <c r="B1376">
        <v>305</v>
      </c>
      <c r="F1376" t="s">
        <v>8404</v>
      </c>
      <c r="G1376">
        <v>16</v>
      </c>
    </row>
    <row r="1377" spans="1:7" x14ac:dyDescent="0.3">
      <c r="A1377" t="s">
        <v>8403</v>
      </c>
      <c r="B1377">
        <v>551</v>
      </c>
      <c r="F1377" t="s">
        <v>8404</v>
      </c>
      <c r="G1377">
        <v>12</v>
      </c>
    </row>
    <row r="1378" spans="1:7" x14ac:dyDescent="0.3">
      <c r="A1378" t="s">
        <v>8403</v>
      </c>
      <c r="B1378">
        <v>187</v>
      </c>
      <c r="F1378" t="s">
        <v>8404</v>
      </c>
      <c r="G1378">
        <v>4</v>
      </c>
    </row>
    <row r="1379" spans="1:7" x14ac:dyDescent="0.3">
      <c r="A1379" t="s">
        <v>8403</v>
      </c>
      <c r="B1379">
        <v>325</v>
      </c>
      <c r="F1379" t="s">
        <v>8404</v>
      </c>
      <c r="G1379">
        <v>2</v>
      </c>
    </row>
    <row r="1380" spans="1:7" x14ac:dyDescent="0.3">
      <c r="A1380" t="s">
        <v>8403</v>
      </c>
      <c r="B1380">
        <v>148</v>
      </c>
      <c r="F1380" t="s">
        <v>8404</v>
      </c>
      <c r="G1380">
        <v>3</v>
      </c>
    </row>
    <row r="1381" spans="1:7" x14ac:dyDescent="0.3">
      <c r="A1381" t="s">
        <v>8403</v>
      </c>
      <c r="B1381">
        <v>69</v>
      </c>
      <c r="F1381" t="s">
        <v>8404</v>
      </c>
      <c r="G1381">
        <v>0</v>
      </c>
    </row>
    <row r="1382" spans="1:7" x14ac:dyDescent="0.3">
      <c r="A1382" t="s">
        <v>8403</v>
      </c>
      <c r="B1382">
        <v>173</v>
      </c>
      <c r="F1382" t="s">
        <v>8404</v>
      </c>
      <c r="G1382">
        <v>3</v>
      </c>
    </row>
    <row r="1383" spans="1:7" x14ac:dyDescent="0.3">
      <c r="A1383" t="s">
        <v>8403</v>
      </c>
      <c r="B1383">
        <v>269</v>
      </c>
      <c r="F1383" t="s">
        <v>8404</v>
      </c>
      <c r="G1383">
        <v>4</v>
      </c>
    </row>
    <row r="1384" spans="1:7" x14ac:dyDescent="0.3">
      <c r="A1384" t="s">
        <v>8403</v>
      </c>
      <c r="B1384">
        <v>185</v>
      </c>
      <c r="F1384" t="s">
        <v>8404</v>
      </c>
      <c r="G1384">
        <v>2</v>
      </c>
    </row>
    <row r="1385" spans="1:7" x14ac:dyDescent="0.3">
      <c r="A1385" t="s">
        <v>8403</v>
      </c>
      <c r="B1385">
        <v>176</v>
      </c>
      <c r="F1385" t="s">
        <v>8404</v>
      </c>
      <c r="G1385">
        <v>10</v>
      </c>
    </row>
    <row r="1386" spans="1:7" x14ac:dyDescent="0.3">
      <c r="A1386" t="s">
        <v>8403</v>
      </c>
      <c r="B1386">
        <v>1019</v>
      </c>
      <c r="F1386" t="s">
        <v>8404</v>
      </c>
      <c r="G1386">
        <v>11</v>
      </c>
    </row>
    <row r="1387" spans="1:7" x14ac:dyDescent="0.3">
      <c r="A1387" t="s">
        <v>8403</v>
      </c>
      <c r="B1387">
        <v>113</v>
      </c>
      <c r="F1387" t="s">
        <v>8404</v>
      </c>
      <c r="G1387">
        <v>6</v>
      </c>
    </row>
    <row r="1388" spans="1:7" x14ac:dyDescent="0.3">
      <c r="A1388" t="s">
        <v>8403</v>
      </c>
      <c r="B1388">
        <v>404</v>
      </c>
      <c r="F1388" t="s">
        <v>8404</v>
      </c>
      <c r="G1388">
        <v>2</v>
      </c>
    </row>
    <row r="1389" spans="1:7" x14ac:dyDescent="0.3">
      <c r="A1389" t="s">
        <v>8403</v>
      </c>
      <c r="B1389">
        <v>707</v>
      </c>
      <c r="F1389" t="s">
        <v>8404</v>
      </c>
      <c r="G1389">
        <v>6</v>
      </c>
    </row>
    <row r="1390" spans="1:7" x14ac:dyDescent="0.3">
      <c r="A1390" t="s">
        <v>8403</v>
      </c>
      <c r="B1390">
        <v>392</v>
      </c>
      <c r="F1390" t="s">
        <v>8404</v>
      </c>
      <c r="G1390">
        <v>8</v>
      </c>
    </row>
    <row r="1391" spans="1:7" x14ac:dyDescent="0.3">
      <c r="A1391" t="s">
        <v>8403</v>
      </c>
      <c r="B1391">
        <v>23</v>
      </c>
      <c r="F1391" t="s">
        <v>8404</v>
      </c>
      <c r="G1391">
        <v>37</v>
      </c>
    </row>
    <row r="1392" spans="1:7" x14ac:dyDescent="0.3">
      <c r="A1392" t="s">
        <v>8403</v>
      </c>
      <c r="B1392">
        <v>682</v>
      </c>
      <c r="F1392" t="s">
        <v>8404</v>
      </c>
      <c r="G1392">
        <v>11</v>
      </c>
    </row>
    <row r="1393" spans="1:7" x14ac:dyDescent="0.3">
      <c r="A1393" t="s">
        <v>8403</v>
      </c>
      <c r="B1393">
        <v>37</v>
      </c>
      <c r="F1393" t="s">
        <v>8404</v>
      </c>
      <c r="G1393">
        <v>0</v>
      </c>
    </row>
    <row r="1394" spans="1:7" x14ac:dyDescent="0.3">
      <c r="A1394" t="s">
        <v>8403</v>
      </c>
      <c r="B1394">
        <v>146</v>
      </c>
      <c r="F1394" t="s">
        <v>8404</v>
      </c>
      <c r="G1394">
        <v>10</v>
      </c>
    </row>
    <row r="1395" spans="1:7" x14ac:dyDescent="0.3">
      <c r="A1395" t="s">
        <v>8403</v>
      </c>
      <c r="B1395">
        <v>119</v>
      </c>
      <c r="F1395" t="s">
        <v>8404</v>
      </c>
      <c r="G1395">
        <v>6</v>
      </c>
    </row>
    <row r="1396" spans="1:7" x14ac:dyDescent="0.3">
      <c r="A1396" t="s">
        <v>8403</v>
      </c>
      <c r="B1396">
        <v>163</v>
      </c>
      <c r="F1396" t="s">
        <v>8404</v>
      </c>
      <c r="G1396">
        <v>8</v>
      </c>
    </row>
    <row r="1397" spans="1:7" x14ac:dyDescent="0.3">
      <c r="A1397" t="s">
        <v>8403</v>
      </c>
      <c r="B1397">
        <v>339</v>
      </c>
      <c r="F1397" t="s">
        <v>8404</v>
      </c>
      <c r="G1397">
        <v>6</v>
      </c>
    </row>
    <row r="1398" spans="1:7" x14ac:dyDescent="0.3">
      <c r="A1398" t="s">
        <v>8403</v>
      </c>
      <c r="B1398">
        <v>58</v>
      </c>
      <c r="F1398" t="s">
        <v>8404</v>
      </c>
      <c r="G1398">
        <v>7</v>
      </c>
    </row>
    <row r="1399" spans="1:7" x14ac:dyDescent="0.3">
      <c r="A1399" t="s">
        <v>8403</v>
      </c>
      <c r="B1399">
        <v>456</v>
      </c>
      <c r="F1399" t="s">
        <v>8404</v>
      </c>
      <c r="G1399">
        <v>7</v>
      </c>
    </row>
    <row r="1400" spans="1:7" x14ac:dyDescent="0.3">
      <c r="A1400" t="s">
        <v>8403</v>
      </c>
      <c r="B1400">
        <v>15</v>
      </c>
      <c r="F1400" t="s">
        <v>8404</v>
      </c>
      <c r="G1400">
        <v>5</v>
      </c>
    </row>
    <row r="1401" spans="1:7" x14ac:dyDescent="0.3">
      <c r="A1401" t="s">
        <v>8403</v>
      </c>
      <c r="B1401">
        <v>191</v>
      </c>
      <c r="F1401" t="s">
        <v>8404</v>
      </c>
      <c r="G1401">
        <v>46</v>
      </c>
    </row>
    <row r="1402" spans="1:7" x14ac:dyDescent="0.3">
      <c r="A1402" t="s">
        <v>8403</v>
      </c>
      <c r="B1402">
        <v>17</v>
      </c>
      <c r="F1402" t="s">
        <v>8404</v>
      </c>
      <c r="G1402">
        <v>10</v>
      </c>
    </row>
    <row r="1403" spans="1:7" x14ac:dyDescent="0.3">
      <c r="A1403" t="s">
        <v>8403</v>
      </c>
      <c r="B1403">
        <v>28</v>
      </c>
      <c r="F1403" t="s">
        <v>8404</v>
      </c>
      <c r="G1403">
        <v>19</v>
      </c>
    </row>
    <row r="1404" spans="1:7" x14ac:dyDescent="0.3">
      <c r="A1404" t="s">
        <v>8403</v>
      </c>
      <c r="B1404">
        <v>18</v>
      </c>
      <c r="F1404" t="s">
        <v>8404</v>
      </c>
      <c r="G1404">
        <v>13</v>
      </c>
    </row>
    <row r="1405" spans="1:7" x14ac:dyDescent="0.3">
      <c r="A1405" t="s">
        <v>8403</v>
      </c>
      <c r="B1405">
        <v>61</v>
      </c>
      <c r="F1405" t="s">
        <v>8404</v>
      </c>
      <c r="G1405">
        <v>13</v>
      </c>
    </row>
    <row r="1406" spans="1:7" x14ac:dyDescent="0.3">
      <c r="A1406" t="s">
        <v>8403</v>
      </c>
      <c r="B1406">
        <v>108</v>
      </c>
      <c r="F1406" t="s">
        <v>8404</v>
      </c>
      <c r="G1406">
        <v>4</v>
      </c>
    </row>
    <row r="1407" spans="1:7" x14ac:dyDescent="0.3">
      <c r="A1407" t="s">
        <v>8403</v>
      </c>
      <c r="B1407">
        <v>142</v>
      </c>
      <c r="F1407" t="s">
        <v>8404</v>
      </c>
      <c r="G1407">
        <v>0</v>
      </c>
    </row>
    <row r="1408" spans="1:7" x14ac:dyDescent="0.3">
      <c r="A1408" t="s">
        <v>8403</v>
      </c>
      <c r="B1408">
        <v>74</v>
      </c>
      <c r="F1408" t="s">
        <v>8404</v>
      </c>
      <c r="G1408">
        <v>3</v>
      </c>
    </row>
    <row r="1409" spans="1:7" x14ac:dyDescent="0.3">
      <c r="A1409" t="s">
        <v>8403</v>
      </c>
      <c r="B1409">
        <v>38</v>
      </c>
      <c r="F1409" t="s">
        <v>8404</v>
      </c>
      <c r="G1409">
        <v>1</v>
      </c>
    </row>
    <row r="1410" spans="1:7" x14ac:dyDescent="0.3">
      <c r="A1410" t="s">
        <v>8403</v>
      </c>
      <c r="B1410">
        <v>20</v>
      </c>
      <c r="F1410" t="s">
        <v>8404</v>
      </c>
      <c r="G1410">
        <v>9</v>
      </c>
    </row>
    <row r="1411" spans="1:7" x14ac:dyDescent="0.3">
      <c r="A1411" t="s">
        <v>8403</v>
      </c>
      <c r="B1411">
        <v>24</v>
      </c>
      <c r="F1411" t="s">
        <v>8404</v>
      </c>
      <c r="G1411">
        <v>1</v>
      </c>
    </row>
    <row r="1412" spans="1:7" x14ac:dyDescent="0.3">
      <c r="A1412" t="s">
        <v>8403</v>
      </c>
      <c r="B1412">
        <v>66</v>
      </c>
      <c r="F1412" t="s">
        <v>8404</v>
      </c>
      <c r="G1412">
        <v>1</v>
      </c>
    </row>
    <row r="1413" spans="1:7" x14ac:dyDescent="0.3">
      <c r="A1413" t="s">
        <v>8403</v>
      </c>
      <c r="B1413">
        <v>28</v>
      </c>
      <c r="F1413" t="s">
        <v>8404</v>
      </c>
      <c r="G1413">
        <v>4</v>
      </c>
    </row>
    <row r="1414" spans="1:7" x14ac:dyDescent="0.3">
      <c r="A1414" t="s">
        <v>8403</v>
      </c>
      <c r="B1414">
        <v>24</v>
      </c>
      <c r="F1414" t="s">
        <v>8404</v>
      </c>
      <c r="G1414">
        <v>17</v>
      </c>
    </row>
    <row r="1415" spans="1:7" x14ac:dyDescent="0.3">
      <c r="A1415" t="s">
        <v>8403</v>
      </c>
      <c r="B1415">
        <v>73</v>
      </c>
      <c r="F1415" t="s">
        <v>8404</v>
      </c>
      <c r="G1415">
        <v>0</v>
      </c>
    </row>
    <row r="1416" spans="1:7" x14ac:dyDescent="0.3">
      <c r="A1416" t="s">
        <v>8403</v>
      </c>
      <c r="B1416">
        <v>3</v>
      </c>
      <c r="F1416" t="s">
        <v>8404</v>
      </c>
      <c r="G1416">
        <v>12</v>
      </c>
    </row>
    <row r="1417" spans="1:7" x14ac:dyDescent="0.3">
      <c r="A1417" t="s">
        <v>8403</v>
      </c>
      <c r="B1417">
        <v>20</v>
      </c>
      <c r="F1417" t="s">
        <v>8404</v>
      </c>
      <c r="G1417">
        <v>14</v>
      </c>
    </row>
    <row r="1418" spans="1:7" x14ac:dyDescent="0.3">
      <c r="A1418" t="s">
        <v>8403</v>
      </c>
      <c r="B1418">
        <v>21</v>
      </c>
      <c r="F1418" t="s">
        <v>8404</v>
      </c>
      <c r="G1418">
        <v>1</v>
      </c>
    </row>
    <row r="1419" spans="1:7" x14ac:dyDescent="0.3">
      <c r="A1419" t="s">
        <v>8403</v>
      </c>
      <c r="B1419">
        <v>94</v>
      </c>
      <c r="F1419" t="s">
        <v>8404</v>
      </c>
      <c r="G1419">
        <v>14</v>
      </c>
    </row>
    <row r="1420" spans="1:7" x14ac:dyDescent="0.3">
      <c r="A1420" t="s">
        <v>8403</v>
      </c>
      <c r="B1420">
        <v>139</v>
      </c>
      <c r="F1420" t="s">
        <v>8404</v>
      </c>
      <c r="G1420">
        <v>4</v>
      </c>
    </row>
    <row r="1421" spans="1:7" x14ac:dyDescent="0.3">
      <c r="A1421" t="s">
        <v>8403</v>
      </c>
      <c r="B1421">
        <v>130</v>
      </c>
      <c r="F1421" t="s">
        <v>8404</v>
      </c>
      <c r="G1421">
        <v>2</v>
      </c>
    </row>
    <row r="1422" spans="1:7" x14ac:dyDescent="0.3">
      <c r="A1422" t="s">
        <v>8403</v>
      </c>
      <c r="B1422">
        <v>31</v>
      </c>
      <c r="F1422" t="s">
        <v>8404</v>
      </c>
      <c r="G1422">
        <v>1</v>
      </c>
    </row>
    <row r="1423" spans="1:7" x14ac:dyDescent="0.3">
      <c r="A1423" t="s">
        <v>8403</v>
      </c>
      <c r="B1423">
        <v>13</v>
      </c>
      <c r="F1423" t="s">
        <v>8404</v>
      </c>
      <c r="G1423">
        <v>2</v>
      </c>
    </row>
    <row r="1424" spans="1:7" x14ac:dyDescent="0.3">
      <c r="A1424" t="s">
        <v>8403</v>
      </c>
      <c r="B1424">
        <v>90</v>
      </c>
      <c r="F1424" t="s">
        <v>8404</v>
      </c>
      <c r="G1424">
        <v>1</v>
      </c>
    </row>
    <row r="1425" spans="1:7" x14ac:dyDescent="0.3">
      <c r="A1425" t="s">
        <v>8403</v>
      </c>
      <c r="B1425">
        <v>141</v>
      </c>
      <c r="F1425" t="s">
        <v>8404</v>
      </c>
      <c r="G1425">
        <v>1</v>
      </c>
    </row>
    <row r="1426" spans="1:7" x14ac:dyDescent="0.3">
      <c r="A1426" t="s">
        <v>8403</v>
      </c>
      <c r="B1426">
        <v>23</v>
      </c>
      <c r="F1426" t="s">
        <v>8404</v>
      </c>
      <c r="G1426">
        <v>4</v>
      </c>
    </row>
    <row r="1427" spans="1:7" x14ac:dyDescent="0.3">
      <c r="A1427" t="s">
        <v>8403</v>
      </c>
      <c r="B1427">
        <v>18</v>
      </c>
      <c r="F1427" t="s">
        <v>8404</v>
      </c>
      <c r="G1427">
        <v>3</v>
      </c>
    </row>
    <row r="1428" spans="1:7" x14ac:dyDescent="0.3">
      <c r="A1428" t="s">
        <v>8403</v>
      </c>
      <c r="B1428">
        <v>76</v>
      </c>
      <c r="F1428" t="s">
        <v>8404</v>
      </c>
      <c r="G1428">
        <v>38</v>
      </c>
    </row>
    <row r="1429" spans="1:7" x14ac:dyDescent="0.3">
      <c r="A1429" t="s">
        <v>8403</v>
      </c>
      <c r="B1429">
        <v>93</v>
      </c>
      <c r="F1429" t="s">
        <v>8404</v>
      </c>
      <c r="G1429">
        <v>4</v>
      </c>
    </row>
    <row r="1430" spans="1:7" x14ac:dyDescent="0.3">
      <c r="A1430" t="s">
        <v>8403</v>
      </c>
      <c r="B1430">
        <v>69</v>
      </c>
      <c r="F1430" t="s">
        <v>8404</v>
      </c>
      <c r="G1430">
        <v>0</v>
      </c>
    </row>
    <row r="1431" spans="1:7" x14ac:dyDescent="0.3">
      <c r="A1431" t="s">
        <v>8403</v>
      </c>
      <c r="B1431">
        <v>21</v>
      </c>
      <c r="F1431" t="s">
        <v>8404</v>
      </c>
      <c r="G1431">
        <v>2</v>
      </c>
    </row>
    <row r="1432" spans="1:7" x14ac:dyDescent="0.3">
      <c r="A1432" t="s">
        <v>8403</v>
      </c>
      <c r="B1432">
        <v>57</v>
      </c>
      <c r="F1432" t="s">
        <v>8404</v>
      </c>
      <c r="G1432">
        <v>0</v>
      </c>
    </row>
    <row r="1433" spans="1:7" x14ac:dyDescent="0.3">
      <c r="A1433" t="s">
        <v>8403</v>
      </c>
      <c r="B1433">
        <v>108</v>
      </c>
      <c r="F1433" t="s">
        <v>8404</v>
      </c>
      <c r="G1433">
        <v>1</v>
      </c>
    </row>
    <row r="1434" spans="1:7" x14ac:dyDescent="0.3">
      <c r="A1434" t="s">
        <v>8403</v>
      </c>
      <c r="B1434">
        <v>83</v>
      </c>
      <c r="F1434" t="s">
        <v>8404</v>
      </c>
      <c r="G1434">
        <v>7</v>
      </c>
    </row>
    <row r="1435" spans="1:7" x14ac:dyDescent="0.3">
      <c r="A1435" t="s">
        <v>8403</v>
      </c>
      <c r="B1435">
        <v>96</v>
      </c>
      <c r="F1435" t="s">
        <v>8404</v>
      </c>
      <c r="G1435">
        <v>2</v>
      </c>
    </row>
    <row r="1436" spans="1:7" x14ac:dyDescent="0.3">
      <c r="A1436" t="s">
        <v>8403</v>
      </c>
      <c r="B1436">
        <v>64</v>
      </c>
      <c r="F1436" t="s">
        <v>8404</v>
      </c>
      <c r="G1436">
        <v>4</v>
      </c>
    </row>
    <row r="1437" spans="1:7" x14ac:dyDescent="0.3">
      <c r="A1437" t="s">
        <v>8403</v>
      </c>
      <c r="B1437">
        <v>14</v>
      </c>
      <c r="F1437" t="s">
        <v>8404</v>
      </c>
      <c r="G1437">
        <v>4</v>
      </c>
    </row>
    <row r="1438" spans="1:7" x14ac:dyDescent="0.3">
      <c r="A1438" t="s">
        <v>8403</v>
      </c>
      <c r="B1438">
        <v>169</v>
      </c>
      <c r="F1438" t="s">
        <v>8404</v>
      </c>
      <c r="G1438">
        <v>3</v>
      </c>
    </row>
    <row r="1439" spans="1:7" x14ac:dyDescent="0.3">
      <c r="A1439" t="s">
        <v>8403</v>
      </c>
      <c r="B1439">
        <v>33</v>
      </c>
      <c r="F1439" t="s">
        <v>8404</v>
      </c>
      <c r="G1439">
        <v>2</v>
      </c>
    </row>
    <row r="1440" spans="1:7" x14ac:dyDescent="0.3">
      <c r="A1440" t="s">
        <v>8403</v>
      </c>
      <c r="B1440">
        <v>102</v>
      </c>
      <c r="F1440" t="s">
        <v>8404</v>
      </c>
      <c r="G1440">
        <v>197</v>
      </c>
    </row>
    <row r="1441" spans="1:7" x14ac:dyDescent="0.3">
      <c r="A1441" t="s">
        <v>8403</v>
      </c>
      <c r="B1441">
        <v>104</v>
      </c>
      <c r="F1441" t="s">
        <v>8404</v>
      </c>
      <c r="G1441">
        <v>0</v>
      </c>
    </row>
    <row r="1442" spans="1:7" x14ac:dyDescent="0.3">
      <c r="A1442" t="s">
        <v>8403</v>
      </c>
      <c r="B1442">
        <v>20</v>
      </c>
      <c r="F1442" t="s">
        <v>8404</v>
      </c>
      <c r="G1442">
        <v>1</v>
      </c>
    </row>
    <row r="1443" spans="1:7" x14ac:dyDescent="0.3">
      <c r="A1443" t="s">
        <v>8403</v>
      </c>
      <c r="B1443">
        <v>35</v>
      </c>
      <c r="F1443" t="s">
        <v>8404</v>
      </c>
      <c r="G1443">
        <v>4</v>
      </c>
    </row>
    <row r="1444" spans="1:7" x14ac:dyDescent="0.3">
      <c r="A1444" t="s">
        <v>8403</v>
      </c>
      <c r="B1444">
        <v>94</v>
      </c>
      <c r="F1444" t="s">
        <v>8404</v>
      </c>
      <c r="G1444">
        <v>0</v>
      </c>
    </row>
    <row r="1445" spans="1:7" x14ac:dyDescent="0.3">
      <c r="A1445" t="s">
        <v>8403</v>
      </c>
      <c r="B1445">
        <v>14</v>
      </c>
      <c r="F1445" t="s">
        <v>8404</v>
      </c>
      <c r="G1445">
        <v>7</v>
      </c>
    </row>
    <row r="1446" spans="1:7" x14ac:dyDescent="0.3">
      <c r="A1446" t="s">
        <v>8403</v>
      </c>
      <c r="B1446">
        <v>15</v>
      </c>
      <c r="F1446" t="s">
        <v>8404</v>
      </c>
      <c r="G1446">
        <v>11</v>
      </c>
    </row>
    <row r="1447" spans="1:7" x14ac:dyDescent="0.3">
      <c r="A1447" t="s">
        <v>8403</v>
      </c>
      <c r="B1447">
        <v>51</v>
      </c>
      <c r="F1447" t="s">
        <v>8404</v>
      </c>
      <c r="G1447">
        <v>0</v>
      </c>
    </row>
    <row r="1448" spans="1:7" x14ac:dyDescent="0.3">
      <c r="A1448" t="s">
        <v>8403</v>
      </c>
      <c r="B1448">
        <v>19</v>
      </c>
      <c r="F1448" t="s">
        <v>8404</v>
      </c>
      <c r="G1448">
        <v>6</v>
      </c>
    </row>
    <row r="1449" spans="1:7" x14ac:dyDescent="0.3">
      <c r="A1449" t="s">
        <v>8403</v>
      </c>
      <c r="B1449">
        <v>23</v>
      </c>
      <c r="F1449" t="s">
        <v>8404</v>
      </c>
      <c r="G1449">
        <v>0</v>
      </c>
    </row>
    <row r="1450" spans="1:7" x14ac:dyDescent="0.3">
      <c r="A1450" t="s">
        <v>8403</v>
      </c>
      <c r="B1450">
        <v>97</v>
      </c>
      <c r="F1450" t="s">
        <v>8404</v>
      </c>
      <c r="G1450">
        <v>7</v>
      </c>
    </row>
    <row r="1451" spans="1:7" x14ac:dyDescent="0.3">
      <c r="A1451" t="s">
        <v>8403</v>
      </c>
      <c r="B1451">
        <v>76</v>
      </c>
      <c r="F1451" t="s">
        <v>8404</v>
      </c>
      <c r="G1451">
        <v>94</v>
      </c>
    </row>
    <row r="1452" spans="1:7" x14ac:dyDescent="0.3">
      <c r="A1452" t="s">
        <v>8403</v>
      </c>
      <c r="B1452">
        <v>11</v>
      </c>
      <c r="F1452" t="s">
        <v>8404</v>
      </c>
      <c r="G1452">
        <v>2</v>
      </c>
    </row>
    <row r="1453" spans="1:7" x14ac:dyDescent="0.3">
      <c r="A1453" t="s">
        <v>8403</v>
      </c>
      <c r="B1453">
        <v>52</v>
      </c>
      <c r="F1453" t="s">
        <v>8404</v>
      </c>
      <c r="G1453">
        <v>25</v>
      </c>
    </row>
    <row r="1454" spans="1:7" x14ac:dyDescent="0.3">
      <c r="A1454" t="s">
        <v>8403</v>
      </c>
      <c r="B1454">
        <v>95</v>
      </c>
      <c r="F1454" t="s">
        <v>8404</v>
      </c>
      <c r="G1454">
        <v>17</v>
      </c>
    </row>
    <row r="1455" spans="1:7" x14ac:dyDescent="0.3">
      <c r="A1455" t="s">
        <v>8403</v>
      </c>
      <c r="B1455">
        <v>35</v>
      </c>
      <c r="F1455" t="s">
        <v>8404</v>
      </c>
      <c r="G1455">
        <v>2</v>
      </c>
    </row>
    <row r="1456" spans="1:7" x14ac:dyDescent="0.3">
      <c r="A1456" t="s">
        <v>8403</v>
      </c>
      <c r="B1456">
        <v>21</v>
      </c>
      <c r="F1456" t="s">
        <v>8404</v>
      </c>
      <c r="G1456">
        <v>4</v>
      </c>
    </row>
    <row r="1457" spans="1:7" x14ac:dyDescent="0.3">
      <c r="A1457" t="s">
        <v>8403</v>
      </c>
      <c r="B1457">
        <v>93</v>
      </c>
      <c r="F1457" t="s">
        <v>8404</v>
      </c>
      <c r="G1457">
        <v>5</v>
      </c>
    </row>
    <row r="1458" spans="1:7" x14ac:dyDescent="0.3">
      <c r="A1458" t="s">
        <v>8403</v>
      </c>
      <c r="B1458">
        <v>11</v>
      </c>
      <c r="F1458" t="s">
        <v>8404</v>
      </c>
      <c r="G1458">
        <v>2</v>
      </c>
    </row>
    <row r="1459" spans="1:7" x14ac:dyDescent="0.3">
      <c r="A1459" t="s">
        <v>8403</v>
      </c>
      <c r="B1459">
        <v>21</v>
      </c>
      <c r="F1459" t="s">
        <v>8404</v>
      </c>
      <c r="G1459">
        <v>2</v>
      </c>
    </row>
    <row r="1460" spans="1:7" x14ac:dyDescent="0.3">
      <c r="A1460" t="s">
        <v>8403</v>
      </c>
      <c r="B1460">
        <v>54</v>
      </c>
      <c r="F1460" t="s">
        <v>8404</v>
      </c>
      <c r="G1460">
        <v>3</v>
      </c>
    </row>
    <row r="1461" spans="1:7" x14ac:dyDescent="0.3">
      <c r="A1461" t="s">
        <v>8403</v>
      </c>
      <c r="B1461">
        <v>31</v>
      </c>
      <c r="F1461" t="s">
        <v>8404</v>
      </c>
      <c r="G1461">
        <v>0</v>
      </c>
    </row>
    <row r="1462" spans="1:7" x14ac:dyDescent="0.3">
      <c r="A1462" t="s">
        <v>8403</v>
      </c>
      <c r="B1462">
        <v>132</v>
      </c>
      <c r="F1462" t="s">
        <v>8404</v>
      </c>
      <c r="G1462">
        <v>4</v>
      </c>
    </row>
    <row r="1463" spans="1:7" x14ac:dyDescent="0.3">
      <c r="A1463" t="s">
        <v>8403</v>
      </c>
      <c r="B1463">
        <v>3</v>
      </c>
      <c r="F1463" t="s">
        <v>8404</v>
      </c>
      <c r="G1463">
        <v>1</v>
      </c>
    </row>
    <row r="1464" spans="1:7" x14ac:dyDescent="0.3">
      <c r="A1464" t="s">
        <v>8403</v>
      </c>
      <c r="B1464">
        <v>6</v>
      </c>
      <c r="F1464" t="s">
        <v>8404</v>
      </c>
      <c r="G1464">
        <v>12</v>
      </c>
    </row>
    <row r="1465" spans="1:7" x14ac:dyDescent="0.3">
      <c r="A1465" t="s">
        <v>8403</v>
      </c>
      <c r="B1465">
        <v>10</v>
      </c>
      <c r="F1465" t="s">
        <v>8404</v>
      </c>
      <c r="G1465">
        <v>4</v>
      </c>
    </row>
    <row r="1466" spans="1:7" x14ac:dyDescent="0.3">
      <c r="A1466" t="s">
        <v>8403</v>
      </c>
      <c r="B1466">
        <v>147</v>
      </c>
      <c r="F1466" t="s">
        <v>8404</v>
      </c>
      <c r="G1466">
        <v>91</v>
      </c>
    </row>
    <row r="1467" spans="1:7" x14ac:dyDescent="0.3">
      <c r="A1467" t="s">
        <v>8403</v>
      </c>
      <c r="B1467">
        <v>199</v>
      </c>
      <c r="F1467" t="s">
        <v>8404</v>
      </c>
      <c r="G1467">
        <v>1</v>
      </c>
    </row>
    <row r="1468" spans="1:7" x14ac:dyDescent="0.3">
      <c r="A1468" t="s">
        <v>8403</v>
      </c>
      <c r="B1468">
        <v>50</v>
      </c>
      <c r="F1468" t="s">
        <v>8404</v>
      </c>
      <c r="G1468">
        <v>1</v>
      </c>
    </row>
    <row r="1469" spans="1:7" x14ac:dyDescent="0.3">
      <c r="A1469" t="s">
        <v>8403</v>
      </c>
      <c r="B1469">
        <v>21</v>
      </c>
      <c r="F1469" t="s">
        <v>8404</v>
      </c>
      <c r="G1469">
        <v>0</v>
      </c>
    </row>
    <row r="1470" spans="1:7" x14ac:dyDescent="0.3">
      <c r="A1470" t="s">
        <v>8403</v>
      </c>
      <c r="B1470">
        <v>24</v>
      </c>
      <c r="F1470" t="s">
        <v>8404</v>
      </c>
      <c r="G1470">
        <v>13</v>
      </c>
    </row>
    <row r="1471" spans="1:7" x14ac:dyDescent="0.3">
      <c r="A1471" t="s">
        <v>8403</v>
      </c>
      <c r="B1471">
        <v>32</v>
      </c>
      <c r="F1471" t="s">
        <v>8404</v>
      </c>
      <c r="G1471">
        <v>2</v>
      </c>
    </row>
    <row r="1472" spans="1:7" x14ac:dyDescent="0.3">
      <c r="A1472" t="s">
        <v>8403</v>
      </c>
      <c r="B1472">
        <v>62</v>
      </c>
      <c r="F1472" t="s">
        <v>8404</v>
      </c>
      <c r="G1472">
        <v>0</v>
      </c>
    </row>
    <row r="1473" spans="1:7" x14ac:dyDescent="0.3">
      <c r="A1473" t="s">
        <v>8403</v>
      </c>
      <c r="B1473">
        <v>9</v>
      </c>
      <c r="F1473" t="s">
        <v>8404</v>
      </c>
      <c r="G1473">
        <v>21</v>
      </c>
    </row>
    <row r="1474" spans="1:7" x14ac:dyDescent="0.3">
      <c r="A1474" t="s">
        <v>8403</v>
      </c>
      <c r="B1474">
        <v>38</v>
      </c>
      <c r="F1474" t="s">
        <v>8404</v>
      </c>
      <c r="G1474">
        <v>9</v>
      </c>
    </row>
    <row r="1475" spans="1:7" x14ac:dyDescent="0.3">
      <c r="A1475" t="s">
        <v>8403</v>
      </c>
      <c r="B1475">
        <v>54</v>
      </c>
      <c r="F1475" t="s">
        <v>8404</v>
      </c>
      <c r="G1475">
        <v>6</v>
      </c>
    </row>
    <row r="1476" spans="1:7" x14ac:dyDescent="0.3">
      <c r="A1476" t="s">
        <v>8403</v>
      </c>
      <c r="B1476">
        <v>37</v>
      </c>
      <c r="F1476" t="s">
        <v>8404</v>
      </c>
      <c r="G1476">
        <v>4</v>
      </c>
    </row>
    <row r="1477" spans="1:7" x14ac:dyDescent="0.3">
      <c r="A1477" t="s">
        <v>8403</v>
      </c>
      <c r="B1477">
        <v>39</v>
      </c>
      <c r="F1477" t="s">
        <v>8404</v>
      </c>
      <c r="G1477">
        <v>7</v>
      </c>
    </row>
    <row r="1478" spans="1:7" x14ac:dyDescent="0.3">
      <c r="A1478" t="s">
        <v>8403</v>
      </c>
      <c r="B1478">
        <v>34</v>
      </c>
      <c r="F1478" t="s">
        <v>8404</v>
      </c>
      <c r="G1478">
        <v>5</v>
      </c>
    </row>
    <row r="1479" spans="1:7" x14ac:dyDescent="0.3">
      <c r="A1479" t="s">
        <v>8403</v>
      </c>
      <c r="B1479">
        <v>55</v>
      </c>
      <c r="F1479" t="s">
        <v>8404</v>
      </c>
      <c r="G1479">
        <v>0</v>
      </c>
    </row>
    <row r="1480" spans="1:7" x14ac:dyDescent="0.3">
      <c r="A1480" t="s">
        <v>8403</v>
      </c>
      <c r="B1480">
        <v>32</v>
      </c>
      <c r="F1480" t="s">
        <v>8404</v>
      </c>
      <c r="G1480">
        <v>3</v>
      </c>
    </row>
    <row r="1481" spans="1:7" x14ac:dyDescent="0.3">
      <c r="A1481" t="s">
        <v>8403</v>
      </c>
      <c r="B1481">
        <v>25</v>
      </c>
      <c r="F1481" t="s">
        <v>8404</v>
      </c>
      <c r="G1481">
        <v>9</v>
      </c>
    </row>
    <row r="1482" spans="1:7" x14ac:dyDescent="0.3">
      <c r="A1482" t="s">
        <v>8403</v>
      </c>
      <c r="B1482">
        <v>33</v>
      </c>
      <c r="F1482" t="s">
        <v>8404</v>
      </c>
      <c r="G1482">
        <v>6</v>
      </c>
    </row>
    <row r="1483" spans="1:7" x14ac:dyDescent="0.3">
      <c r="A1483" t="s">
        <v>8403</v>
      </c>
      <c r="B1483">
        <v>108</v>
      </c>
      <c r="F1483" t="s">
        <v>8404</v>
      </c>
      <c r="G1483">
        <v>4</v>
      </c>
    </row>
    <row r="1484" spans="1:7" x14ac:dyDescent="0.3">
      <c r="A1484" t="s">
        <v>8403</v>
      </c>
      <c r="B1484">
        <v>20</v>
      </c>
      <c r="F1484" t="s">
        <v>8404</v>
      </c>
      <c r="G1484">
        <v>1</v>
      </c>
    </row>
    <row r="1485" spans="1:7" x14ac:dyDescent="0.3">
      <c r="A1485" t="s">
        <v>8403</v>
      </c>
      <c r="B1485">
        <v>98</v>
      </c>
      <c r="F1485" t="s">
        <v>8404</v>
      </c>
      <c r="G1485">
        <v>17</v>
      </c>
    </row>
    <row r="1486" spans="1:7" x14ac:dyDescent="0.3">
      <c r="A1486" t="s">
        <v>8403</v>
      </c>
      <c r="B1486">
        <v>196</v>
      </c>
      <c r="F1486" t="s">
        <v>8404</v>
      </c>
      <c r="G1486">
        <v>1</v>
      </c>
    </row>
    <row r="1487" spans="1:7" x14ac:dyDescent="0.3">
      <c r="A1487" t="s">
        <v>8403</v>
      </c>
      <c r="B1487">
        <v>39</v>
      </c>
      <c r="F1487" t="s">
        <v>8404</v>
      </c>
      <c r="G1487">
        <v>13</v>
      </c>
    </row>
    <row r="1488" spans="1:7" x14ac:dyDescent="0.3">
      <c r="A1488" t="s">
        <v>8403</v>
      </c>
      <c r="B1488">
        <v>128</v>
      </c>
      <c r="F1488" t="s">
        <v>8404</v>
      </c>
      <c r="G1488">
        <v>6</v>
      </c>
    </row>
    <row r="1489" spans="1:7" x14ac:dyDescent="0.3">
      <c r="A1489" t="s">
        <v>8403</v>
      </c>
      <c r="B1489">
        <v>71</v>
      </c>
      <c r="F1489" t="s">
        <v>8404</v>
      </c>
      <c r="G1489">
        <v>0</v>
      </c>
    </row>
    <row r="1490" spans="1:7" x14ac:dyDescent="0.3">
      <c r="A1490" t="s">
        <v>8403</v>
      </c>
      <c r="B1490">
        <v>47</v>
      </c>
      <c r="F1490" t="s">
        <v>8404</v>
      </c>
      <c r="G1490">
        <v>2</v>
      </c>
    </row>
    <row r="1491" spans="1:7" x14ac:dyDescent="0.3">
      <c r="A1491" t="s">
        <v>8403</v>
      </c>
      <c r="B1491">
        <v>17</v>
      </c>
      <c r="F1491" t="s">
        <v>8404</v>
      </c>
      <c r="G1491">
        <v>2</v>
      </c>
    </row>
    <row r="1492" spans="1:7" x14ac:dyDescent="0.3">
      <c r="A1492" t="s">
        <v>8403</v>
      </c>
      <c r="B1492">
        <v>91</v>
      </c>
      <c r="F1492" t="s">
        <v>8404</v>
      </c>
      <c r="G1492">
        <v>21</v>
      </c>
    </row>
    <row r="1493" spans="1:7" x14ac:dyDescent="0.3">
      <c r="A1493" t="s">
        <v>8403</v>
      </c>
      <c r="B1493">
        <v>43</v>
      </c>
      <c r="F1493" t="s">
        <v>8404</v>
      </c>
      <c r="G1493">
        <v>13</v>
      </c>
    </row>
    <row r="1494" spans="1:7" x14ac:dyDescent="0.3">
      <c r="A1494" t="s">
        <v>8403</v>
      </c>
      <c r="B1494">
        <v>17</v>
      </c>
      <c r="F1494" t="s">
        <v>8404</v>
      </c>
      <c r="G1494">
        <v>0</v>
      </c>
    </row>
    <row r="1495" spans="1:7" x14ac:dyDescent="0.3">
      <c r="A1495" t="s">
        <v>8403</v>
      </c>
      <c r="B1495">
        <v>33</v>
      </c>
      <c r="F1495" t="s">
        <v>8404</v>
      </c>
      <c r="G1495">
        <v>6</v>
      </c>
    </row>
    <row r="1496" spans="1:7" x14ac:dyDescent="0.3">
      <c r="A1496" t="s">
        <v>8403</v>
      </c>
      <c r="B1496">
        <v>87</v>
      </c>
      <c r="F1496" t="s">
        <v>8404</v>
      </c>
      <c r="G1496">
        <v>0</v>
      </c>
    </row>
    <row r="1497" spans="1:7" x14ac:dyDescent="0.3">
      <c r="A1497" t="s">
        <v>8403</v>
      </c>
      <c r="B1497">
        <v>113</v>
      </c>
      <c r="F1497" t="s">
        <v>8404</v>
      </c>
      <c r="G1497">
        <v>1</v>
      </c>
    </row>
    <row r="1498" spans="1:7" x14ac:dyDescent="0.3">
      <c r="A1498" t="s">
        <v>8403</v>
      </c>
      <c r="B1498">
        <v>14</v>
      </c>
      <c r="F1498" t="s">
        <v>8404</v>
      </c>
      <c r="G1498">
        <v>0</v>
      </c>
    </row>
    <row r="1499" spans="1:7" x14ac:dyDescent="0.3">
      <c r="A1499" t="s">
        <v>8403</v>
      </c>
      <c r="B1499">
        <v>30</v>
      </c>
      <c r="F1499" t="s">
        <v>8404</v>
      </c>
      <c r="G1499">
        <v>12</v>
      </c>
    </row>
    <row r="1500" spans="1:7" x14ac:dyDescent="0.3">
      <c r="A1500" t="s">
        <v>8403</v>
      </c>
      <c r="B1500">
        <v>16</v>
      </c>
      <c r="F1500" t="s">
        <v>8404</v>
      </c>
      <c r="G1500">
        <v>2</v>
      </c>
    </row>
    <row r="1501" spans="1:7" x14ac:dyDescent="0.3">
      <c r="A1501" t="s">
        <v>8403</v>
      </c>
      <c r="B1501">
        <v>46</v>
      </c>
      <c r="F1501" t="s">
        <v>8404</v>
      </c>
      <c r="G1501">
        <v>6</v>
      </c>
    </row>
    <row r="1502" spans="1:7" x14ac:dyDescent="0.3">
      <c r="A1502" t="s">
        <v>8403</v>
      </c>
      <c r="B1502">
        <v>24</v>
      </c>
      <c r="F1502" t="s">
        <v>8404</v>
      </c>
      <c r="G1502">
        <v>1</v>
      </c>
    </row>
    <row r="1503" spans="1:7" x14ac:dyDescent="0.3">
      <c r="A1503" t="s">
        <v>8403</v>
      </c>
      <c r="B1503">
        <v>97</v>
      </c>
      <c r="F1503" t="s">
        <v>8404</v>
      </c>
      <c r="G1503">
        <v>1</v>
      </c>
    </row>
    <row r="1504" spans="1:7" x14ac:dyDescent="0.3">
      <c r="A1504" t="s">
        <v>8403</v>
      </c>
      <c r="B1504">
        <v>59</v>
      </c>
      <c r="F1504" t="s">
        <v>8404</v>
      </c>
      <c r="G1504">
        <v>5</v>
      </c>
    </row>
    <row r="1505" spans="1:7" x14ac:dyDescent="0.3">
      <c r="A1505" t="s">
        <v>8403</v>
      </c>
      <c r="B1505">
        <v>1095</v>
      </c>
      <c r="F1505" t="s">
        <v>8404</v>
      </c>
      <c r="G1505">
        <v>0</v>
      </c>
    </row>
    <row r="1506" spans="1:7" x14ac:dyDescent="0.3">
      <c r="A1506" t="s">
        <v>8403</v>
      </c>
      <c r="B1506">
        <v>218</v>
      </c>
      <c r="F1506" t="s">
        <v>8404</v>
      </c>
      <c r="G1506">
        <v>3</v>
      </c>
    </row>
    <row r="1507" spans="1:7" x14ac:dyDescent="0.3">
      <c r="A1507" t="s">
        <v>8403</v>
      </c>
      <c r="B1507">
        <v>111</v>
      </c>
      <c r="F1507" t="s">
        <v>8404</v>
      </c>
      <c r="G1507">
        <v>8</v>
      </c>
    </row>
    <row r="1508" spans="1:7" x14ac:dyDescent="0.3">
      <c r="A1508" t="s">
        <v>8403</v>
      </c>
      <c r="B1508">
        <v>56</v>
      </c>
      <c r="F1508" t="s">
        <v>8404</v>
      </c>
      <c r="G1508">
        <v>3</v>
      </c>
    </row>
    <row r="1509" spans="1:7" x14ac:dyDescent="0.3">
      <c r="A1509" t="s">
        <v>8403</v>
      </c>
      <c r="B1509">
        <v>265</v>
      </c>
      <c r="F1509" t="s">
        <v>8404</v>
      </c>
      <c r="G1509">
        <v>8</v>
      </c>
    </row>
    <row r="1510" spans="1:7" x14ac:dyDescent="0.3">
      <c r="A1510" t="s">
        <v>8403</v>
      </c>
      <c r="B1510">
        <v>28</v>
      </c>
      <c r="F1510" t="s">
        <v>8404</v>
      </c>
      <c r="G1510">
        <v>1</v>
      </c>
    </row>
    <row r="1511" spans="1:7" x14ac:dyDescent="0.3">
      <c r="A1511" t="s">
        <v>8403</v>
      </c>
      <c r="B1511">
        <v>364</v>
      </c>
      <c r="F1511" t="s">
        <v>8404</v>
      </c>
      <c r="G1511">
        <v>4</v>
      </c>
    </row>
    <row r="1512" spans="1:7" x14ac:dyDescent="0.3">
      <c r="A1512" t="s">
        <v>8403</v>
      </c>
      <c r="B1512">
        <v>27</v>
      </c>
      <c r="F1512" t="s">
        <v>8404</v>
      </c>
      <c r="G1512">
        <v>8</v>
      </c>
    </row>
    <row r="1513" spans="1:7" x14ac:dyDescent="0.3">
      <c r="A1513" t="s">
        <v>8403</v>
      </c>
      <c r="B1513">
        <v>93</v>
      </c>
      <c r="F1513" t="s">
        <v>8404</v>
      </c>
      <c r="G1513">
        <v>1</v>
      </c>
    </row>
    <row r="1514" spans="1:7" x14ac:dyDescent="0.3">
      <c r="A1514" t="s">
        <v>8403</v>
      </c>
      <c r="B1514">
        <v>64</v>
      </c>
      <c r="F1514" t="s">
        <v>8404</v>
      </c>
      <c r="G1514">
        <v>5</v>
      </c>
    </row>
    <row r="1515" spans="1:7" x14ac:dyDescent="0.3">
      <c r="A1515" t="s">
        <v>8403</v>
      </c>
      <c r="B1515">
        <v>22</v>
      </c>
      <c r="F1515" t="s">
        <v>8404</v>
      </c>
      <c r="G1515">
        <v>0</v>
      </c>
    </row>
    <row r="1516" spans="1:7" x14ac:dyDescent="0.3">
      <c r="A1516" t="s">
        <v>8403</v>
      </c>
      <c r="B1516">
        <v>59</v>
      </c>
      <c r="F1516" t="s">
        <v>8404</v>
      </c>
      <c r="G1516">
        <v>0</v>
      </c>
    </row>
    <row r="1517" spans="1:7" x14ac:dyDescent="0.3">
      <c r="A1517" t="s">
        <v>8403</v>
      </c>
      <c r="B1517">
        <v>249</v>
      </c>
      <c r="F1517" t="s">
        <v>8404</v>
      </c>
      <c r="G1517">
        <v>1</v>
      </c>
    </row>
    <row r="1518" spans="1:7" x14ac:dyDescent="0.3">
      <c r="A1518" t="s">
        <v>8403</v>
      </c>
      <c r="B1518">
        <v>392</v>
      </c>
      <c r="F1518" t="s">
        <v>8404</v>
      </c>
      <c r="G1518">
        <v>0</v>
      </c>
    </row>
    <row r="1519" spans="1:7" x14ac:dyDescent="0.3">
      <c r="A1519" t="s">
        <v>8403</v>
      </c>
      <c r="B1519">
        <v>115</v>
      </c>
      <c r="F1519" t="s">
        <v>8404</v>
      </c>
      <c r="G1519">
        <v>0</v>
      </c>
    </row>
    <row r="1520" spans="1:7" x14ac:dyDescent="0.3">
      <c r="A1520" t="s">
        <v>8403</v>
      </c>
      <c r="B1520">
        <v>433</v>
      </c>
      <c r="F1520" t="s">
        <v>8404</v>
      </c>
      <c r="G1520">
        <v>6</v>
      </c>
    </row>
    <row r="1521" spans="1:7" x14ac:dyDescent="0.3">
      <c r="A1521" t="s">
        <v>8403</v>
      </c>
      <c r="B1521">
        <v>20</v>
      </c>
      <c r="F1521" t="s">
        <v>8404</v>
      </c>
      <c r="G1521">
        <v>6</v>
      </c>
    </row>
    <row r="1522" spans="1:7" x14ac:dyDescent="0.3">
      <c r="A1522" t="s">
        <v>8403</v>
      </c>
      <c r="B1522">
        <v>8</v>
      </c>
      <c r="F1522" t="s">
        <v>8404</v>
      </c>
      <c r="G1522">
        <v>14</v>
      </c>
    </row>
    <row r="1523" spans="1:7" x14ac:dyDescent="0.3">
      <c r="A1523" t="s">
        <v>8403</v>
      </c>
      <c r="B1523">
        <v>175</v>
      </c>
      <c r="F1523" t="s">
        <v>8404</v>
      </c>
      <c r="G1523">
        <v>6</v>
      </c>
    </row>
    <row r="1524" spans="1:7" x14ac:dyDescent="0.3">
      <c r="A1524" t="s">
        <v>8403</v>
      </c>
      <c r="B1524">
        <v>104</v>
      </c>
      <c r="F1524" t="s">
        <v>8404</v>
      </c>
      <c r="G1524">
        <v>33</v>
      </c>
    </row>
    <row r="1525" spans="1:7" x14ac:dyDescent="0.3">
      <c r="A1525" t="s">
        <v>8403</v>
      </c>
      <c r="B1525">
        <v>17</v>
      </c>
      <c r="F1525" t="s">
        <v>8404</v>
      </c>
      <c r="G1525">
        <v>4</v>
      </c>
    </row>
    <row r="1526" spans="1:7" x14ac:dyDescent="0.3">
      <c r="A1526" t="s">
        <v>8403</v>
      </c>
      <c r="B1526">
        <v>277</v>
      </c>
      <c r="F1526" t="s">
        <v>8404</v>
      </c>
      <c r="G1526">
        <v>1</v>
      </c>
    </row>
    <row r="1527" spans="1:7" x14ac:dyDescent="0.3">
      <c r="A1527" t="s">
        <v>8403</v>
      </c>
      <c r="B1527">
        <v>118</v>
      </c>
      <c r="F1527" t="s">
        <v>8404</v>
      </c>
      <c r="G1527">
        <v>0</v>
      </c>
    </row>
    <row r="1528" spans="1:7" x14ac:dyDescent="0.3">
      <c r="A1528" t="s">
        <v>8403</v>
      </c>
      <c r="B1528">
        <v>97</v>
      </c>
      <c r="F1528" t="s">
        <v>8404</v>
      </c>
      <c r="G1528">
        <v>6</v>
      </c>
    </row>
    <row r="1529" spans="1:7" x14ac:dyDescent="0.3">
      <c r="A1529" t="s">
        <v>8403</v>
      </c>
      <c r="B1529">
        <v>20</v>
      </c>
      <c r="F1529" t="s">
        <v>8404</v>
      </c>
      <c r="G1529">
        <v>6</v>
      </c>
    </row>
    <row r="1530" spans="1:7" x14ac:dyDescent="0.3">
      <c r="A1530" t="s">
        <v>8403</v>
      </c>
      <c r="B1530">
        <v>26</v>
      </c>
      <c r="F1530" t="s">
        <v>8404</v>
      </c>
      <c r="G1530">
        <v>1</v>
      </c>
    </row>
    <row r="1531" spans="1:7" x14ac:dyDescent="0.3">
      <c r="A1531" t="s">
        <v>8403</v>
      </c>
      <c r="B1531">
        <v>128</v>
      </c>
      <c r="F1531" t="s">
        <v>8404</v>
      </c>
      <c r="G1531">
        <v>3</v>
      </c>
    </row>
    <row r="1532" spans="1:7" x14ac:dyDescent="0.3">
      <c r="A1532" t="s">
        <v>8403</v>
      </c>
      <c r="B1532">
        <v>15</v>
      </c>
      <c r="F1532" t="s">
        <v>8405</v>
      </c>
      <c r="G1532">
        <f>AVERAGE(G2:G1531)</f>
        <v>17.709803921568628</v>
      </c>
    </row>
    <row r="1533" spans="1:7" x14ac:dyDescent="0.3">
      <c r="A1533" t="s">
        <v>8403</v>
      </c>
      <c r="B1533">
        <v>25</v>
      </c>
      <c r="F1533" t="s">
        <v>8406</v>
      </c>
      <c r="G1533">
        <f>MEDIAN(G2:G1531)</f>
        <v>4</v>
      </c>
    </row>
    <row r="1534" spans="1:7" x14ac:dyDescent="0.3">
      <c r="A1534" t="s">
        <v>8403</v>
      </c>
      <c r="B1534">
        <v>55</v>
      </c>
      <c r="F1534" t="s">
        <v>8407</v>
      </c>
      <c r="G1534">
        <f>MIN(G2:G1531)</f>
        <v>0</v>
      </c>
    </row>
    <row r="1535" spans="1:7" x14ac:dyDescent="0.3">
      <c r="A1535" t="s">
        <v>8403</v>
      </c>
      <c r="B1535">
        <v>107</v>
      </c>
      <c r="F1535" t="s">
        <v>8408</v>
      </c>
      <c r="G1535">
        <f>MAX(G2:G1531)</f>
        <v>1293</v>
      </c>
    </row>
    <row r="1536" spans="1:7" x14ac:dyDescent="0.3">
      <c r="A1536" t="s">
        <v>8403</v>
      </c>
      <c r="B1536">
        <v>557</v>
      </c>
      <c r="F1536" t="s">
        <v>8409</v>
      </c>
      <c r="G1536">
        <f>VAR(G2:G1531)</f>
        <v>3775.6894394644714</v>
      </c>
    </row>
    <row r="1537" spans="1:7" x14ac:dyDescent="0.3">
      <c r="A1537" t="s">
        <v>8403</v>
      </c>
      <c r="B1537">
        <v>40</v>
      </c>
      <c r="F1537" t="s">
        <v>8410</v>
      </c>
      <c r="G1537">
        <f>_xlfn.STDEV.P(G2:G1531)</f>
        <v>61.426555076684906</v>
      </c>
    </row>
    <row r="1538" spans="1:7" x14ac:dyDescent="0.3">
      <c r="A1538" t="s">
        <v>8403</v>
      </c>
      <c r="B1538">
        <v>36</v>
      </c>
    </row>
    <row r="1539" spans="1:7" x14ac:dyDescent="0.3">
      <c r="A1539" t="s">
        <v>8403</v>
      </c>
      <c r="B1539">
        <v>159</v>
      </c>
    </row>
    <row r="1540" spans="1:7" x14ac:dyDescent="0.3">
      <c r="A1540" t="s">
        <v>8403</v>
      </c>
      <c r="B1540">
        <v>41</v>
      </c>
    </row>
    <row r="1541" spans="1:7" x14ac:dyDescent="0.3">
      <c r="A1541" t="s">
        <v>8403</v>
      </c>
      <c r="B1541">
        <v>226</v>
      </c>
    </row>
    <row r="1542" spans="1:7" x14ac:dyDescent="0.3">
      <c r="A1542" t="s">
        <v>8403</v>
      </c>
      <c r="B1542">
        <v>30</v>
      </c>
    </row>
    <row r="1543" spans="1:7" x14ac:dyDescent="0.3">
      <c r="A1543" t="s">
        <v>8403</v>
      </c>
      <c r="B1543">
        <v>103</v>
      </c>
    </row>
    <row r="1544" spans="1:7" x14ac:dyDescent="0.3">
      <c r="A1544" t="s">
        <v>8403</v>
      </c>
      <c r="B1544">
        <v>62</v>
      </c>
    </row>
    <row r="1545" spans="1:7" x14ac:dyDescent="0.3">
      <c r="A1545" t="s">
        <v>8403</v>
      </c>
      <c r="B1545">
        <v>6</v>
      </c>
    </row>
    <row r="1546" spans="1:7" x14ac:dyDescent="0.3">
      <c r="A1546" t="s">
        <v>8403</v>
      </c>
      <c r="B1546">
        <v>182</v>
      </c>
    </row>
    <row r="1547" spans="1:7" x14ac:dyDescent="0.3">
      <c r="A1547" t="s">
        <v>8403</v>
      </c>
      <c r="B1547">
        <v>145</v>
      </c>
    </row>
    <row r="1548" spans="1:7" x14ac:dyDescent="0.3">
      <c r="A1548" t="s">
        <v>8403</v>
      </c>
      <c r="B1548">
        <v>25</v>
      </c>
    </row>
    <row r="1549" spans="1:7" x14ac:dyDescent="0.3">
      <c r="A1549" t="s">
        <v>8403</v>
      </c>
      <c r="B1549">
        <v>320</v>
      </c>
    </row>
    <row r="1550" spans="1:7" x14ac:dyDescent="0.3">
      <c r="A1550" t="s">
        <v>8403</v>
      </c>
      <c r="B1550">
        <v>99</v>
      </c>
    </row>
    <row r="1551" spans="1:7" x14ac:dyDescent="0.3">
      <c r="A1551" t="s">
        <v>8403</v>
      </c>
      <c r="B1551">
        <v>348</v>
      </c>
    </row>
    <row r="1552" spans="1:7" x14ac:dyDescent="0.3">
      <c r="A1552" t="s">
        <v>8403</v>
      </c>
      <c r="B1552">
        <v>41</v>
      </c>
    </row>
    <row r="1553" spans="1:2" x14ac:dyDescent="0.3">
      <c r="A1553" t="s">
        <v>8403</v>
      </c>
      <c r="B1553">
        <v>29</v>
      </c>
    </row>
    <row r="1554" spans="1:2" x14ac:dyDescent="0.3">
      <c r="A1554" t="s">
        <v>8403</v>
      </c>
      <c r="B1554">
        <v>25</v>
      </c>
    </row>
    <row r="1555" spans="1:2" x14ac:dyDescent="0.3">
      <c r="A1555" t="s">
        <v>8403</v>
      </c>
      <c r="B1555">
        <v>23</v>
      </c>
    </row>
    <row r="1556" spans="1:2" x14ac:dyDescent="0.3">
      <c r="A1556" t="s">
        <v>8403</v>
      </c>
      <c r="B1556">
        <v>1260</v>
      </c>
    </row>
    <row r="1557" spans="1:2" x14ac:dyDescent="0.3">
      <c r="A1557" t="s">
        <v>8403</v>
      </c>
      <c r="B1557">
        <v>307</v>
      </c>
    </row>
    <row r="1558" spans="1:2" x14ac:dyDescent="0.3">
      <c r="A1558" t="s">
        <v>8403</v>
      </c>
      <c r="B1558">
        <v>329</v>
      </c>
    </row>
    <row r="1559" spans="1:2" x14ac:dyDescent="0.3">
      <c r="A1559" t="s">
        <v>8403</v>
      </c>
      <c r="B1559">
        <v>32</v>
      </c>
    </row>
    <row r="1560" spans="1:2" x14ac:dyDescent="0.3">
      <c r="A1560" t="s">
        <v>8403</v>
      </c>
      <c r="B1560">
        <v>27</v>
      </c>
    </row>
    <row r="1561" spans="1:2" x14ac:dyDescent="0.3">
      <c r="A1561" t="s">
        <v>8403</v>
      </c>
      <c r="B1561">
        <v>236</v>
      </c>
    </row>
    <row r="1562" spans="1:2" x14ac:dyDescent="0.3">
      <c r="A1562" t="s">
        <v>8403</v>
      </c>
      <c r="B1562">
        <v>42</v>
      </c>
    </row>
    <row r="1563" spans="1:2" x14ac:dyDescent="0.3">
      <c r="A1563" t="s">
        <v>8403</v>
      </c>
      <c r="B1563">
        <v>95</v>
      </c>
    </row>
    <row r="1564" spans="1:2" x14ac:dyDescent="0.3">
      <c r="A1564" t="s">
        <v>8403</v>
      </c>
      <c r="B1564">
        <v>37</v>
      </c>
    </row>
    <row r="1565" spans="1:2" x14ac:dyDescent="0.3">
      <c r="A1565" t="s">
        <v>8403</v>
      </c>
      <c r="B1565">
        <v>128</v>
      </c>
    </row>
    <row r="1566" spans="1:2" x14ac:dyDescent="0.3">
      <c r="A1566" t="s">
        <v>8403</v>
      </c>
      <c r="B1566">
        <v>156</v>
      </c>
    </row>
    <row r="1567" spans="1:2" x14ac:dyDescent="0.3">
      <c r="A1567" t="s">
        <v>8403</v>
      </c>
      <c r="B1567">
        <v>64</v>
      </c>
    </row>
    <row r="1568" spans="1:2" x14ac:dyDescent="0.3">
      <c r="A1568" t="s">
        <v>8403</v>
      </c>
      <c r="B1568">
        <v>58</v>
      </c>
    </row>
    <row r="1569" spans="1:2" x14ac:dyDescent="0.3">
      <c r="A1569" t="s">
        <v>8403</v>
      </c>
      <c r="B1569">
        <v>20</v>
      </c>
    </row>
    <row r="1570" spans="1:2" x14ac:dyDescent="0.3">
      <c r="A1570" t="s">
        <v>8403</v>
      </c>
      <c r="B1570">
        <v>47</v>
      </c>
    </row>
    <row r="1571" spans="1:2" x14ac:dyDescent="0.3">
      <c r="A1571" t="s">
        <v>8403</v>
      </c>
      <c r="B1571">
        <v>54</v>
      </c>
    </row>
    <row r="1572" spans="1:2" x14ac:dyDescent="0.3">
      <c r="A1572" t="s">
        <v>8403</v>
      </c>
      <c r="B1572">
        <v>9</v>
      </c>
    </row>
    <row r="1573" spans="1:2" x14ac:dyDescent="0.3">
      <c r="A1573" t="s">
        <v>8403</v>
      </c>
      <c r="B1573">
        <v>213</v>
      </c>
    </row>
    <row r="1574" spans="1:2" x14ac:dyDescent="0.3">
      <c r="A1574" t="s">
        <v>8403</v>
      </c>
      <c r="B1574">
        <v>57</v>
      </c>
    </row>
    <row r="1575" spans="1:2" x14ac:dyDescent="0.3">
      <c r="A1575" t="s">
        <v>8403</v>
      </c>
      <c r="B1575">
        <v>25</v>
      </c>
    </row>
    <row r="1576" spans="1:2" x14ac:dyDescent="0.3">
      <c r="A1576" t="s">
        <v>8403</v>
      </c>
      <c r="B1576">
        <v>104</v>
      </c>
    </row>
    <row r="1577" spans="1:2" x14ac:dyDescent="0.3">
      <c r="A1577" t="s">
        <v>8403</v>
      </c>
      <c r="B1577">
        <v>34</v>
      </c>
    </row>
    <row r="1578" spans="1:2" x14ac:dyDescent="0.3">
      <c r="A1578" t="s">
        <v>8403</v>
      </c>
      <c r="B1578">
        <v>67</v>
      </c>
    </row>
    <row r="1579" spans="1:2" x14ac:dyDescent="0.3">
      <c r="A1579" t="s">
        <v>8403</v>
      </c>
      <c r="B1579">
        <v>241</v>
      </c>
    </row>
    <row r="1580" spans="1:2" x14ac:dyDescent="0.3">
      <c r="A1580" t="s">
        <v>8403</v>
      </c>
      <c r="B1580">
        <v>123</v>
      </c>
    </row>
    <row r="1581" spans="1:2" x14ac:dyDescent="0.3">
      <c r="A1581" t="s">
        <v>8403</v>
      </c>
      <c r="B1581">
        <v>302</v>
      </c>
    </row>
    <row r="1582" spans="1:2" x14ac:dyDescent="0.3">
      <c r="A1582" t="s">
        <v>8403</v>
      </c>
      <c r="B1582">
        <v>89</v>
      </c>
    </row>
    <row r="1583" spans="1:2" x14ac:dyDescent="0.3">
      <c r="A1583" t="s">
        <v>8403</v>
      </c>
      <c r="B1583">
        <v>41</v>
      </c>
    </row>
    <row r="1584" spans="1:2" x14ac:dyDescent="0.3">
      <c r="A1584" t="s">
        <v>8403</v>
      </c>
      <c r="B1584">
        <v>69</v>
      </c>
    </row>
    <row r="1585" spans="1:2" x14ac:dyDescent="0.3">
      <c r="A1585" t="s">
        <v>8403</v>
      </c>
      <c r="B1585">
        <v>52</v>
      </c>
    </row>
    <row r="1586" spans="1:2" x14ac:dyDescent="0.3">
      <c r="A1586" t="s">
        <v>8403</v>
      </c>
      <c r="B1586">
        <v>57</v>
      </c>
    </row>
    <row r="1587" spans="1:2" x14ac:dyDescent="0.3">
      <c r="A1587" t="s">
        <v>8403</v>
      </c>
      <c r="B1587">
        <v>74</v>
      </c>
    </row>
    <row r="1588" spans="1:2" x14ac:dyDescent="0.3">
      <c r="A1588" t="s">
        <v>8403</v>
      </c>
      <c r="B1588">
        <v>63</v>
      </c>
    </row>
    <row r="1589" spans="1:2" x14ac:dyDescent="0.3">
      <c r="A1589" t="s">
        <v>8403</v>
      </c>
      <c r="B1589">
        <v>72</v>
      </c>
    </row>
    <row r="1590" spans="1:2" x14ac:dyDescent="0.3">
      <c r="A1590" t="s">
        <v>8403</v>
      </c>
      <c r="B1590">
        <v>71</v>
      </c>
    </row>
    <row r="1591" spans="1:2" x14ac:dyDescent="0.3">
      <c r="A1591" t="s">
        <v>8403</v>
      </c>
      <c r="B1591">
        <v>21</v>
      </c>
    </row>
    <row r="1592" spans="1:2" x14ac:dyDescent="0.3">
      <c r="A1592" t="s">
        <v>8403</v>
      </c>
      <c r="B1592">
        <v>930</v>
      </c>
    </row>
    <row r="1593" spans="1:2" x14ac:dyDescent="0.3">
      <c r="A1593" t="s">
        <v>8403</v>
      </c>
      <c r="B1593">
        <v>55</v>
      </c>
    </row>
    <row r="1594" spans="1:2" x14ac:dyDescent="0.3">
      <c r="A1594" t="s">
        <v>8403</v>
      </c>
      <c r="B1594">
        <v>61</v>
      </c>
    </row>
    <row r="1595" spans="1:2" x14ac:dyDescent="0.3">
      <c r="A1595" t="s">
        <v>8403</v>
      </c>
      <c r="B1595">
        <v>82</v>
      </c>
    </row>
    <row r="1596" spans="1:2" x14ac:dyDescent="0.3">
      <c r="A1596" t="s">
        <v>8403</v>
      </c>
      <c r="B1596">
        <v>71</v>
      </c>
    </row>
    <row r="1597" spans="1:2" x14ac:dyDescent="0.3">
      <c r="A1597" t="s">
        <v>8403</v>
      </c>
      <c r="B1597">
        <v>117</v>
      </c>
    </row>
    <row r="1598" spans="1:2" x14ac:dyDescent="0.3">
      <c r="A1598" t="s">
        <v>8403</v>
      </c>
      <c r="B1598">
        <v>29</v>
      </c>
    </row>
    <row r="1599" spans="1:2" x14ac:dyDescent="0.3">
      <c r="A1599" t="s">
        <v>8403</v>
      </c>
      <c r="B1599">
        <v>74</v>
      </c>
    </row>
    <row r="1600" spans="1:2" x14ac:dyDescent="0.3">
      <c r="A1600" t="s">
        <v>8403</v>
      </c>
      <c r="B1600">
        <v>23</v>
      </c>
    </row>
    <row r="1601" spans="1:2" x14ac:dyDescent="0.3">
      <c r="A1601" t="s">
        <v>8403</v>
      </c>
      <c r="B1601">
        <v>60</v>
      </c>
    </row>
    <row r="1602" spans="1:2" x14ac:dyDescent="0.3">
      <c r="A1602" t="s">
        <v>8403</v>
      </c>
      <c r="B1602">
        <v>55</v>
      </c>
    </row>
    <row r="1603" spans="1:2" x14ac:dyDescent="0.3">
      <c r="A1603" t="s">
        <v>8403</v>
      </c>
      <c r="B1603">
        <v>51</v>
      </c>
    </row>
    <row r="1604" spans="1:2" x14ac:dyDescent="0.3">
      <c r="A1604" t="s">
        <v>8403</v>
      </c>
      <c r="B1604">
        <v>78</v>
      </c>
    </row>
    <row r="1605" spans="1:2" x14ac:dyDescent="0.3">
      <c r="A1605" t="s">
        <v>8403</v>
      </c>
      <c r="B1605">
        <v>62</v>
      </c>
    </row>
    <row r="1606" spans="1:2" x14ac:dyDescent="0.3">
      <c r="A1606" t="s">
        <v>8403</v>
      </c>
      <c r="B1606">
        <v>45</v>
      </c>
    </row>
    <row r="1607" spans="1:2" x14ac:dyDescent="0.3">
      <c r="A1607" t="s">
        <v>8403</v>
      </c>
      <c r="B1607">
        <v>15</v>
      </c>
    </row>
    <row r="1608" spans="1:2" x14ac:dyDescent="0.3">
      <c r="A1608" t="s">
        <v>8403</v>
      </c>
      <c r="B1608">
        <v>151</v>
      </c>
    </row>
    <row r="1609" spans="1:2" x14ac:dyDescent="0.3">
      <c r="A1609" t="s">
        <v>8403</v>
      </c>
      <c r="B1609">
        <v>68</v>
      </c>
    </row>
    <row r="1610" spans="1:2" x14ac:dyDescent="0.3">
      <c r="A1610" t="s">
        <v>8403</v>
      </c>
      <c r="B1610">
        <v>46</v>
      </c>
    </row>
    <row r="1611" spans="1:2" x14ac:dyDescent="0.3">
      <c r="A1611" t="s">
        <v>8403</v>
      </c>
      <c r="B1611">
        <v>24</v>
      </c>
    </row>
    <row r="1612" spans="1:2" x14ac:dyDescent="0.3">
      <c r="A1612" t="s">
        <v>8403</v>
      </c>
      <c r="B1612">
        <v>70</v>
      </c>
    </row>
    <row r="1613" spans="1:2" x14ac:dyDescent="0.3">
      <c r="A1613" t="s">
        <v>8403</v>
      </c>
      <c r="B1613">
        <v>244</v>
      </c>
    </row>
    <row r="1614" spans="1:2" x14ac:dyDescent="0.3">
      <c r="A1614" t="s">
        <v>8403</v>
      </c>
      <c r="B1614">
        <v>82</v>
      </c>
    </row>
    <row r="1615" spans="1:2" x14ac:dyDescent="0.3">
      <c r="A1615" t="s">
        <v>8403</v>
      </c>
      <c r="B1615">
        <v>226</v>
      </c>
    </row>
    <row r="1616" spans="1:2" x14ac:dyDescent="0.3">
      <c r="A1616" t="s">
        <v>8403</v>
      </c>
      <c r="B1616">
        <v>60</v>
      </c>
    </row>
    <row r="1617" spans="1:2" x14ac:dyDescent="0.3">
      <c r="A1617" t="s">
        <v>8403</v>
      </c>
      <c r="B1617">
        <v>322</v>
      </c>
    </row>
    <row r="1618" spans="1:2" x14ac:dyDescent="0.3">
      <c r="A1618" t="s">
        <v>8403</v>
      </c>
      <c r="B1618">
        <v>94</v>
      </c>
    </row>
    <row r="1619" spans="1:2" x14ac:dyDescent="0.3">
      <c r="A1619" t="s">
        <v>8403</v>
      </c>
      <c r="B1619">
        <v>47</v>
      </c>
    </row>
    <row r="1620" spans="1:2" x14ac:dyDescent="0.3">
      <c r="A1620" t="s">
        <v>8403</v>
      </c>
      <c r="B1620">
        <v>115</v>
      </c>
    </row>
    <row r="1621" spans="1:2" x14ac:dyDescent="0.3">
      <c r="A1621" t="s">
        <v>8403</v>
      </c>
      <c r="B1621">
        <v>134</v>
      </c>
    </row>
    <row r="1622" spans="1:2" x14ac:dyDescent="0.3">
      <c r="A1622" t="s">
        <v>8403</v>
      </c>
      <c r="B1622">
        <v>35</v>
      </c>
    </row>
    <row r="1623" spans="1:2" x14ac:dyDescent="0.3">
      <c r="A1623" t="s">
        <v>8403</v>
      </c>
      <c r="B1623">
        <v>104</v>
      </c>
    </row>
    <row r="1624" spans="1:2" x14ac:dyDescent="0.3">
      <c r="A1624" t="s">
        <v>8403</v>
      </c>
      <c r="B1624">
        <v>184</v>
      </c>
    </row>
    <row r="1625" spans="1:2" x14ac:dyDescent="0.3">
      <c r="A1625" t="s">
        <v>8403</v>
      </c>
      <c r="B1625">
        <v>119</v>
      </c>
    </row>
    <row r="1626" spans="1:2" x14ac:dyDescent="0.3">
      <c r="A1626" t="s">
        <v>8403</v>
      </c>
      <c r="B1626">
        <v>59</v>
      </c>
    </row>
    <row r="1627" spans="1:2" x14ac:dyDescent="0.3">
      <c r="A1627" t="s">
        <v>8403</v>
      </c>
      <c r="B1627">
        <v>113</v>
      </c>
    </row>
    <row r="1628" spans="1:2" x14ac:dyDescent="0.3">
      <c r="A1628" t="s">
        <v>8403</v>
      </c>
      <c r="B1628">
        <v>84</v>
      </c>
    </row>
    <row r="1629" spans="1:2" x14ac:dyDescent="0.3">
      <c r="A1629" t="s">
        <v>8403</v>
      </c>
      <c r="B1629">
        <v>74</v>
      </c>
    </row>
    <row r="1630" spans="1:2" x14ac:dyDescent="0.3">
      <c r="A1630" t="s">
        <v>8403</v>
      </c>
      <c r="B1630">
        <v>216</v>
      </c>
    </row>
    <row r="1631" spans="1:2" x14ac:dyDescent="0.3">
      <c r="A1631" t="s">
        <v>8403</v>
      </c>
      <c r="B1631">
        <v>39</v>
      </c>
    </row>
    <row r="1632" spans="1:2" x14ac:dyDescent="0.3">
      <c r="A1632" t="s">
        <v>8403</v>
      </c>
      <c r="B1632">
        <v>21</v>
      </c>
    </row>
    <row r="1633" spans="1:2" x14ac:dyDescent="0.3">
      <c r="A1633" t="s">
        <v>8403</v>
      </c>
      <c r="B1633">
        <v>30</v>
      </c>
    </row>
    <row r="1634" spans="1:2" x14ac:dyDescent="0.3">
      <c r="A1634" t="s">
        <v>8403</v>
      </c>
      <c r="B1634">
        <v>37</v>
      </c>
    </row>
    <row r="1635" spans="1:2" x14ac:dyDescent="0.3">
      <c r="A1635" t="s">
        <v>8403</v>
      </c>
      <c r="B1635">
        <v>202</v>
      </c>
    </row>
    <row r="1636" spans="1:2" x14ac:dyDescent="0.3">
      <c r="A1636" t="s">
        <v>8403</v>
      </c>
      <c r="B1636">
        <v>37</v>
      </c>
    </row>
    <row r="1637" spans="1:2" x14ac:dyDescent="0.3">
      <c r="A1637" t="s">
        <v>8403</v>
      </c>
      <c r="B1637">
        <v>28</v>
      </c>
    </row>
    <row r="1638" spans="1:2" x14ac:dyDescent="0.3">
      <c r="A1638" t="s">
        <v>8403</v>
      </c>
      <c r="B1638">
        <v>26</v>
      </c>
    </row>
    <row r="1639" spans="1:2" x14ac:dyDescent="0.3">
      <c r="A1639" t="s">
        <v>8403</v>
      </c>
      <c r="B1639">
        <v>61</v>
      </c>
    </row>
    <row r="1640" spans="1:2" x14ac:dyDescent="0.3">
      <c r="A1640" t="s">
        <v>8403</v>
      </c>
      <c r="B1640">
        <v>115</v>
      </c>
    </row>
    <row r="1641" spans="1:2" x14ac:dyDescent="0.3">
      <c r="A1641" t="s">
        <v>8403</v>
      </c>
      <c r="B1641">
        <v>181</v>
      </c>
    </row>
    <row r="1642" spans="1:2" x14ac:dyDescent="0.3">
      <c r="A1642" t="s">
        <v>8403</v>
      </c>
      <c r="B1642">
        <v>110</v>
      </c>
    </row>
    <row r="1643" spans="1:2" x14ac:dyDescent="0.3">
      <c r="A1643" t="s">
        <v>8403</v>
      </c>
      <c r="B1643">
        <v>269</v>
      </c>
    </row>
    <row r="1644" spans="1:2" x14ac:dyDescent="0.3">
      <c r="A1644" t="s">
        <v>8403</v>
      </c>
      <c r="B1644">
        <v>79</v>
      </c>
    </row>
    <row r="1645" spans="1:2" x14ac:dyDescent="0.3">
      <c r="A1645" t="s">
        <v>8403</v>
      </c>
      <c r="B1645">
        <v>104</v>
      </c>
    </row>
    <row r="1646" spans="1:2" x14ac:dyDescent="0.3">
      <c r="A1646" t="s">
        <v>8403</v>
      </c>
      <c r="B1646">
        <v>34</v>
      </c>
    </row>
    <row r="1647" spans="1:2" x14ac:dyDescent="0.3">
      <c r="A1647" t="s">
        <v>8403</v>
      </c>
      <c r="B1647">
        <v>167</v>
      </c>
    </row>
    <row r="1648" spans="1:2" x14ac:dyDescent="0.3">
      <c r="A1648" t="s">
        <v>8403</v>
      </c>
      <c r="B1648">
        <v>183</v>
      </c>
    </row>
    <row r="1649" spans="1:2" x14ac:dyDescent="0.3">
      <c r="A1649" t="s">
        <v>8403</v>
      </c>
      <c r="B1649">
        <v>71</v>
      </c>
    </row>
    <row r="1650" spans="1:2" x14ac:dyDescent="0.3">
      <c r="A1650" t="s">
        <v>8403</v>
      </c>
      <c r="B1650">
        <v>69</v>
      </c>
    </row>
    <row r="1651" spans="1:2" x14ac:dyDescent="0.3">
      <c r="A1651" t="s">
        <v>8403</v>
      </c>
      <c r="B1651">
        <v>270</v>
      </c>
    </row>
    <row r="1652" spans="1:2" x14ac:dyDescent="0.3">
      <c r="A1652" t="s">
        <v>8403</v>
      </c>
      <c r="B1652">
        <v>193</v>
      </c>
    </row>
    <row r="1653" spans="1:2" x14ac:dyDescent="0.3">
      <c r="A1653" t="s">
        <v>8403</v>
      </c>
      <c r="B1653">
        <v>57</v>
      </c>
    </row>
    <row r="1654" spans="1:2" x14ac:dyDescent="0.3">
      <c r="A1654" t="s">
        <v>8403</v>
      </c>
      <c r="B1654">
        <v>200</v>
      </c>
    </row>
    <row r="1655" spans="1:2" x14ac:dyDescent="0.3">
      <c r="A1655" t="s">
        <v>8403</v>
      </c>
      <c r="B1655">
        <v>88</v>
      </c>
    </row>
    <row r="1656" spans="1:2" x14ac:dyDescent="0.3">
      <c r="A1656" t="s">
        <v>8403</v>
      </c>
      <c r="B1656">
        <v>213</v>
      </c>
    </row>
    <row r="1657" spans="1:2" x14ac:dyDescent="0.3">
      <c r="A1657" t="s">
        <v>8403</v>
      </c>
      <c r="B1657">
        <v>20</v>
      </c>
    </row>
    <row r="1658" spans="1:2" x14ac:dyDescent="0.3">
      <c r="A1658" t="s">
        <v>8403</v>
      </c>
      <c r="B1658">
        <v>50</v>
      </c>
    </row>
    <row r="1659" spans="1:2" x14ac:dyDescent="0.3">
      <c r="A1659" t="s">
        <v>8403</v>
      </c>
      <c r="B1659">
        <v>115</v>
      </c>
    </row>
    <row r="1660" spans="1:2" x14ac:dyDescent="0.3">
      <c r="A1660" t="s">
        <v>8403</v>
      </c>
      <c r="B1660">
        <v>186</v>
      </c>
    </row>
    <row r="1661" spans="1:2" x14ac:dyDescent="0.3">
      <c r="A1661" t="s">
        <v>8403</v>
      </c>
      <c r="B1661">
        <v>18</v>
      </c>
    </row>
    <row r="1662" spans="1:2" x14ac:dyDescent="0.3">
      <c r="A1662" t="s">
        <v>8403</v>
      </c>
      <c r="B1662">
        <v>176</v>
      </c>
    </row>
    <row r="1663" spans="1:2" x14ac:dyDescent="0.3">
      <c r="A1663" t="s">
        <v>8403</v>
      </c>
      <c r="B1663">
        <v>41</v>
      </c>
    </row>
    <row r="1664" spans="1:2" x14ac:dyDescent="0.3">
      <c r="A1664" t="s">
        <v>8403</v>
      </c>
      <c r="B1664">
        <v>75</v>
      </c>
    </row>
    <row r="1665" spans="1:2" x14ac:dyDescent="0.3">
      <c r="A1665" t="s">
        <v>8403</v>
      </c>
      <c r="B1665">
        <v>97</v>
      </c>
    </row>
    <row r="1666" spans="1:2" x14ac:dyDescent="0.3">
      <c r="A1666" t="s">
        <v>8403</v>
      </c>
      <c r="B1666">
        <v>73</v>
      </c>
    </row>
    <row r="1667" spans="1:2" x14ac:dyDescent="0.3">
      <c r="A1667" t="s">
        <v>8403</v>
      </c>
      <c r="B1667">
        <v>49</v>
      </c>
    </row>
    <row r="1668" spans="1:2" x14ac:dyDescent="0.3">
      <c r="A1668" t="s">
        <v>8403</v>
      </c>
      <c r="B1668">
        <v>134</v>
      </c>
    </row>
    <row r="1669" spans="1:2" x14ac:dyDescent="0.3">
      <c r="A1669" t="s">
        <v>8403</v>
      </c>
      <c r="B1669">
        <v>68</v>
      </c>
    </row>
    <row r="1670" spans="1:2" x14ac:dyDescent="0.3">
      <c r="A1670" t="s">
        <v>8403</v>
      </c>
      <c r="B1670">
        <v>49</v>
      </c>
    </row>
    <row r="1671" spans="1:2" x14ac:dyDescent="0.3">
      <c r="A1671" t="s">
        <v>8403</v>
      </c>
      <c r="B1671">
        <v>63</v>
      </c>
    </row>
    <row r="1672" spans="1:2" x14ac:dyDescent="0.3">
      <c r="A1672" t="s">
        <v>8403</v>
      </c>
      <c r="B1672">
        <v>163</v>
      </c>
    </row>
    <row r="1673" spans="1:2" x14ac:dyDescent="0.3">
      <c r="A1673" t="s">
        <v>8403</v>
      </c>
      <c r="B1673">
        <v>288</v>
      </c>
    </row>
    <row r="1674" spans="1:2" x14ac:dyDescent="0.3">
      <c r="A1674" t="s">
        <v>8403</v>
      </c>
      <c r="B1674">
        <v>42</v>
      </c>
    </row>
    <row r="1675" spans="1:2" x14ac:dyDescent="0.3">
      <c r="A1675" t="s">
        <v>8403</v>
      </c>
      <c r="B1675">
        <v>70</v>
      </c>
    </row>
    <row r="1676" spans="1:2" x14ac:dyDescent="0.3">
      <c r="A1676" t="s">
        <v>8403</v>
      </c>
      <c r="B1676">
        <v>30</v>
      </c>
    </row>
    <row r="1677" spans="1:2" x14ac:dyDescent="0.3">
      <c r="A1677" t="s">
        <v>8403</v>
      </c>
      <c r="B1677">
        <v>51</v>
      </c>
    </row>
    <row r="1678" spans="1:2" x14ac:dyDescent="0.3">
      <c r="A1678" t="s">
        <v>8403</v>
      </c>
      <c r="B1678">
        <v>145</v>
      </c>
    </row>
    <row r="1679" spans="1:2" x14ac:dyDescent="0.3">
      <c r="A1679" t="s">
        <v>8403</v>
      </c>
      <c r="B1679">
        <v>21</v>
      </c>
    </row>
    <row r="1680" spans="1:2" x14ac:dyDescent="0.3">
      <c r="A1680" t="s">
        <v>8403</v>
      </c>
      <c r="B1680">
        <v>286</v>
      </c>
    </row>
    <row r="1681" spans="1:2" x14ac:dyDescent="0.3">
      <c r="A1681" t="s">
        <v>8403</v>
      </c>
      <c r="B1681">
        <v>12</v>
      </c>
    </row>
    <row r="1682" spans="1:2" x14ac:dyDescent="0.3">
      <c r="A1682" t="s">
        <v>8403</v>
      </c>
      <c r="B1682">
        <v>100</v>
      </c>
    </row>
    <row r="1683" spans="1:2" x14ac:dyDescent="0.3">
      <c r="A1683" t="s">
        <v>8403</v>
      </c>
      <c r="B1683">
        <v>100</v>
      </c>
    </row>
    <row r="1684" spans="1:2" x14ac:dyDescent="0.3">
      <c r="A1684" t="s">
        <v>8403</v>
      </c>
      <c r="B1684">
        <v>34</v>
      </c>
    </row>
    <row r="1685" spans="1:2" x14ac:dyDescent="0.3">
      <c r="A1685" t="s">
        <v>8403</v>
      </c>
      <c r="B1685">
        <v>63</v>
      </c>
    </row>
    <row r="1686" spans="1:2" x14ac:dyDescent="0.3">
      <c r="A1686" t="s">
        <v>8403</v>
      </c>
      <c r="B1686">
        <v>30</v>
      </c>
    </row>
    <row r="1687" spans="1:2" x14ac:dyDescent="0.3">
      <c r="A1687" t="s">
        <v>8403</v>
      </c>
      <c r="B1687">
        <v>47</v>
      </c>
    </row>
    <row r="1688" spans="1:2" x14ac:dyDescent="0.3">
      <c r="A1688" t="s">
        <v>8403</v>
      </c>
      <c r="B1688">
        <v>237</v>
      </c>
    </row>
    <row r="1689" spans="1:2" x14ac:dyDescent="0.3">
      <c r="A1689" t="s">
        <v>8403</v>
      </c>
      <c r="B1689">
        <v>47</v>
      </c>
    </row>
    <row r="1690" spans="1:2" x14ac:dyDescent="0.3">
      <c r="A1690" t="s">
        <v>8403</v>
      </c>
      <c r="B1690">
        <v>15</v>
      </c>
    </row>
    <row r="1691" spans="1:2" x14ac:dyDescent="0.3">
      <c r="A1691" t="s">
        <v>8403</v>
      </c>
      <c r="B1691">
        <v>81</v>
      </c>
    </row>
    <row r="1692" spans="1:2" x14ac:dyDescent="0.3">
      <c r="A1692" t="s">
        <v>8403</v>
      </c>
      <c r="B1692">
        <v>122</v>
      </c>
    </row>
    <row r="1693" spans="1:2" x14ac:dyDescent="0.3">
      <c r="A1693" t="s">
        <v>8403</v>
      </c>
      <c r="B1693">
        <v>34</v>
      </c>
    </row>
    <row r="1694" spans="1:2" x14ac:dyDescent="0.3">
      <c r="A1694" t="s">
        <v>8403</v>
      </c>
      <c r="B1694">
        <v>207</v>
      </c>
    </row>
    <row r="1695" spans="1:2" x14ac:dyDescent="0.3">
      <c r="A1695" t="s">
        <v>8403</v>
      </c>
      <c r="B1695">
        <v>25</v>
      </c>
    </row>
    <row r="1696" spans="1:2" x14ac:dyDescent="0.3">
      <c r="A1696" t="s">
        <v>8403</v>
      </c>
      <c r="B1696">
        <v>72</v>
      </c>
    </row>
    <row r="1697" spans="1:2" x14ac:dyDescent="0.3">
      <c r="A1697" t="s">
        <v>8403</v>
      </c>
      <c r="B1697">
        <v>14</v>
      </c>
    </row>
    <row r="1698" spans="1:2" x14ac:dyDescent="0.3">
      <c r="A1698" t="s">
        <v>8403</v>
      </c>
      <c r="B1698">
        <v>15</v>
      </c>
    </row>
    <row r="1699" spans="1:2" x14ac:dyDescent="0.3">
      <c r="A1699" t="s">
        <v>8403</v>
      </c>
      <c r="B1699">
        <v>91</v>
      </c>
    </row>
    <row r="1700" spans="1:2" x14ac:dyDescent="0.3">
      <c r="A1700" t="s">
        <v>8403</v>
      </c>
      <c r="B1700">
        <v>24</v>
      </c>
    </row>
    <row r="1701" spans="1:2" x14ac:dyDescent="0.3">
      <c r="A1701" t="s">
        <v>8403</v>
      </c>
      <c r="B1701">
        <v>27</v>
      </c>
    </row>
    <row r="1702" spans="1:2" x14ac:dyDescent="0.3">
      <c r="A1702" t="s">
        <v>8403</v>
      </c>
      <c r="B1702">
        <v>47</v>
      </c>
    </row>
    <row r="1703" spans="1:2" x14ac:dyDescent="0.3">
      <c r="A1703" t="s">
        <v>8403</v>
      </c>
      <c r="B1703">
        <v>44</v>
      </c>
    </row>
    <row r="1704" spans="1:2" x14ac:dyDescent="0.3">
      <c r="A1704" t="s">
        <v>8403</v>
      </c>
      <c r="B1704">
        <v>72</v>
      </c>
    </row>
    <row r="1705" spans="1:2" x14ac:dyDescent="0.3">
      <c r="A1705" t="s">
        <v>8403</v>
      </c>
      <c r="B1705">
        <v>63</v>
      </c>
    </row>
    <row r="1706" spans="1:2" x14ac:dyDescent="0.3">
      <c r="A1706" t="s">
        <v>8403</v>
      </c>
      <c r="B1706">
        <v>88</v>
      </c>
    </row>
    <row r="1707" spans="1:2" x14ac:dyDescent="0.3">
      <c r="A1707" t="s">
        <v>8403</v>
      </c>
      <c r="B1707">
        <v>70</v>
      </c>
    </row>
    <row r="1708" spans="1:2" x14ac:dyDescent="0.3">
      <c r="A1708" t="s">
        <v>8403</v>
      </c>
      <c r="B1708">
        <v>50</v>
      </c>
    </row>
    <row r="1709" spans="1:2" x14ac:dyDescent="0.3">
      <c r="A1709" t="s">
        <v>8403</v>
      </c>
      <c r="B1709">
        <v>35</v>
      </c>
    </row>
    <row r="1710" spans="1:2" x14ac:dyDescent="0.3">
      <c r="A1710" t="s">
        <v>8403</v>
      </c>
      <c r="B1710">
        <v>175</v>
      </c>
    </row>
    <row r="1711" spans="1:2" x14ac:dyDescent="0.3">
      <c r="A1711" t="s">
        <v>8403</v>
      </c>
      <c r="B1711">
        <v>20</v>
      </c>
    </row>
    <row r="1712" spans="1:2" x14ac:dyDescent="0.3">
      <c r="A1712" t="s">
        <v>8403</v>
      </c>
      <c r="B1712">
        <v>54</v>
      </c>
    </row>
    <row r="1713" spans="1:2" x14ac:dyDescent="0.3">
      <c r="A1713" t="s">
        <v>8403</v>
      </c>
      <c r="B1713">
        <v>20</v>
      </c>
    </row>
    <row r="1714" spans="1:2" x14ac:dyDescent="0.3">
      <c r="A1714" t="s">
        <v>8403</v>
      </c>
      <c r="B1714">
        <v>57</v>
      </c>
    </row>
    <row r="1715" spans="1:2" x14ac:dyDescent="0.3">
      <c r="A1715" t="s">
        <v>8403</v>
      </c>
      <c r="B1715">
        <v>31</v>
      </c>
    </row>
    <row r="1716" spans="1:2" x14ac:dyDescent="0.3">
      <c r="A1716" t="s">
        <v>8403</v>
      </c>
      <c r="B1716">
        <v>31</v>
      </c>
    </row>
    <row r="1717" spans="1:2" x14ac:dyDescent="0.3">
      <c r="A1717" t="s">
        <v>8403</v>
      </c>
      <c r="B1717">
        <v>45</v>
      </c>
    </row>
    <row r="1718" spans="1:2" x14ac:dyDescent="0.3">
      <c r="A1718" t="s">
        <v>8403</v>
      </c>
      <c r="B1718">
        <v>41</v>
      </c>
    </row>
    <row r="1719" spans="1:2" x14ac:dyDescent="0.3">
      <c r="A1719" t="s">
        <v>8403</v>
      </c>
      <c r="B1719">
        <v>29</v>
      </c>
    </row>
    <row r="1720" spans="1:2" x14ac:dyDescent="0.3">
      <c r="A1720" t="s">
        <v>8403</v>
      </c>
      <c r="B1720">
        <v>58</v>
      </c>
    </row>
    <row r="1721" spans="1:2" x14ac:dyDescent="0.3">
      <c r="A1721" t="s">
        <v>8403</v>
      </c>
      <c r="B1721">
        <v>89</v>
      </c>
    </row>
    <row r="1722" spans="1:2" x14ac:dyDescent="0.3">
      <c r="A1722" t="s">
        <v>8403</v>
      </c>
      <c r="B1722">
        <v>125</v>
      </c>
    </row>
    <row r="1723" spans="1:2" x14ac:dyDescent="0.3">
      <c r="A1723" t="s">
        <v>8403</v>
      </c>
      <c r="B1723">
        <v>18</v>
      </c>
    </row>
    <row r="1724" spans="1:2" x14ac:dyDescent="0.3">
      <c r="A1724" t="s">
        <v>8403</v>
      </c>
      <c r="B1724">
        <v>32</v>
      </c>
    </row>
    <row r="1725" spans="1:2" x14ac:dyDescent="0.3">
      <c r="A1725" t="s">
        <v>8403</v>
      </c>
      <c r="B1725">
        <v>16</v>
      </c>
    </row>
    <row r="1726" spans="1:2" x14ac:dyDescent="0.3">
      <c r="A1726" t="s">
        <v>8403</v>
      </c>
      <c r="B1726">
        <v>38</v>
      </c>
    </row>
    <row r="1727" spans="1:2" x14ac:dyDescent="0.3">
      <c r="A1727" t="s">
        <v>8403</v>
      </c>
      <c r="B1727">
        <v>15</v>
      </c>
    </row>
    <row r="1728" spans="1:2" x14ac:dyDescent="0.3">
      <c r="A1728" t="s">
        <v>8403</v>
      </c>
      <c r="B1728">
        <v>23</v>
      </c>
    </row>
    <row r="1729" spans="1:2" x14ac:dyDescent="0.3">
      <c r="A1729" t="s">
        <v>8403</v>
      </c>
      <c r="B1729">
        <v>49</v>
      </c>
    </row>
    <row r="1730" spans="1:2" x14ac:dyDescent="0.3">
      <c r="A1730" t="s">
        <v>8403</v>
      </c>
      <c r="B1730">
        <v>10</v>
      </c>
    </row>
    <row r="1731" spans="1:2" x14ac:dyDescent="0.3">
      <c r="A1731" t="s">
        <v>8403</v>
      </c>
      <c r="B1731">
        <v>15</v>
      </c>
    </row>
    <row r="1732" spans="1:2" x14ac:dyDescent="0.3">
      <c r="A1732" t="s">
        <v>8403</v>
      </c>
      <c r="B1732">
        <v>57</v>
      </c>
    </row>
    <row r="1733" spans="1:2" x14ac:dyDescent="0.3">
      <c r="A1733" t="s">
        <v>8403</v>
      </c>
      <c r="B1733">
        <v>33</v>
      </c>
    </row>
    <row r="1734" spans="1:2" x14ac:dyDescent="0.3">
      <c r="A1734" t="s">
        <v>8403</v>
      </c>
      <c r="B1734">
        <v>9</v>
      </c>
    </row>
    <row r="1735" spans="1:2" x14ac:dyDescent="0.3">
      <c r="A1735" t="s">
        <v>8403</v>
      </c>
      <c r="B1735">
        <v>26</v>
      </c>
    </row>
    <row r="1736" spans="1:2" x14ac:dyDescent="0.3">
      <c r="A1736" t="s">
        <v>8403</v>
      </c>
      <c r="B1736">
        <v>69</v>
      </c>
    </row>
    <row r="1737" spans="1:2" x14ac:dyDescent="0.3">
      <c r="A1737" t="s">
        <v>8403</v>
      </c>
      <c r="B1737">
        <v>65</v>
      </c>
    </row>
    <row r="1738" spans="1:2" x14ac:dyDescent="0.3">
      <c r="A1738" t="s">
        <v>8403</v>
      </c>
      <c r="B1738">
        <v>83</v>
      </c>
    </row>
    <row r="1739" spans="1:2" x14ac:dyDescent="0.3">
      <c r="A1739" t="s">
        <v>8403</v>
      </c>
      <c r="B1739">
        <v>111</v>
      </c>
    </row>
    <row r="1740" spans="1:2" x14ac:dyDescent="0.3">
      <c r="A1740" t="s">
        <v>8403</v>
      </c>
      <c r="B1740">
        <v>46</v>
      </c>
    </row>
    <row r="1741" spans="1:2" x14ac:dyDescent="0.3">
      <c r="A1741" t="s">
        <v>8403</v>
      </c>
      <c r="B1741">
        <v>63</v>
      </c>
    </row>
    <row r="1742" spans="1:2" x14ac:dyDescent="0.3">
      <c r="A1742" t="s">
        <v>8403</v>
      </c>
      <c r="B1742">
        <v>9</v>
      </c>
    </row>
    <row r="1743" spans="1:2" x14ac:dyDescent="0.3">
      <c r="A1743" t="s">
        <v>8403</v>
      </c>
      <c r="B1743">
        <v>34</v>
      </c>
    </row>
    <row r="1744" spans="1:2" x14ac:dyDescent="0.3">
      <c r="A1744" t="s">
        <v>8403</v>
      </c>
      <c r="B1744">
        <v>112</v>
      </c>
    </row>
    <row r="1745" spans="1:2" x14ac:dyDescent="0.3">
      <c r="A1745" t="s">
        <v>8403</v>
      </c>
      <c r="B1745">
        <v>47</v>
      </c>
    </row>
    <row r="1746" spans="1:2" x14ac:dyDescent="0.3">
      <c r="A1746" t="s">
        <v>8403</v>
      </c>
      <c r="B1746">
        <v>38</v>
      </c>
    </row>
    <row r="1747" spans="1:2" x14ac:dyDescent="0.3">
      <c r="A1747" t="s">
        <v>8403</v>
      </c>
      <c r="B1747">
        <v>28</v>
      </c>
    </row>
    <row r="1748" spans="1:2" x14ac:dyDescent="0.3">
      <c r="A1748" t="s">
        <v>8403</v>
      </c>
      <c r="B1748">
        <v>78</v>
      </c>
    </row>
    <row r="1749" spans="1:2" x14ac:dyDescent="0.3">
      <c r="A1749" t="s">
        <v>8403</v>
      </c>
      <c r="B1749">
        <v>23</v>
      </c>
    </row>
    <row r="1750" spans="1:2" x14ac:dyDescent="0.3">
      <c r="A1750" t="s">
        <v>8403</v>
      </c>
      <c r="B1750">
        <v>40</v>
      </c>
    </row>
    <row r="1751" spans="1:2" x14ac:dyDescent="0.3">
      <c r="A1751" t="s">
        <v>8403</v>
      </c>
      <c r="B1751">
        <v>13</v>
      </c>
    </row>
    <row r="1752" spans="1:2" x14ac:dyDescent="0.3">
      <c r="A1752" t="s">
        <v>8403</v>
      </c>
      <c r="B1752">
        <v>18</v>
      </c>
    </row>
    <row r="1753" spans="1:2" x14ac:dyDescent="0.3">
      <c r="A1753" t="s">
        <v>8403</v>
      </c>
      <c r="B1753">
        <v>22</v>
      </c>
    </row>
    <row r="1754" spans="1:2" x14ac:dyDescent="0.3">
      <c r="A1754" t="s">
        <v>8403</v>
      </c>
      <c r="B1754">
        <v>79</v>
      </c>
    </row>
    <row r="1755" spans="1:2" x14ac:dyDescent="0.3">
      <c r="A1755" t="s">
        <v>8403</v>
      </c>
      <c r="B1755">
        <v>14</v>
      </c>
    </row>
    <row r="1756" spans="1:2" x14ac:dyDescent="0.3">
      <c r="A1756" t="s">
        <v>8403</v>
      </c>
      <c r="B1756">
        <v>51</v>
      </c>
    </row>
    <row r="1757" spans="1:2" x14ac:dyDescent="0.3">
      <c r="A1757" t="s">
        <v>8403</v>
      </c>
      <c r="B1757">
        <v>54</v>
      </c>
    </row>
    <row r="1758" spans="1:2" x14ac:dyDescent="0.3">
      <c r="A1758" t="s">
        <v>8403</v>
      </c>
      <c r="B1758">
        <v>70</v>
      </c>
    </row>
    <row r="1759" spans="1:2" x14ac:dyDescent="0.3">
      <c r="A1759" t="s">
        <v>8403</v>
      </c>
      <c r="B1759">
        <v>44</v>
      </c>
    </row>
    <row r="1760" spans="1:2" x14ac:dyDescent="0.3">
      <c r="A1760" t="s">
        <v>8403</v>
      </c>
      <c r="B1760">
        <v>55</v>
      </c>
    </row>
    <row r="1761" spans="1:2" x14ac:dyDescent="0.3">
      <c r="A1761" t="s">
        <v>8403</v>
      </c>
      <c r="B1761">
        <v>15</v>
      </c>
    </row>
    <row r="1762" spans="1:2" x14ac:dyDescent="0.3">
      <c r="A1762" t="s">
        <v>8403</v>
      </c>
      <c r="B1762">
        <v>27</v>
      </c>
    </row>
    <row r="1763" spans="1:2" x14ac:dyDescent="0.3">
      <c r="A1763" t="s">
        <v>8403</v>
      </c>
      <c r="B1763">
        <v>21</v>
      </c>
    </row>
    <row r="1764" spans="1:2" x14ac:dyDescent="0.3">
      <c r="A1764" t="s">
        <v>8403</v>
      </c>
      <c r="B1764">
        <v>162</v>
      </c>
    </row>
    <row r="1765" spans="1:2" x14ac:dyDescent="0.3">
      <c r="A1765" t="s">
        <v>8403</v>
      </c>
      <c r="B1765">
        <v>23</v>
      </c>
    </row>
    <row r="1766" spans="1:2" x14ac:dyDescent="0.3">
      <c r="A1766" t="s">
        <v>8403</v>
      </c>
      <c r="B1766">
        <v>72</v>
      </c>
    </row>
    <row r="1767" spans="1:2" x14ac:dyDescent="0.3">
      <c r="A1767" t="s">
        <v>8403</v>
      </c>
      <c r="B1767">
        <v>68</v>
      </c>
    </row>
    <row r="1768" spans="1:2" x14ac:dyDescent="0.3">
      <c r="A1768" t="s">
        <v>8403</v>
      </c>
      <c r="B1768">
        <v>20</v>
      </c>
    </row>
    <row r="1769" spans="1:2" x14ac:dyDescent="0.3">
      <c r="A1769" t="s">
        <v>8403</v>
      </c>
      <c r="B1769">
        <v>26</v>
      </c>
    </row>
    <row r="1770" spans="1:2" x14ac:dyDescent="0.3">
      <c r="A1770" t="s">
        <v>8403</v>
      </c>
      <c r="B1770">
        <v>72</v>
      </c>
    </row>
    <row r="1771" spans="1:2" x14ac:dyDescent="0.3">
      <c r="A1771" t="s">
        <v>8403</v>
      </c>
      <c r="B1771">
        <v>3</v>
      </c>
    </row>
    <row r="1772" spans="1:2" x14ac:dyDescent="0.3">
      <c r="A1772" t="s">
        <v>8403</v>
      </c>
      <c r="B1772">
        <v>18</v>
      </c>
    </row>
    <row r="1773" spans="1:2" x14ac:dyDescent="0.3">
      <c r="A1773" t="s">
        <v>8403</v>
      </c>
      <c r="B1773">
        <v>30</v>
      </c>
    </row>
    <row r="1774" spans="1:2" x14ac:dyDescent="0.3">
      <c r="A1774" t="s">
        <v>8403</v>
      </c>
      <c r="B1774">
        <v>23</v>
      </c>
    </row>
    <row r="1775" spans="1:2" x14ac:dyDescent="0.3">
      <c r="A1775" t="s">
        <v>8403</v>
      </c>
      <c r="B1775">
        <v>54</v>
      </c>
    </row>
    <row r="1776" spans="1:2" x14ac:dyDescent="0.3">
      <c r="A1776" t="s">
        <v>8403</v>
      </c>
      <c r="B1776">
        <v>26</v>
      </c>
    </row>
    <row r="1777" spans="1:2" x14ac:dyDescent="0.3">
      <c r="A1777" t="s">
        <v>8403</v>
      </c>
      <c r="B1777">
        <v>9</v>
      </c>
    </row>
    <row r="1778" spans="1:2" x14ac:dyDescent="0.3">
      <c r="A1778" t="s">
        <v>8403</v>
      </c>
      <c r="B1778">
        <v>27</v>
      </c>
    </row>
    <row r="1779" spans="1:2" x14ac:dyDescent="0.3">
      <c r="A1779" t="s">
        <v>8403</v>
      </c>
      <c r="B1779">
        <v>30</v>
      </c>
    </row>
    <row r="1780" spans="1:2" x14ac:dyDescent="0.3">
      <c r="A1780" t="s">
        <v>8403</v>
      </c>
      <c r="B1780">
        <v>52</v>
      </c>
    </row>
    <row r="1781" spans="1:2" x14ac:dyDescent="0.3">
      <c r="A1781" t="s">
        <v>8403</v>
      </c>
      <c r="B1781">
        <v>17</v>
      </c>
    </row>
    <row r="1782" spans="1:2" x14ac:dyDescent="0.3">
      <c r="A1782" t="s">
        <v>8403</v>
      </c>
      <c r="B1782">
        <v>19</v>
      </c>
    </row>
    <row r="1783" spans="1:2" x14ac:dyDescent="0.3">
      <c r="A1783" t="s">
        <v>8403</v>
      </c>
      <c r="B1783">
        <v>77</v>
      </c>
    </row>
    <row r="1784" spans="1:2" x14ac:dyDescent="0.3">
      <c r="A1784" t="s">
        <v>8403</v>
      </c>
      <c r="B1784">
        <v>21</v>
      </c>
    </row>
    <row r="1785" spans="1:2" x14ac:dyDescent="0.3">
      <c r="A1785" t="s">
        <v>8403</v>
      </c>
      <c r="B1785">
        <v>38</v>
      </c>
    </row>
    <row r="1786" spans="1:2" x14ac:dyDescent="0.3">
      <c r="A1786" t="s">
        <v>8403</v>
      </c>
      <c r="B1786">
        <v>28</v>
      </c>
    </row>
    <row r="1787" spans="1:2" x14ac:dyDescent="0.3">
      <c r="A1787" t="s">
        <v>8403</v>
      </c>
      <c r="B1787">
        <v>48</v>
      </c>
    </row>
    <row r="1788" spans="1:2" x14ac:dyDescent="0.3">
      <c r="A1788" t="s">
        <v>8403</v>
      </c>
      <c r="B1788">
        <v>46</v>
      </c>
    </row>
    <row r="1789" spans="1:2" x14ac:dyDescent="0.3">
      <c r="A1789" t="s">
        <v>8403</v>
      </c>
      <c r="B1789">
        <v>30</v>
      </c>
    </row>
    <row r="1790" spans="1:2" x14ac:dyDescent="0.3">
      <c r="A1790" t="s">
        <v>8403</v>
      </c>
      <c r="B1790">
        <v>64</v>
      </c>
    </row>
    <row r="1791" spans="1:2" x14ac:dyDescent="0.3">
      <c r="A1791" t="s">
        <v>8403</v>
      </c>
      <c r="B1791">
        <v>15</v>
      </c>
    </row>
    <row r="1792" spans="1:2" x14ac:dyDescent="0.3">
      <c r="A1792" t="s">
        <v>8403</v>
      </c>
      <c r="B1792">
        <v>41</v>
      </c>
    </row>
    <row r="1793" spans="1:2" x14ac:dyDescent="0.3">
      <c r="A1793" t="s">
        <v>8403</v>
      </c>
      <c r="B1793">
        <v>35</v>
      </c>
    </row>
    <row r="1794" spans="1:2" x14ac:dyDescent="0.3">
      <c r="A1794" t="s">
        <v>8403</v>
      </c>
      <c r="B1794">
        <v>45</v>
      </c>
    </row>
    <row r="1795" spans="1:2" x14ac:dyDescent="0.3">
      <c r="A1795" t="s">
        <v>8403</v>
      </c>
      <c r="B1795">
        <v>62</v>
      </c>
    </row>
    <row r="1796" spans="1:2" x14ac:dyDescent="0.3">
      <c r="A1796" t="s">
        <v>8403</v>
      </c>
      <c r="B1796">
        <v>22</v>
      </c>
    </row>
    <row r="1797" spans="1:2" x14ac:dyDescent="0.3">
      <c r="A1797" t="s">
        <v>8403</v>
      </c>
      <c r="B1797">
        <v>18</v>
      </c>
    </row>
    <row r="1798" spans="1:2" x14ac:dyDescent="0.3">
      <c r="A1798" t="s">
        <v>8403</v>
      </c>
      <c r="B1798">
        <v>12</v>
      </c>
    </row>
    <row r="1799" spans="1:2" x14ac:dyDescent="0.3">
      <c r="A1799" t="s">
        <v>8403</v>
      </c>
      <c r="B1799">
        <v>44</v>
      </c>
    </row>
    <row r="1800" spans="1:2" x14ac:dyDescent="0.3">
      <c r="A1800" t="s">
        <v>8403</v>
      </c>
      <c r="B1800">
        <v>27</v>
      </c>
    </row>
    <row r="1801" spans="1:2" x14ac:dyDescent="0.3">
      <c r="A1801" t="s">
        <v>8403</v>
      </c>
      <c r="B1801">
        <v>38</v>
      </c>
    </row>
    <row r="1802" spans="1:2" x14ac:dyDescent="0.3">
      <c r="A1802" t="s">
        <v>8403</v>
      </c>
      <c r="B1802">
        <v>28</v>
      </c>
    </row>
    <row r="1803" spans="1:2" x14ac:dyDescent="0.3">
      <c r="A1803" t="s">
        <v>8403</v>
      </c>
      <c r="B1803">
        <v>24</v>
      </c>
    </row>
    <row r="1804" spans="1:2" x14ac:dyDescent="0.3">
      <c r="A1804" t="s">
        <v>8403</v>
      </c>
      <c r="B1804">
        <v>65</v>
      </c>
    </row>
    <row r="1805" spans="1:2" x14ac:dyDescent="0.3">
      <c r="A1805" t="s">
        <v>8403</v>
      </c>
      <c r="B1805">
        <v>46</v>
      </c>
    </row>
    <row r="1806" spans="1:2" x14ac:dyDescent="0.3">
      <c r="A1806" t="s">
        <v>8403</v>
      </c>
      <c r="B1806">
        <v>85</v>
      </c>
    </row>
    <row r="1807" spans="1:2" x14ac:dyDescent="0.3">
      <c r="A1807" t="s">
        <v>8403</v>
      </c>
      <c r="B1807">
        <v>66</v>
      </c>
    </row>
    <row r="1808" spans="1:2" x14ac:dyDescent="0.3">
      <c r="A1808" t="s">
        <v>8403</v>
      </c>
      <c r="B1808">
        <v>165</v>
      </c>
    </row>
    <row r="1809" spans="1:2" x14ac:dyDescent="0.3">
      <c r="A1809" t="s">
        <v>8403</v>
      </c>
      <c r="B1809">
        <v>17</v>
      </c>
    </row>
    <row r="1810" spans="1:2" x14ac:dyDescent="0.3">
      <c r="A1810" t="s">
        <v>8403</v>
      </c>
      <c r="B1810">
        <v>3</v>
      </c>
    </row>
    <row r="1811" spans="1:2" x14ac:dyDescent="0.3">
      <c r="A1811" t="s">
        <v>8403</v>
      </c>
      <c r="B1811">
        <v>17</v>
      </c>
    </row>
    <row r="1812" spans="1:2" x14ac:dyDescent="0.3">
      <c r="A1812" t="s">
        <v>8403</v>
      </c>
      <c r="B1812">
        <v>91</v>
      </c>
    </row>
    <row r="1813" spans="1:2" x14ac:dyDescent="0.3">
      <c r="A1813" t="s">
        <v>8403</v>
      </c>
      <c r="B1813">
        <v>67</v>
      </c>
    </row>
    <row r="1814" spans="1:2" x14ac:dyDescent="0.3">
      <c r="A1814" t="s">
        <v>8403</v>
      </c>
      <c r="B1814">
        <v>18</v>
      </c>
    </row>
    <row r="1815" spans="1:2" x14ac:dyDescent="0.3">
      <c r="A1815" t="s">
        <v>8403</v>
      </c>
      <c r="B1815">
        <v>21</v>
      </c>
    </row>
    <row r="1816" spans="1:2" x14ac:dyDescent="0.3">
      <c r="A1816" t="s">
        <v>8403</v>
      </c>
      <c r="B1816">
        <v>40</v>
      </c>
    </row>
    <row r="1817" spans="1:2" x14ac:dyDescent="0.3">
      <c r="A1817" t="s">
        <v>8403</v>
      </c>
      <c r="B1817">
        <v>78</v>
      </c>
    </row>
    <row r="1818" spans="1:2" x14ac:dyDescent="0.3">
      <c r="A1818" t="s">
        <v>8403</v>
      </c>
      <c r="B1818">
        <v>26</v>
      </c>
    </row>
    <row r="1819" spans="1:2" x14ac:dyDescent="0.3">
      <c r="A1819" t="s">
        <v>8403</v>
      </c>
      <c r="B1819">
        <v>14</v>
      </c>
    </row>
    <row r="1820" spans="1:2" x14ac:dyDescent="0.3">
      <c r="A1820" t="s">
        <v>8403</v>
      </c>
      <c r="B1820">
        <v>44</v>
      </c>
    </row>
    <row r="1821" spans="1:2" x14ac:dyDescent="0.3">
      <c r="A1821" t="s">
        <v>8403</v>
      </c>
      <c r="B1821">
        <v>9</v>
      </c>
    </row>
    <row r="1822" spans="1:2" x14ac:dyDescent="0.3">
      <c r="A1822" t="s">
        <v>8403</v>
      </c>
      <c r="B1822">
        <v>30</v>
      </c>
    </row>
    <row r="1823" spans="1:2" x14ac:dyDescent="0.3">
      <c r="A1823" t="s">
        <v>8403</v>
      </c>
      <c r="B1823">
        <v>45</v>
      </c>
    </row>
    <row r="1824" spans="1:2" x14ac:dyDescent="0.3">
      <c r="A1824" t="s">
        <v>8403</v>
      </c>
      <c r="B1824">
        <v>56</v>
      </c>
    </row>
    <row r="1825" spans="1:2" x14ac:dyDescent="0.3">
      <c r="A1825" t="s">
        <v>8403</v>
      </c>
      <c r="B1825">
        <v>46</v>
      </c>
    </row>
    <row r="1826" spans="1:2" x14ac:dyDescent="0.3">
      <c r="A1826" t="s">
        <v>8403</v>
      </c>
      <c r="B1826">
        <v>34</v>
      </c>
    </row>
    <row r="1827" spans="1:2" x14ac:dyDescent="0.3">
      <c r="A1827" t="s">
        <v>8403</v>
      </c>
      <c r="B1827">
        <v>98</v>
      </c>
    </row>
    <row r="1828" spans="1:2" x14ac:dyDescent="0.3">
      <c r="A1828" t="s">
        <v>8403</v>
      </c>
      <c r="B1828">
        <v>46</v>
      </c>
    </row>
    <row r="1829" spans="1:2" x14ac:dyDescent="0.3">
      <c r="A1829" t="s">
        <v>8403</v>
      </c>
      <c r="B1829">
        <v>10</v>
      </c>
    </row>
    <row r="1830" spans="1:2" x14ac:dyDescent="0.3">
      <c r="A1830" t="s">
        <v>8403</v>
      </c>
      <c r="B1830">
        <v>76</v>
      </c>
    </row>
    <row r="1831" spans="1:2" x14ac:dyDescent="0.3">
      <c r="A1831" t="s">
        <v>8403</v>
      </c>
      <c r="B1831">
        <v>104</v>
      </c>
    </row>
    <row r="1832" spans="1:2" x14ac:dyDescent="0.3">
      <c r="A1832" t="s">
        <v>8403</v>
      </c>
      <c r="B1832">
        <v>87</v>
      </c>
    </row>
    <row r="1833" spans="1:2" x14ac:dyDescent="0.3">
      <c r="A1833" t="s">
        <v>8403</v>
      </c>
      <c r="B1833">
        <v>29</v>
      </c>
    </row>
    <row r="1834" spans="1:2" x14ac:dyDescent="0.3">
      <c r="A1834" t="s">
        <v>8403</v>
      </c>
      <c r="B1834">
        <v>51</v>
      </c>
    </row>
    <row r="1835" spans="1:2" x14ac:dyDescent="0.3">
      <c r="A1835" t="s">
        <v>8403</v>
      </c>
      <c r="B1835">
        <v>12</v>
      </c>
    </row>
    <row r="1836" spans="1:2" x14ac:dyDescent="0.3">
      <c r="A1836" t="s">
        <v>8403</v>
      </c>
      <c r="B1836">
        <v>72</v>
      </c>
    </row>
    <row r="1837" spans="1:2" x14ac:dyDescent="0.3">
      <c r="A1837" t="s">
        <v>8403</v>
      </c>
      <c r="B1837">
        <v>21</v>
      </c>
    </row>
    <row r="1838" spans="1:2" x14ac:dyDescent="0.3">
      <c r="A1838" t="s">
        <v>8403</v>
      </c>
      <c r="B1838">
        <v>42</v>
      </c>
    </row>
    <row r="1839" spans="1:2" x14ac:dyDescent="0.3">
      <c r="A1839" t="s">
        <v>8403</v>
      </c>
      <c r="B1839">
        <v>71</v>
      </c>
    </row>
    <row r="1840" spans="1:2" x14ac:dyDescent="0.3">
      <c r="A1840" t="s">
        <v>8403</v>
      </c>
      <c r="B1840">
        <v>168</v>
      </c>
    </row>
    <row r="1841" spans="1:2" x14ac:dyDescent="0.3">
      <c r="A1841" t="s">
        <v>8403</v>
      </c>
      <c r="B1841">
        <v>19</v>
      </c>
    </row>
    <row r="1842" spans="1:2" x14ac:dyDescent="0.3">
      <c r="A1842" t="s">
        <v>8403</v>
      </c>
      <c r="B1842">
        <v>37</v>
      </c>
    </row>
    <row r="1843" spans="1:2" x14ac:dyDescent="0.3">
      <c r="A1843" t="s">
        <v>8403</v>
      </c>
      <c r="B1843">
        <v>36</v>
      </c>
    </row>
    <row r="1844" spans="1:2" x14ac:dyDescent="0.3">
      <c r="A1844" t="s">
        <v>8403</v>
      </c>
      <c r="B1844">
        <v>14</v>
      </c>
    </row>
    <row r="1845" spans="1:2" x14ac:dyDescent="0.3">
      <c r="A1845" t="s">
        <v>8403</v>
      </c>
      <c r="B1845">
        <v>18</v>
      </c>
    </row>
    <row r="1846" spans="1:2" x14ac:dyDescent="0.3">
      <c r="A1846" t="s">
        <v>8403</v>
      </c>
      <c r="B1846">
        <v>82</v>
      </c>
    </row>
    <row r="1847" spans="1:2" x14ac:dyDescent="0.3">
      <c r="A1847" t="s">
        <v>8403</v>
      </c>
      <c r="B1847">
        <v>43</v>
      </c>
    </row>
    <row r="1848" spans="1:2" x14ac:dyDescent="0.3">
      <c r="A1848" t="s">
        <v>8403</v>
      </c>
      <c r="B1848">
        <v>8</v>
      </c>
    </row>
    <row r="1849" spans="1:2" x14ac:dyDescent="0.3">
      <c r="A1849" t="s">
        <v>8403</v>
      </c>
      <c r="B1849">
        <v>45</v>
      </c>
    </row>
    <row r="1850" spans="1:2" x14ac:dyDescent="0.3">
      <c r="A1850" t="s">
        <v>8403</v>
      </c>
      <c r="B1850">
        <v>20</v>
      </c>
    </row>
    <row r="1851" spans="1:2" x14ac:dyDescent="0.3">
      <c r="A1851" t="s">
        <v>8403</v>
      </c>
      <c r="B1851">
        <v>31</v>
      </c>
    </row>
    <row r="1852" spans="1:2" x14ac:dyDescent="0.3">
      <c r="A1852" t="s">
        <v>8403</v>
      </c>
      <c r="B1852">
        <v>25</v>
      </c>
    </row>
    <row r="1853" spans="1:2" x14ac:dyDescent="0.3">
      <c r="A1853" t="s">
        <v>8403</v>
      </c>
      <c r="B1853">
        <v>14</v>
      </c>
    </row>
    <row r="1854" spans="1:2" x14ac:dyDescent="0.3">
      <c r="A1854" t="s">
        <v>8403</v>
      </c>
      <c r="B1854">
        <v>45</v>
      </c>
    </row>
    <row r="1855" spans="1:2" x14ac:dyDescent="0.3">
      <c r="A1855" t="s">
        <v>8403</v>
      </c>
      <c r="B1855">
        <v>20</v>
      </c>
    </row>
    <row r="1856" spans="1:2" x14ac:dyDescent="0.3">
      <c r="A1856" t="s">
        <v>8403</v>
      </c>
      <c r="B1856">
        <v>39</v>
      </c>
    </row>
    <row r="1857" spans="1:2" x14ac:dyDescent="0.3">
      <c r="A1857" t="s">
        <v>8403</v>
      </c>
      <c r="B1857">
        <v>16</v>
      </c>
    </row>
    <row r="1858" spans="1:2" x14ac:dyDescent="0.3">
      <c r="A1858" t="s">
        <v>8403</v>
      </c>
      <c r="B1858">
        <v>37</v>
      </c>
    </row>
    <row r="1859" spans="1:2" x14ac:dyDescent="0.3">
      <c r="A1859" t="s">
        <v>8403</v>
      </c>
      <c r="B1859">
        <v>14</v>
      </c>
    </row>
    <row r="1860" spans="1:2" x14ac:dyDescent="0.3">
      <c r="A1860" t="s">
        <v>8403</v>
      </c>
      <c r="B1860">
        <v>21</v>
      </c>
    </row>
    <row r="1861" spans="1:2" x14ac:dyDescent="0.3">
      <c r="A1861" t="s">
        <v>8403</v>
      </c>
      <c r="B1861">
        <v>69</v>
      </c>
    </row>
    <row r="1862" spans="1:2" x14ac:dyDescent="0.3">
      <c r="A1862" t="s">
        <v>8403</v>
      </c>
      <c r="B1862">
        <v>16</v>
      </c>
    </row>
    <row r="1863" spans="1:2" x14ac:dyDescent="0.3">
      <c r="A1863" t="s">
        <v>8403</v>
      </c>
      <c r="B1863">
        <v>55</v>
      </c>
    </row>
    <row r="1864" spans="1:2" x14ac:dyDescent="0.3">
      <c r="A1864" t="s">
        <v>8403</v>
      </c>
      <c r="B1864">
        <v>27</v>
      </c>
    </row>
    <row r="1865" spans="1:2" x14ac:dyDescent="0.3">
      <c r="A1865" t="s">
        <v>8403</v>
      </c>
      <c r="B1865">
        <v>36</v>
      </c>
    </row>
    <row r="1866" spans="1:2" x14ac:dyDescent="0.3">
      <c r="A1866" t="s">
        <v>8403</v>
      </c>
      <c r="B1866">
        <v>19</v>
      </c>
    </row>
    <row r="1867" spans="1:2" x14ac:dyDescent="0.3">
      <c r="A1867" t="s">
        <v>8403</v>
      </c>
      <c r="B1867">
        <v>12</v>
      </c>
    </row>
    <row r="1868" spans="1:2" x14ac:dyDescent="0.3">
      <c r="A1868" t="s">
        <v>8403</v>
      </c>
      <c r="B1868">
        <v>17</v>
      </c>
    </row>
    <row r="1869" spans="1:2" x14ac:dyDescent="0.3">
      <c r="A1869" t="s">
        <v>8403</v>
      </c>
      <c r="B1869">
        <v>114</v>
      </c>
    </row>
    <row r="1870" spans="1:2" x14ac:dyDescent="0.3">
      <c r="A1870" t="s">
        <v>8403</v>
      </c>
      <c r="B1870">
        <v>93</v>
      </c>
    </row>
    <row r="1871" spans="1:2" x14ac:dyDescent="0.3">
      <c r="A1871" t="s">
        <v>8403</v>
      </c>
      <c r="B1871">
        <v>36</v>
      </c>
    </row>
    <row r="1872" spans="1:2" x14ac:dyDescent="0.3">
      <c r="A1872" t="s">
        <v>8403</v>
      </c>
      <c r="B1872">
        <v>61</v>
      </c>
    </row>
    <row r="1873" spans="1:2" x14ac:dyDescent="0.3">
      <c r="A1873" t="s">
        <v>8403</v>
      </c>
      <c r="B1873">
        <v>47</v>
      </c>
    </row>
    <row r="1874" spans="1:2" x14ac:dyDescent="0.3">
      <c r="A1874" t="s">
        <v>8403</v>
      </c>
      <c r="B1874">
        <v>17</v>
      </c>
    </row>
    <row r="1875" spans="1:2" x14ac:dyDescent="0.3">
      <c r="A1875" t="s">
        <v>8403</v>
      </c>
      <c r="B1875">
        <v>63</v>
      </c>
    </row>
    <row r="1876" spans="1:2" x14ac:dyDescent="0.3">
      <c r="A1876" t="s">
        <v>8403</v>
      </c>
      <c r="B1876">
        <v>9</v>
      </c>
    </row>
    <row r="1877" spans="1:2" x14ac:dyDescent="0.3">
      <c r="A1877" t="s">
        <v>8403</v>
      </c>
      <c r="B1877">
        <v>30</v>
      </c>
    </row>
    <row r="1878" spans="1:2" x14ac:dyDescent="0.3">
      <c r="A1878" t="s">
        <v>8403</v>
      </c>
      <c r="B1878">
        <v>23</v>
      </c>
    </row>
    <row r="1879" spans="1:2" x14ac:dyDescent="0.3">
      <c r="A1879" t="s">
        <v>8403</v>
      </c>
      <c r="B1879">
        <v>33</v>
      </c>
    </row>
    <row r="1880" spans="1:2" x14ac:dyDescent="0.3">
      <c r="A1880" t="s">
        <v>8403</v>
      </c>
      <c r="B1880">
        <v>39</v>
      </c>
    </row>
    <row r="1881" spans="1:2" x14ac:dyDescent="0.3">
      <c r="A1881" t="s">
        <v>8403</v>
      </c>
      <c r="B1881">
        <v>17</v>
      </c>
    </row>
    <row r="1882" spans="1:2" x14ac:dyDescent="0.3">
      <c r="A1882" t="s">
        <v>8403</v>
      </c>
      <c r="B1882">
        <v>6</v>
      </c>
    </row>
    <row r="1883" spans="1:2" x14ac:dyDescent="0.3">
      <c r="A1883" t="s">
        <v>8403</v>
      </c>
      <c r="B1883">
        <v>39</v>
      </c>
    </row>
    <row r="1884" spans="1:2" x14ac:dyDescent="0.3">
      <c r="A1884" t="s">
        <v>8403</v>
      </c>
      <c r="B1884">
        <v>57</v>
      </c>
    </row>
    <row r="1885" spans="1:2" x14ac:dyDescent="0.3">
      <c r="A1885" t="s">
        <v>8403</v>
      </c>
      <c r="B1885">
        <v>56</v>
      </c>
    </row>
    <row r="1886" spans="1:2" x14ac:dyDescent="0.3">
      <c r="A1886" t="s">
        <v>8403</v>
      </c>
      <c r="B1886">
        <v>13</v>
      </c>
    </row>
    <row r="1887" spans="1:2" x14ac:dyDescent="0.3">
      <c r="A1887" t="s">
        <v>8403</v>
      </c>
      <c r="B1887">
        <v>95</v>
      </c>
    </row>
    <row r="1888" spans="1:2" x14ac:dyDescent="0.3">
      <c r="A1888" t="s">
        <v>8403</v>
      </c>
      <c r="B1888">
        <v>80</v>
      </c>
    </row>
    <row r="1889" spans="1:2" x14ac:dyDescent="0.3">
      <c r="A1889" t="s">
        <v>8403</v>
      </c>
      <c r="B1889">
        <v>133</v>
      </c>
    </row>
    <row r="1890" spans="1:2" x14ac:dyDescent="0.3">
      <c r="A1890" t="s">
        <v>8403</v>
      </c>
      <c r="B1890">
        <v>44</v>
      </c>
    </row>
    <row r="1891" spans="1:2" x14ac:dyDescent="0.3">
      <c r="A1891" t="s">
        <v>8403</v>
      </c>
      <c r="B1891">
        <v>30</v>
      </c>
    </row>
    <row r="1892" spans="1:2" x14ac:dyDescent="0.3">
      <c r="A1892" t="s">
        <v>8403</v>
      </c>
      <c r="B1892">
        <v>56</v>
      </c>
    </row>
    <row r="1893" spans="1:2" x14ac:dyDescent="0.3">
      <c r="A1893" t="s">
        <v>8403</v>
      </c>
      <c r="B1893">
        <v>66</v>
      </c>
    </row>
    <row r="1894" spans="1:2" x14ac:dyDescent="0.3">
      <c r="A1894" t="s">
        <v>8403</v>
      </c>
      <c r="B1894">
        <v>29</v>
      </c>
    </row>
    <row r="1895" spans="1:2" x14ac:dyDescent="0.3">
      <c r="A1895" t="s">
        <v>8403</v>
      </c>
      <c r="B1895">
        <v>72</v>
      </c>
    </row>
    <row r="1896" spans="1:2" x14ac:dyDescent="0.3">
      <c r="A1896" t="s">
        <v>8403</v>
      </c>
      <c r="B1896">
        <v>27</v>
      </c>
    </row>
    <row r="1897" spans="1:2" x14ac:dyDescent="0.3">
      <c r="A1897" t="s">
        <v>8403</v>
      </c>
      <c r="B1897">
        <v>10</v>
      </c>
    </row>
    <row r="1898" spans="1:2" x14ac:dyDescent="0.3">
      <c r="A1898" t="s">
        <v>8403</v>
      </c>
      <c r="B1898">
        <v>35</v>
      </c>
    </row>
    <row r="1899" spans="1:2" x14ac:dyDescent="0.3">
      <c r="A1899" t="s">
        <v>8403</v>
      </c>
      <c r="B1899">
        <v>29</v>
      </c>
    </row>
    <row r="1900" spans="1:2" x14ac:dyDescent="0.3">
      <c r="A1900" t="s">
        <v>8403</v>
      </c>
      <c r="B1900">
        <v>13</v>
      </c>
    </row>
    <row r="1901" spans="1:2" x14ac:dyDescent="0.3">
      <c r="A1901" t="s">
        <v>8403</v>
      </c>
      <c r="B1901">
        <v>72</v>
      </c>
    </row>
    <row r="1902" spans="1:2" x14ac:dyDescent="0.3">
      <c r="A1902" t="s">
        <v>8403</v>
      </c>
      <c r="B1902">
        <v>78</v>
      </c>
    </row>
    <row r="1903" spans="1:2" x14ac:dyDescent="0.3">
      <c r="A1903" t="s">
        <v>8403</v>
      </c>
      <c r="B1903">
        <v>49</v>
      </c>
    </row>
    <row r="1904" spans="1:2" x14ac:dyDescent="0.3">
      <c r="A1904" t="s">
        <v>8403</v>
      </c>
      <c r="B1904">
        <v>42</v>
      </c>
    </row>
    <row r="1905" spans="1:2" x14ac:dyDescent="0.3">
      <c r="A1905" t="s">
        <v>8403</v>
      </c>
      <c r="B1905">
        <v>35</v>
      </c>
    </row>
    <row r="1906" spans="1:2" x14ac:dyDescent="0.3">
      <c r="A1906" t="s">
        <v>8403</v>
      </c>
      <c r="B1906">
        <v>42</v>
      </c>
    </row>
    <row r="1907" spans="1:2" x14ac:dyDescent="0.3">
      <c r="A1907" t="s">
        <v>8403</v>
      </c>
      <c r="B1907">
        <v>42</v>
      </c>
    </row>
    <row r="1908" spans="1:2" x14ac:dyDescent="0.3">
      <c r="A1908" t="s">
        <v>8403</v>
      </c>
      <c r="B1908">
        <v>31</v>
      </c>
    </row>
    <row r="1909" spans="1:2" x14ac:dyDescent="0.3">
      <c r="A1909" t="s">
        <v>8403</v>
      </c>
      <c r="B1909">
        <v>38</v>
      </c>
    </row>
    <row r="1910" spans="1:2" x14ac:dyDescent="0.3">
      <c r="A1910" t="s">
        <v>8403</v>
      </c>
      <c r="B1910">
        <v>8</v>
      </c>
    </row>
    <row r="1911" spans="1:2" x14ac:dyDescent="0.3">
      <c r="A1911" t="s">
        <v>8403</v>
      </c>
      <c r="B1911">
        <v>39</v>
      </c>
    </row>
    <row r="1912" spans="1:2" x14ac:dyDescent="0.3">
      <c r="A1912" t="s">
        <v>8403</v>
      </c>
      <c r="B1912">
        <v>29</v>
      </c>
    </row>
    <row r="1913" spans="1:2" x14ac:dyDescent="0.3">
      <c r="A1913" t="s">
        <v>8403</v>
      </c>
      <c r="B1913">
        <v>72</v>
      </c>
    </row>
    <row r="1914" spans="1:2" x14ac:dyDescent="0.3">
      <c r="A1914" t="s">
        <v>8403</v>
      </c>
      <c r="B1914">
        <v>15</v>
      </c>
    </row>
    <row r="1915" spans="1:2" x14ac:dyDescent="0.3">
      <c r="A1915" t="s">
        <v>8403</v>
      </c>
      <c r="B1915">
        <v>33</v>
      </c>
    </row>
    <row r="1916" spans="1:2" x14ac:dyDescent="0.3">
      <c r="A1916" t="s">
        <v>8403</v>
      </c>
      <c r="B1916">
        <v>15</v>
      </c>
    </row>
    <row r="1917" spans="1:2" x14ac:dyDescent="0.3">
      <c r="A1917" t="s">
        <v>8403</v>
      </c>
      <c r="B1917">
        <v>19</v>
      </c>
    </row>
    <row r="1918" spans="1:2" x14ac:dyDescent="0.3">
      <c r="A1918" t="s">
        <v>8403</v>
      </c>
      <c r="B1918">
        <v>17</v>
      </c>
    </row>
    <row r="1919" spans="1:2" x14ac:dyDescent="0.3">
      <c r="A1919" t="s">
        <v>8403</v>
      </c>
      <c r="B1919">
        <v>44</v>
      </c>
    </row>
    <row r="1920" spans="1:2" x14ac:dyDescent="0.3">
      <c r="A1920" t="s">
        <v>8403</v>
      </c>
      <c r="B1920">
        <v>10</v>
      </c>
    </row>
    <row r="1921" spans="1:2" x14ac:dyDescent="0.3">
      <c r="A1921" t="s">
        <v>8403</v>
      </c>
      <c r="B1921">
        <v>46</v>
      </c>
    </row>
    <row r="1922" spans="1:2" x14ac:dyDescent="0.3">
      <c r="A1922" t="s">
        <v>8403</v>
      </c>
      <c r="B1922">
        <v>11</v>
      </c>
    </row>
    <row r="1923" spans="1:2" x14ac:dyDescent="0.3">
      <c r="A1923" t="s">
        <v>8403</v>
      </c>
      <c r="B1923">
        <v>13</v>
      </c>
    </row>
    <row r="1924" spans="1:2" x14ac:dyDescent="0.3">
      <c r="A1924" t="s">
        <v>8403</v>
      </c>
      <c r="B1924">
        <v>33</v>
      </c>
    </row>
    <row r="1925" spans="1:2" x14ac:dyDescent="0.3">
      <c r="A1925" t="s">
        <v>8403</v>
      </c>
      <c r="B1925">
        <v>28</v>
      </c>
    </row>
    <row r="1926" spans="1:2" x14ac:dyDescent="0.3">
      <c r="A1926" t="s">
        <v>8403</v>
      </c>
      <c r="B1926">
        <v>21</v>
      </c>
    </row>
    <row r="1927" spans="1:2" x14ac:dyDescent="0.3">
      <c r="A1927" t="s">
        <v>8403</v>
      </c>
      <c r="B1927">
        <v>13</v>
      </c>
    </row>
    <row r="1928" spans="1:2" x14ac:dyDescent="0.3">
      <c r="A1928" t="s">
        <v>8403</v>
      </c>
      <c r="B1928">
        <v>34</v>
      </c>
    </row>
    <row r="1929" spans="1:2" x14ac:dyDescent="0.3">
      <c r="A1929" t="s">
        <v>8403</v>
      </c>
      <c r="B1929">
        <v>80</v>
      </c>
    </row>
    <row r="1930" spans="1:2" x14ac:dyDescent="0.3">
      <c r="A1930" t="s">
        <v>8403</v>
      </c>
      <c r="B1930">
        <v>74</v>
      </c>
    </row>
    <row r="1931" spans="1:2" x14ac:dyDescent="0.3">
      <c r="A1931" t="s">
        <v>8403</v>
      </c>
      <c r="B1931">
        <v>7</v>
      </c>
    </row>
    <row r="1932" spans="1:2" x14ac:dyDescent="0.3">
      <c r="A1932" t="s">
        <v>8403</v>
      </c>
      <c r="B1932">
        <v>34</v>
      </c>
    </row>
    <row r="1933" spans="1:2" x14ac:dyDescent="0.3">
      <c r="A1933" t="s">
        <v>8403</v>
      </c>
      <c r="B1933">
        <v>86</v>
      </c>
    </row>
    <row r="1934" spans="1:2" x14ac:dyDescent="0.3">
      <c r="A1934" t="s">
        <v>8403</v>
      </c>
      <c r="B1934">
        <v>37</v>
      </c>
    </row>
    <row r="1935" spans="1:2" x14ac:dyDescent="0.3">
      <c r="A1935" t="s">
        <v>8403</v>
      </c>
      <c r="B1935">
        <v>18</v>
      </c>
    </row>
    <row r="1936" spans="1:2" x14ac:dyDescent="0.3">
      <c r="A1936" t="s">
        <v>8403</v>
      </c>
      <c r="B1936">
        <v>22</v>
      </c>
    </row>
    <row r="1937" spans="1:2" x14ac:dyDescent="0.3">
      <c r="A1937" t="s">
        <v>8403</v>
      </c>
      <c r="B1937">
        <v>26</v>
      </c>
    </row>
    <row r="1938" spans="1:2" x14ac:dyDescent="0.3">
      <c r="A1938" t="s">
        <v>8403</v>
      </c>
      <c r="B1938">
        <v>27</v>
      </c>
    </row>
    <row r="1939" spans="1:2" x14ac:dyDescent="0.3">
      <c r="A1939" t="s">
        <v>8403</v>
      </c>
      <c r="B1939">
        <v>8</v>
      </c>
    </row>
    <row r="1940" spans="1:2" x14ac:dyDescent="0.3">
      <c r="A1940" t="s">
        <v>8403</v>
      </c>
      <c r="B1940">
        <v>204</v>
      </c>
    </row>
    <row r="1941" spans="1:2" x14ac:dyDescent="0.3">
      <c r="A1941" t="s">
        <v>8403</v>
      </c>
      <c r="B1941">
        <v>46</v>
      </c>
    </row>
    <row r="1942" spans="1:2" x14ac:dyDescent="0.3">
      <c r="A1942" t="s">
        <v>8403</v>
      </c>
      <c r="B1942">
        <v>17</v>
      </c>
    </row>
    <row r="1943" spans="1:2" x14ac:dyDescent="0.3">
      <c r="A1943" t="s">
        <v>8403</v>
      </c>
      <c r="B1943">
        <v>28</v>
      </c>
    </row>
    <row r="1944" spans="1:2" x14ac:dyDescent="0.3">
      <c r="A1944" t="s">
        <v>8403</v>
      </c>
      <c r="B1944">
        <v>83</v>
      </c>
    </row>
    <row r="1945" spans="1:2" x14ac:dyDescent="0.3">
      <c r="A1945" t="s">
        <v>8403</v>
      </c>
      <c r="B1945">
        <v>13</v>
      </c>
    </row>
    <row r="1946" spans="1:2" x14ac:dyDescent="0.3">
      <c r="A1946" t="s">
        <v>8403</v>
      </c>
      <c r="B1946">
        <v>8</v>
      </c>
    </row>
    <row r="1947" spans="1:2" x14ac:dyDescent="0.3">
      <c r="A1947" t="s">
        <v>8403</v>
      </c>
      <c r="B1947">
        <v>32</v>
      </c>
    </row>
    <row r="1948" spans="1:2" x14ac:dyDescent="0.3">
      <c r="A1948" t="s">
        <v>8403</v>
      </c>
      <c r="B1948">
        <v>85</v>
      </c>
    </row>
    <row r="1949" spans="1:2" x14ac:dyDescent="0.3">
      <c r="A1949" t="s">
        <v>8403</v>
      </c>
      <c r="B1949">
        <v>29</v>
      </c>
    </row>
    <row r="1950" spans="1:2" x14ac:dyDescent="0.3">
      <c r="A1950" t="s">
        <v>8403</v>
      </c>
      <c r="B1950">
        <v>24</v>
      </c>
    </row>
    <row r="1951" spans="1:2" x14ac:dyDescent="0.3">
      <c r="A1951" t="s">
        <v>8403</v>
      </c>
      <c r="B1951">
        <v>8</v>
      </c>
    </row>
    <row r="1952" spans="1:2" x14ac:dyDescent="0.3">
      <c r="A1952" t="s">
        <v>8403</v>
      </c>
      <c r="B1952">
        <v>19</v>
      </c>
    </row>
    <row r="1953" spans="1:2" x14ac:dyDescent="0.3">
      <c r="A1953" t="s">
        <v>8403</v>
      </c>
      <c r="B1953">
        <v>336</v>
      </c>
    </row>
    <row r="1954" spans="1:2" x14ac:dyDescent="0.3">
      <c r="A1954" t="s">
        <v>8403</v>
      </c>
      <c r="B1954">
        <v>13</v>
      </c>
    </row>
    <row r="1955" spans="1:2" x14ac:dyDescent="0.3">
      <c r="A1955" t="s">
        <v>8403</v>
      </c>
      <c r="B1955">
        <v>42</v>
      </c>
    </row>
    <row r="1956" spans="1:2" x14ac:dyDescent="0.3">
      <c r="A1956" t="s">
        <v>8403</v>
      </c>
      <c r="B1956">
        <v>64</v>
      </c>
    </row>
    <row r="1957" spans="1:2" x14ac:dyDescent="0.3">
      <c r="A1957" t="s">
        <v>8403</v>
      </c>
      <c r="B1957">
        <v>25</v>
      </c>
    </row>
    <row r="1958" spans="1:2" x14ac:dyDescent="0.3">
      <c r="A1958" t="s">
        <v>8403</v>
      </c>
      <c r="B1958">
        <v>20</v>
      </c>
    </row>
    <row r="1959" spans="1:2" x14ac:dyDescent="0.3">
      <c r="A1959" t="s">
        <v>8403</v>
      </c>
      <c r="B1959">
        <v>104</v>
      </c>
    </row>
    <row r="1960" spans="1:2" x14ac:dyDescent="0.3">
      <c r="A1960" t="s">
        <v>8403</v>
      </c>
      <c r="B1960">
        <v>53</v>
      </c>
    </row>
    <row r="1961" spans="1:2" x14ac:dyDescent="0.3">
      <c r="A1961" t="s">
        <v>8403</v>
      </c>
      <c r="B1961">
        <v>14</v>
      </c>
    </row>
    <row r="1962" spans="1:2" x14ac:dyDescent="0.3">
      <c r="A1962" t="s">
        <v>8403</v>
      </c>
      <c r="B1962">
        <v>20</v>
      </c>
    </row>
    <row r="1963" spans="1:2" x14ac:dyDescent="0.3">
      <c r="A1963" t="s">
        <v>8403</v>
      </c>
      <c r="B1963">
        <v>558</v>
      </c>
    </row>
    <row r="1964" spans="1:2" x14ac:dyDescent="0.3">
      <c r="A1964" t="s">
        <v>8403</v>
      </c>
      <c r="B1964">
        <v>22</v>
      </c>
    </row>
    <row r="1965" spans="1:2" x14ac:dyDescent="0.3">
      <c r="A1965" t="s">
        <v>8403</v>
      </c>
      <c r="B1965">
        <v>24</v>
      </c>
    </row>
    <row r="1966" spans="1:2" x14ac:dyDescent="0.3">
      <c r="A1966" t="s">
        <v>8403</v>
      </c>
      <c r="B1966">
        <v>74</v>
      </c>
    </row>
    <row r="1967" spans="1:2" x14ac:dyDescent="0.3">
      <c r="A1967" t="s">
        <v>8403</v>
      </c>
      <c r="B1967">
        <v>54</v>
      </c>
    </row>
    <row r="1968" spans="1:2" x14ac:dyDescent="0.3">
      <c r="A1968" t="s">
        <v>8403</v>
      </c>
      <c r="B1968">
        <v>31</v>
      </c>
    </row>
    <row r="1969" spans="1:2" x14ac:dyDescent="0.3">
      <c r="A1969" t="s">
        <v>8403</v>
      </c>
      <c r="B1969">
        <v>25</v>
      </c>
    </row>
    <row r="1970" spans="1:2" x14ac:dyDescent="0.3">
      <c r="A1970" t="s">
        <v>8403</v>
      </c>
      <c r="B1970">
        <v>17</v>
      </c>
    </row>
    <row r="1971" spans="1:2" x14ac:dyDescent="0.3">
      <c r="A1971" t="s">
        <v>8403</v>
      </c>
      <c r="B1971">
        <v>12</v>
      </c>
    </row>
    <row r="1972" spans="1:2" x14ac:dyDescent="0.3">
      <c r="A1972" t="s">
        <v>8403</v>
      </c>
      <c r="B1972">
        <v>38</v>
      </c>
    </row>
    <row r="1973" spans="1:2" x14ac:dyDescent="0.3">
      <c r="A1973" t="s">
        <v>8403</v>
      </c>
      <c r="B1973">
        <v>41</v>
      </c>
    </row>
    <row r="1974" spans="1:2" x14ac:dyDescent="0.3">
      <c r="A1974" t="s">
        <v>8403</v>
      </c>
      <c r="B1974">
        <v>19</v>
      </c>
    </row>
    <row r="1975" spans="1:2" x14ac:dyDescent="0.3">
      <c r="A1975" t="s">
        <v>8403</v>
      </c>
      <c r="B1975">
        <v>41</v>
      </c>
    </row>
    <row r="1976" spans="1:2" x14ac:dyDescent="0.3">
      <c r="A1976" t="s">
        <v>8403</v>
      </c>
      <c r="B1976">
        <v>26</v>
      </c>
    </row>
    <row r="1977" spans="1:2" x14ac:dyDescent="0.3">
      <c r="A1977" t="s">
        <v>8403</v>
      </c>
      <c r="B1977">
        <v>25</v>
      </c>
    </row>
    <row r="1978" spans="1:2" x14ac:dyDescent="0.3">
      <c r="A1978" t="s">
        <v>8403</v>
      </c>
      <c r="B1978">
        <v>9</v>
      </c>
    </row>
    <row r="1979" spans="1:2" x14ac:dyDescent="0.3">
      <c r="A1979" t="s">
        <v>8403</v>
      </c>
      <c r="B1979">
        <v>78</v>
      </c>
    </row>
    <row r="1980" spans="1:2" x14ac:dyDescent="0.3">
      <c r="A1980" t="s">
        <v>8403</v>
      </c>
      <c r="B1980">
        <v>45</v>
      </c>
    </row>
    <row r="1981" spans="1:2" x14ac:dyDescent="0.3">
      <c r="A1981" t="s">
        <v>8403</v>
      </c>
      <c r="B1981">
        <v>102</v>
      </c>
    </row>
    <row r="1982" spans="1:2" x14ac:dyDescent="0.3">
      <c r="A1982" t="s">
        <v>8403</v>
      </c>
      <c r="B1982">
        <v>5</v>
      </c>
    </row>
    <row r="1983" spans="1:2" x14ac:dyDescent="0.3">
      <c r="A1983" t="s">
        <v>8403</v>
      </c>
      <c r="B1983">
        <v>27</v>
      </c>
    </row>
    <row r="1984" spans="1:2" x14ac:dyDescent="0.3">
      <c r="A1984" t="s">
        <v>8403</v>
      </c>
      <c r="B1984">
        <v>37</v>
      </c>
    </row>
    <row r="1985" spans="1:2" x14ac:dyDescent="0.3">
      <c r="A1985" t="s">
        <v>8403</v>
      </c>
      <c r="B1985">
        <v>14</v>
      </c>
    </row>
    <row r="1986" spans="1:2" x14ac:dyDescent="0.3">
      <c r="A1986" t="s">
        <v>8403</v>
      </c>
      <c r="B1986">
        <v>27</v>
      </c>
    </row>
    <row r="1987" spans="1:2" x14ac:dyDescent="0.3">
      <c r="A1987" t="s">
        <v>8403</v>
      </c>
      <c r="B1987">
        <v>45</v>
      </c>
    </row>
    <row r="1988" spans="1:2" x14ac:dyDescent="0.3">
      <c r="A1988" t="s">
        <v>8403</v>
      </c>
      <c r="B1988">
        <v>49</v>
      </c>
    </row>
    <row r="1989" spans="1:2" x14ac:dyDescent="0.3">
      <c r="A1989" t="s">
        <v>8403</v>
      </c>
      <c r="B1989">
        <v>24</v>
      </c>
    </row>
    <row r="1990" spans="1:2" x14ac:dyDescent="0.3">
      <c r="A1990" t="s">
        <v>8403</v>
      </c>
      <c r="B1990">
        <v>112</v>
      </c>
    </row>
    <row r="1991" spans="1:2" x14ac:dyDescent="0.3">
      <c r="A1991" t="s">
        <v>8403</v>
      </c>
      <c r="B1991">
        <v>23</v>
      </c>
    </row>
    <row r="1992" spans="1:2" x14ac:dyDescent="0.3">
      <c r="A1992" t="s">
        <v>8403</v>
      </c>
      <c r="B1992">
        <v>54</v>
      </c>
    </row>
    <row r="1993" spans="1:2" x14ac:dyDescent="0.3">
      <c r="A1993" t="s">
        <v>8403</v>
      </c>
      <c r="B1993">
        <v>28</v>
      </c>
    </row>
    <row r="1994" spans="1:2" x14ac:dyDescent="0.3">
      <c r="A1994" t="s">
        <v>8403</v>
      </c>
      <c r="B1994">
        <v>11</v>
      </c>
    </row>
    <row r="1995" spans="1:2" x14ac:dyDescent="0.3">
      <c r="A1995" t="s">
        <v>8403</v>
      </c>
      <c r="B1995">
        <v>62</v>
      </c>
    </row>
    <row r="1996" spans="1:2" x14ac:dyDescent="0.3">
      <c r="A1996" t="s">
        <v>8403</v>
      </c>
      <c r="B1996">
        <v>73</v>
      </c>
    </row>
    <row r="1997" spans="1:2" x14ac:dyDescent="0.3">
      <c r="A1997" t="s">
        <v>8403</v>
      </c>
      <c r="B1997">
        <v>18</v>
      </c>
    </row>
    <row r="1998" spans="1:2" x14ac:dyDescent="0.3">
      <c r="A1998" t="s">
        <v>8403</v>
      </c>
      <c r="B1998">
        <v>35</v>
      </c>
    </row>
    <row r="1999" spans="1:2" x14ac:dyDescent="0.3">
      <c r="A1999" t="s">
        <v>8403</v>
      </c>
      <c r="B1999">
        <v>43</v>
      </c>
    </row>
    <row r="2000" spans="1:2" x14ac:dyDescent="0.3">
      <c r="A2000" t="s">
        <v>8403</v>
      </c>
      <c r="B2000">
        <v>36</v>
      </c>
    </row>
    <row r="2001" spans="1:2" x14ac:dyDescent="0.3">
      <c r="A2001" t="s">
        <v>8403</v>
      </c>
      <c r="B2001">
        <v>62</v>
      </c>
    </row>
    <row r="2002" spans="1:2" x14ac:dyDescent="0.3">
      <c r="A2002" t="s">
        <v>8403</v>
      </c>
      <c r="B2002">
        <v>15</v>
      </c>
    </row>
    <row r="2003" spans="1:2" x14ac:dyDescent="0.3">
      <c r="A2003" t="s">
        <v>8403</v>
      </c>
      <c r="B2003">
        <v>33</v>
      </c>
    </row>
    <row r="2004" spans="1:2" x14ac:dyDescent="0.3">
      <c r="A2004" t="s">
        <v>8403</v>
      </c>
      <c r="B2004">
        <v>27</v>
      </c>
    </row>
    <row r="2005" spans="1:2" x14ac:dyDescent="0.3">
      <c r="A2005" t="s">
        <v>8403</v>
      </c>
      <c r="B2005">
        <v>17</v>
      </c>
    </row>
    <row r="2006" spans="1:2" x14ac:dyDescent="0.3">
      <c r="A2006" t="s">
        <v>8403</v>
      </c>
      <c r="B2006">
        <v>4</v>
      </c>
    </row>
    <row r="2007" spans="1:2" x14ac:dyDescent="0.3">
      <c r="A2007" t="s">
        <v>8403</v>
      </c>
      <c r="B2007">
        <v>53</v>
      </c>
    </row>
    <row r="2008" spans="1:2" x14ac:dyDescent="0.3">
      <c r="A2008" t="s">
        <v>8403</v>
      </c>
      <c r="B2008">
        <v>49</v>
      </c>
    </row>
    <row r="2009" spans="1:2" x14ac:dyDescent="0.3">
      <c r="A2009" t="s">
        <v>8403</v>
      </c>
      <c r="B2009">
        <v>57</v>
      </c>
    </row>
    <row r="2010" spans="1:2" x14ac:dyDescent="0.3">
      <c r="A2010" t="s">
        <v>8403</v>
      </c>
      <c r="B2010">
        <v>69</v>
      </c>
    </row>
    <row r="2011" spans="1:2" x14ac:dyDescent="0.3">
      <c r="A2011" t="s">
        <v>8403</v>
      </c>
      <c r="B2011">
        <v>15</v>
      </c>
    </row>
    <row r="2012" spans="1:2" x14ac:dyDescent="0.3">
      <c r="A2012" t="s">
        <v>8403</v>
      </c>
      <c r="B2012">
        <v>64</v>
      </c>
    </row>
    <row r="2013" spans="1:2" x14ac:dyDescent="0.3">
      <c r="A2013" t="s">
        <v>8403</v>
      </c>
      <c r="B2013">
        <v>20</v>
      </c>
    </row>
    <row r="2014" spans="1:2" x14ac:dyDescent="0.3">
      <c r="A2014" t="s">
        <v>8403</v>
      </c>
      <c r="B2014">
        <v>27</v>
      </c>
    </row>
    <row r="2015" spans="1:2" x14ac:dyDescent="0.3">
      <c r="A2015" t="s">
        <v>8403</v>
      </c>
      <c r="B2015">
        <v>21</v>
      </c>
    </row>
    <row r="2016" spans="1:2" x14ac:dyDescent="0.3">
      <c r="A2016" t="s">
        <v>8403</v>
      </c>
      <c r="B2016">
        <v>31</v>
      </c>
    </row>
    <row r="2017" spans="1:2" x14ac:dyDescent="0.3">
      <c r="A2017" t="s">
        <v>8403</v>
      </c>
      <c r="B2017">
        <v>51</v>
      </c>
    </row>
    <row r="2018" spans="1:2" x14ac:dyDescent="0.3">
      <c r="A2018" t="s">
        <v>8403</v>
      </c>
      <c r="B2018">
        <v>57</v>
      </c>
    </row>
    <row r="2019" spans="1:2" x14ac:dyDescent="0.3">
      <c r="A2019" t="s">
        <v>8403</v>
      </c>
      <c r="B2019">
        <v>20</v>
      </c>
    </row>
    <row r="2020" spans="1:2" x14ac:dyDescent="0.3">
      <c r="A2020" t="s">
        <v>8403</v>
      </c>
      <c r="B2020">
        <v>71</v>
      </c>
    </row>
    <row r="2021" spans="1:2" x14ac:dyDescent="0.3">
      <c r="A2021" t="s">
        <v>8403</v>
      </c>
      <c r="B2021">
        <v>72</v>
      </c>
    </row>
    <row r="2022" spans="1:2" x14ac:dyDescent="0.3">
      <c r="A2022" t="s">
        <v>8403</v>
      </c>
      <c r="B2022">
        <v>45</v>
      </c>
    </row>
    <row r="2023" spans="1:2" x14ac:dyDescent="0.3">
      <c r="A2023" t="s">
        <v>8403</v>
      </c>
      <c r="B2023">
        <v>51</v>
      </c>
    </row>
    <row r="2024" spans="1:2" x14ac:dyDescent="0.3">
      <c r="A2024" t="s">
        <v>8403</v>
      </c>
      <c r="B2024">
        <v>56</v>
      </c>
    </row>
    <row r="2025" spans="1:2" x14ac:dyDescent="0.3">
      <c r="A2025" t="s">
        <v>8403</v>
      </c>
      <c r="B2025">
        <v>17</v>
      </c>
    </row>
    <row r="2026" spans="1:2" x14ac:dyDescent="0.3">
      <c r="A2026" t="s">
        <v>8403</v>
      </c>
      <c r="B2026">
        <v>197</v>
      </c>
    </row>
    <row r="2027" spans="1:2" x14ac:dyDescent="0.3">
      <c r="A2027" t="s">
        <v>8403</v>
      </c>
      <c r="B2027">
        <v>70</v>
      </c>
    </row>
    <row r="2028" spans="1:2" x14ac:dyDescent="0.3">
      <c r="A2028" t="s">
        <v>8403</v>
      </c>
      <c r="B2028">
        <v>21</v>
      </c>
    </row>
    <row r="2029" spans="1:2" x14ac:dyDescent="0.3">
      <c r="A2029" t="s">
        <v>8403</v>
      </c>
      <c r="B2029">
        <v>34</v>
      </c>
    </row>
    <row r="2030" spans="1:2" x14ac:dyDescent="0.3">
      <c r="A2030" t="s">
        <v>8403</v>
      </c>
      <c r="B2030">
        <v>39</v>
      </c>
    </row>
    <row r="2031" spans="1:2" x14ac:dyDescent="0.3">
      <c r="A2031" t="s">
        <v>8403</v>
      </c>
      <c r="B2031">
        <v>78</v>
      </c>
    </row>
    <row r="2032" spans="1:2" x14ac:dyDescent="0.3">
      <c r="A2032" t="s">
        <v>8403</v>
      </c>
      <c r="B2032">
        <v>48</v>
      </c>
    </row>
    <row r="2033" spans="1:2" x14ac:dyDescent="0.3">
      <c r="A2033" t="s">
        <v>8403</v>
      </c>
      <c r="B2033">
        <v>29</v>
      </c>
    </row>
    <row r="2034" spans="1:2" x14ac:dyDescent="0.3">
      <c r="A2034" t="s">
        <v>8403</v>
      </c>
      <c r="B2034">
        <v>73</v>
      </c>
    </row>
    <row r="2035" spans="1:2" x14ac:dyDescent="0.3">
      <c r="A2035" t="s">
        <v>8403</v>
      </c>
      <c r="B2035">
        <v>8</v>
      </c>
    </row>
    <row r="2036" spans="1:2" x14ac:dyDescent="0.3">
      <c r="A2036" t="s">
        <v>8403</v>
      </c>
      <c r="B2036">
        <v>17</v>
      </c>
    </row>
    <row r="2037" spans="1:2" x14ac:dyDescent="0.3">
      <c r="A2037" t="s">
        <v>8403</v>
      </c>
      <c r="B2037">
        <v>9</v>
      </c>
    </row>
    <row r="2038" spans="1:2" x14ac:dyDescent="0.3">
      <c r="A2038" t="s">
        <v>8403</v>
      </c>
      <c r="B2038">
        <v>17</v>
      </c>
    </row>
    <row r="2039" spans="1:2" x14ac:dyDescent="0.3">
      <c r="A2039" t="s">
        <v>8403</v>
      </c>
      <c r="B2039">
        <v>33</v>
      </c>
    </row>
    <row r="2040" spans="1:2" x14ac:dyDescent="0.3">
      <c r="A2040" t="s">
        <v>8403</v>
      </c>
      <c r="B2040">
        <v>38</v>
      </c>
    </row>
    <row r="2041" spans="1:2" x14ac:dyDescent="0.3">
      <c r="A2041" t="s">
        <v>8403</v>
      </c>
      <c r="B2041">
        <v>79</v>
      </c>
    </row>
    <row r="2042" spans="1:2" x14ac:dyDescent="0.3">
      <c r="A2042" t="s">
        <v>8403</v>
      </c>
      <c r="B2042">
        <v>46</v>
      </c>
    </row>
    <row r="2043" spans="1:2" x14ac:dyDescent="0.3">
      <c r="A2043" t="s">
        <v>8403</v>
      </c>
      <c r="B2043">
        <v>20</v>
      </c>
    </row>
    <row r="2044" spans="1:2" x14ac:dyDescent="0.3">
      <c r="A2044" t="s">
        <v>8403</v>
      </c>
      <c r="B2044">
        <v>20</v>
      </c>
    </row>
    <row r="2045" spans="1:2" x14ac:dyDescent="0.3">
      <c r="A2045" t="s">
        <v>8403</v>
      </c>
      <c r="B2045">
        <v>13</v>
      </c>
    </row>
    <row r="2046" spans="1:2" x14ac:dyDescent="0.3">
      <c r="A2046" t="s">
        <v>8403</v>
      </c>
      <c r="B2046">
        <v>22</v>
      </c>
    </row>
    <row r="2047" spans="1:2" x14ac:dyDescent="0.3">
      <c r="A2047" t="s">
        <v>8403</v>
      </c>
      <c r="B2047">
        <v>36</v>
      </c>
    </row>
    <row r="2048" spans="1:2" x14ac:dyDescent="0.3">
      <c r="A2048" t="s">
        <v>8403</v>
      </c>
      <c r="B2048">
        <v>40</v>
      </c>
    </row>
    <row r="2049" spans="1:2" x14ac:dyDescent="0.3">
      <c r="A2049" t="s">
        <v>8403</v>
      </c>
      <c r="B2049">
        <v>9</v>
      </c>
    </row>
    <row r="2050" spans="1:2" x14ac:dyDescent="0.3">
      <c r="A2050" t="s">
        <v>8403</v>
      </c>
      <c r="B2050">
        <v>19</v>
      </c>
    </row>
    <row r="2051" spans="1:2" x14ac:dyDescent="0.3">
      <c r="A2051" t="s">
        <v>8403</v>
      </c>
      <c r="B2051">
        <v>14</v>
      </c>
    </row>
    <row r="2052" spans="1:2" x14ac:dyDescent="0.3">
      <c r="A2052" t="s">
        <v>8403</v>
      </c>
      <c r="B2052">
        <v>38</v>
      </c>
    </row>
    <row r="2053" spans="1:2" x14ac:dyDescent="0.3">
      <c r="A2053" t="s">
        <v>8403</v>
      </c>
      <c r="B2053">
        <v>58</v>
      </c>
    </row>
    <row r="2054" spans="1:2" x14ac:dyDescent="0.3">
      <c r="A2054" t="s">
        <v>8403</v>
      </c>
      <c r="B2054">
        <v>28</v>
      </c>
    </row>
    <row r="2055" spans="1:2" x14ac:dyDescent="0.3">
      <c r="A2055" t="s">
        <v>8403</v>
      </c>
      <c r="B2055">
        <v>17</v>
      </c>
    </row>
    <row r="2056" spans="1:2" x14ac:dyDescent="0.3">
      <c r="A2056" t="s">
        <v>8403</v>
      </c>
      <c r="B2056">
        <v>12</v>
      </c>
    </row>
    <row r="2057" spans="1:2" x14ac:dyDescent="0.3">
      <c r="A2057" t="s">
        <v>8403</v>
      </c>
      <c r="B2057">
        <v>40</v>
      </c>
    </row>
    <row r="2058" spans="1:2" x14ac:dyDescent="0.3">
      <c r="A2058" t="s">
        <v>8403</v>
      </c>
      <c r="B2058">
        <v>57</v>
      </c>
    </row>
    <row r="2059" spans="1:2" x14ac:dyDescent="0.3">
      <c r="A2059" t="s">
        <v>8403</v>
      </c>
      <c r="B2059">
        <v>114</v>
      </c>
    </row>
    <row r="2060" spans="1:2" x14ac:dyDescent="0.3">
      <c r="A2060" t="s">
        <v>8403</v>
      </c>
      <c r="B2060">
        <v>31</v>
      </c>
    </row>
    <row r="2061" spans="1:2" x14ac:dyDescent="0.3">
      <c r="A2061" t="s">
        <v>8403</v>
      </c>
      <c r="B2061">
        <v>3</v>
      </c>
    </row>
    <row r="2062" spans="1:2" x14ac:dyDescent="0.3">
      <c r="A2062" t="s">
        <v>8403</v>
      </c>
      <c r="B2062">
        <v>16</v>
      </c>
    </row>
    <row r="2063" spans="1:2" x14ac:dyDescent="0.3">
      <c r="A2063" t="s">
        <v>8403</v>
      </c>
      <c r="B2063">
        <v>199</v>
      </c>
    </row>
    <row r="2064" spans="1:2" x14ac:dyDescent="0.3">
      <c r="A2064" t="s">
        <v>8403</v>
      </c>
      <c r="B2064">
        <v>31</v>
      </c>
    </row>
    <row r="2065" spans="1:2" x14ac:dyDescent="0.3">
      <c r="A2065" t="s">
        <v>8403</v>
      </c>
      <c r="B2065">
        <v>30</v>
      </c>
    </row>
    <row r="2066" spans="1:2" x14ac:dyDescent="0.3">
      <c r="A2066" t="s">
        <v>8403</v>
      </c>
      <c r="B2066">
        <v>34</v>
      </c>
    </row>
    <row r="2067" spans="1:2" x14ac:dyDescent="0.3">
      <c r="A2067" t="s">
        <v>8403</v>
      </c>
      <c r="B2067">
        <v>18</v>
      </c>
    </row>
    <row r="2068" spans="1:2" x14ac:dyDescent="0.3">
      <c r="A2068" t="s">
        <v>8403</v>
      </c>
      <c r="B2068">
        <v>67</v>
      </c>
    </row>
    <row r="2069" spans="1:2" x14ac:dyDescent="0.3">
      <c r="A2069" t="s">
        <v>8403</v>
      </c>
      <c r="B2069">
        <v>66</v>
      </c>
    </row>
    <row r="2070" spans="1:2" x14ac:dyDescent="0.3">
      <c r="A2070" t="s">
        <v>8403</v>
      </c>
      <c r="B2070">
        <v>23</v>
      </c>
    </row>
    <row r="2071" spans="1:2" x14ac:dyDescent="0.3">
      <c r="A2071" t="s">
        <v>8403</v>
      </c>
      <c r="B2071">
        <v>126</v>
      </c>
    </row>
    <row r="2072" spans="1:2" x14ac:dyDescent="0.3">
      <c r="A2072" t="s">
        <v>8403</v>
      </c>
      <c r="B2072">
        <v>6</v>
      </c>
    </row>
    <row r="2073" spans="1:2" x14ac:dyDescent="0.3">
      <c r="A2073" t="s">
        <v>8403</v>
      </c>
      <c r="B2073">
        <v>25</v>
      </c>
    </row>
    <row r="2074" spans="1:2" x14ac:dyDescent="0.3">
      <c r="A2074" t="s">
        <v>8403</v>
      </c>
      <c r="B2074">
        <v>39</v>
      </c>
    </row>
    <row r="2075" spans="1:2" x14ac:dyDescent="0.3">
      <c r="A2075" t="s">
        <v>8403</v>
      </c>
      <c r="B2075">
        <v>62</v>
      </c>
    </row>
    <row r="2076" spans="1:2" x14ac:dyDescent="0.3">
      <c r="A2076" t="s">
        <v>8403</v>
      </c>
      <c r="B2076">
        <v>31</v>
      </c>
    </row>
    <row r="2077" spans="1:2" x14ac:dyDescent="0.3">
      <c r="A2077" t="s">
        <v>8403</v>
      </c>
      <c r="B2077">
        <v>274</v>
      </c>
    </row>
    <row r="2078" spans="1:2" x14ac:dyDescent="0.3">
      <c r="A2078" t="s">
        <v>8403</v>
      </c>
      <c r="B2078">
        <v>17</v>
      </c>
    </row>
    <row r="2079" spans="1:2" x14ac:dyDescent="0.3">
      <c r="A2079" t="s">
        <v>8403</v>
      </c>
      <c r="B2079">
        <v>14</v>
      </c>
    </row>
    <row r="2080" spans="1:2" x14ac:dyDescent="0.3">
      <c r="A2080" t="s">
        <v>8403</v>
      </c>
      <c r="B2080">
        <v>60</v>
      </c>
    </row>
    <row r="2081" spans="1:2" x14ac:dyDescent="0.3">
      <c r="A2081" t="s">
        <v>8403</v>
      </c>
      <c r="B2081">
        <v>33</v>
      </c>
    </row>
    <row r="2082" spans="1:2" x14ac:dyDescent="0.3">
      <c r="A2082" t="s">
        <v>8403</v>
      </c>
      <c r="B2082">
        <v>78</v>
      </c>
    </row>
    <row r="2083" spans="1:2" x14ac:dyDescent="0.3">
      <c r="A2083" t="s">
        <v>8403</v>
      </c>
      <c r="B2083">
        <v>30</v>
      </c>
    </row>
    <row r="2084" spans="1:2" x14ac:dyDescent="0.3">
      <c r="A2084" t="s">
        <v>8403</v>
      </c>
      <c r="B2084">
        <v>136</v>
      </c>
    </row>
    <row r="2085" spans="1:2" x14ac:dyDescent="0.3">
      <c r="A2085" t="s">
        <v>8403</v>
      </c>
      <c r="B2085">
        <v>40</v>
      </c>
    </row>
    <row r="2086" spans="1:2" x14ac:dyDescent="0.3">
      <c r="A2086" t="s">
        <v>8403</v>
      </c>
      <c r="B2086">
        <v>18</v>
      </c>
    </row>
    <row r="2087" spans="1:2" x14ac:dyDescent="0.3">
      <c r="A2087" t="s">
        <v>8403</v>
      </c>
      <c r="B2087">
        <v>39</v>
      </c>
    </row>
    <row r="2088" spans="1:2" x14ac:dyDescent="0.3">
      <c r="A2088" t="s">
        <v>8403</v>
      </c>
      <c r="B2088">
        <v>21</v>
      </c>
    </row>
    <row r="2089" spans="1:2" x14ac:dyDescent="0.3">
      <c r="A2089" t="s">
        <v>8403</v>
      </c>
      <c r="B2089">
        <v>30</v>
      </c>
    </row>
    <row r="2090" spans="1:2" x14ac:dyDescent="0.3">
      <c r="A2090" t="s">
        <v>8403</v>
      </c>
      <c r="B2090">
        <v>27</v>
      </c>
    </row>
    <row r="2091" spans="1:2" x14ac:dyDescent="0.3">
      <c r="A2091" t="s">
        <v>8403</v>
      </c>
      <c r="B2091">
        <v>35</v>
      </c>
    </row>
    <row r="2092" spans="1:2" x14ac:dyDescent="0.3">
      <c r="A2092" t="s">
        <v>8403</v>
      </c>
      <c r="B2092">
        <v>13</v>
      </c>
    </row>
    <row r="2093" spans="1:2" x14ac:dyDescent="0.3">
      <c r="A2093" t="s">
        <v>8403</v>
      </c>
      <c r="B2093">
        <v>23</v>
      </c>
    </row>
    <row r="2094" spans="1:2" x14ac:dyDescent="0.3">
      <c r="A2094" t="s">
        <v>8403</v>
      </c>
      <c r="B2094">
        <v>39</v>
      </c>
    </row>
    <row r="2095" spans="1:2" x14ac:dyDescent="0.3">
      <c r="A2095" t="s">
        <v>8403</v>
      </c>
      <c r="B2095">
        <v>35</v>
      </c>
    </row>
    <row r="2096" spans="1:2" x14ac:dyDescent="0.3">
      <c r="A2096" t="s">
        <v>8403</v>
      </c>
      <c r="B2096">
        <v>27</v>
      </c>
    </row>
    <row r="2097" spans="1:2" x14ac:dyDescent="0.3">
      <c r="A2097" t="s">
        <v>8403</v>
      </c>
      <c r="B2097">
        <v>21</v>
      </c>
    </row>
    <row r="2098" spans="1:2" x14ac:dyDescent="0.3">
      <c r="A2098" t="s">
        <v>8403</v>
      </c>
      <c r="B2098">
        <v>104</v>
      </c>
    </row>
    <row r="2099" spans="1:2" x14ac:dyDescent="0.3">
      <c r="A2099" t="s">
        <v>8403</v>
      </c>
      <c r="B2099">
        <v>19</v>
      </c>
    </row>
    <row r="2100" spans="1:2" x14ac:dyDescent="0.3">
      <c r="A2100" t="s">
        <v>8403</v>
      </c>
      <c r="B2100">
        <v>97</v>
      </c>
    </row>
    <row r="2101" spans="1:2" x14ac:dyDescent="0.3">
      <c r="A2101" t="s">
        <v>8403</v>
      </c>
      <c r="B2101">
        <v>27</v>
      </c>
    </row>
    <row r="2102" spans="1:2" x14ac:dyDescent="0.3">
      <c r="A2102" t="s">
        <v>8403</v>
      </c>
      <c r="B2102">
        <v>24</v>
      </c>
    </row>
    <row r="2103" spans="1:2" x14ac:dyDescent="0.3">
      <c r="A2103" t="s">
        <v>8403</v>
      </c>
      <c r="B2103">
        <v>13</v>
      </c>
    </row>
    <row r="2104" spans="1:2" x14ac:dyDescent="0.3">
      <c r="A2104" t="s">
        <v>8403</v>
      </c>
      <c r="B2104">
        <v>46</v>
      </c>
    </row>
    <row r="2105" spans="1:2" x14ac:dyDescent="0.3">
      <c r="A2105" t="s">
        <v>8403</v>
      </c>
      <c r="B2105">
        <v>4</v>
      </c>
    </row>
    <row r="2106" spans="1:2" x14ac:dyDescent="0.3">
      <c r="A2106" t="s">
        <v>8403</v>
      </c>
      <c r="B2106">
        <v>40</v>
      </c>
    </row>
    <row r="2107" spans="1:2" x14ac:dyDescent="0.3">
      <c r="A2107" t="s">
        <v>8403</v>
      </c>
      <c r="B2107">
        <v>44</v>
      </c>
    </row>
    <row r="2108" spans="1:2" x14ac:dyDescent="0.3">
      <c r="A2108" t="s">
        <v>8403</v>
      </c>
      <c r="B2108">
        <v>35</v>
      </c>
    </row>
    <row r="2109" spans="1:2" x14ac:dyDescent="0.3">
      <c r="A2109" t="s">
        <v>8403</v>
      </c>
      <c r="B2109">
        <v>63</v>
      </c>
    </row>
    <row r="2110" spans="1:2" x14ac:dyDescent="0.3">
      <c r="A2110" t="s">
        <v>8403</v>
      </c>
      <c r="B2110">
        <v>89</v>
      </c>
    </row>
    <row r="2111" spans="1:2" x14ac:dyDescent="0.3">
      <c r="A2111" t="s">
        <v>8403</v>
      </c>
      <c r="B2111">
        <v>15</v>
      </c>
    </row>
    <row r="2112" spans="1:2" x14ac:dyDescent="0.3">
      <c r="A2112" t="s">
        <v>8403</v>
      </c>
      <c r="B2112">
        <v>46</v>
      </c>
    </row>
    <row r="2113" spans="1:2" x14ac:dyDescent="0.3">
      <c r="A2113" t="s">
        <v>8403</v>
      </c>
      <c r="B2113">
        <v>33</v>
      </c>
    </row>
    <row r="2114" spans="1:2" x14ac:dyDescent="0.3">
      <c r="A2114" t="s">
        <v>8403</v>
      </c>
      <c r="B2114">
        <v>52</v>
      </c>
    </row>
    <row r="2115" spans="1:2" x14ac:dyDescent="0.3">
      <c r="A2115" t="s">
        <v>8403</v>
      </c>
      <c r="B2115">
        <v>7</v>
      </c>
    </row>
    <row r="2116" spans="1:2" x14ac:dyDescent="0.3">
      <c r="A2116" t="s">
        <v>8403</v>
      </c>
      <c r="B2116">
        <v>28</v>
      </c>
    </row>
    <row r="2117" spans="1:2" x14ac:dyDescent="0.3">
      <c r="A2117" t="s">
        <v>8403</v>
      </c>
      <c r="B2117">
        <v>11</v>
      </c>
    </row>
    <row r="2118" spans="1:2" x14ac:dyDescent="0.3">
      <c r="A2118" t="s">
        <v>8403</v>
      </c>
      <c r="B2118">
        <v>15</v>
      </c>
    </row>
    <row r="2119" spans="1:2" x14ac:dyDescent="0.3">
      <c r="A2119" t="s">
        <v>8403</v>
      </c>
      <c r="B2119">
        <v>30</v>
      </c>
    </row>
    <row r="2120" spans="1:2" x14ac:dyDescent="0.3">
      <c r="A2120" t="s">
        <v>8403</v>
      </c>
      <c r="B2120">
        <v>27</v>
      </c>
    </row>
    <row r="2121" spans="1:2" x14ac:dyDescent="0.3">
      <c r="A2121" t="s">
        <v>8403</v>
      </c>
      <c r="B2121">
        <v>28</v>
      </c>
    </row>
    <row r="2122" spans="1:2" x14ac:dyDescent="0.3">
      <c r="A2122" t="s">
        <v>8403</v>
      </c>
      <c r="B2122">
        <v>17</v>
      </c>
    </row>
    <row r="2123" spans="1:2" x14ac:dyDescent="0.3">
      <c r="A2123" t="s">
        <v>8403</v>
      </c>
      <c r="B2123">
        <v>50</v>
      </c>
    </row>
    <row r="2124" spans="1:2" x14ac:dyDescent="0.3">
      <c r="A2124" t="s">
        <v>8403</v>
      </c>
      <c r="B2124">
        <v>26</v>
      </c>
    </row>
    <row r="2125" spans="1:2" x14ac:dyDescent="0.3">
      <c r="A2125" t="s">
        <v>8403</v>
      </c>
      <c r="B2125">
        <v>88</v>
      </c>
    </row>
    <row r="2126" spans="1:2" x14ac:dyDescent="0.3">
      <c r="A2126" t="s">
        <v>8403</v>
      </c>
      <c r="B2126">
        <v>91</v>
      </c>
    </row>
    <row r="2127" spans="1:2" x14ac:dyDescent="0.3">
      <c r="A2127" t="s">
        <v>8403</v>
      </c>
      <c r="B2127">
        <v>3</v>
      </c>
    </row>
    <row r="2128" spans="1:2" x14ac:dyDescent="0.3">
      <c r="A2128" t="s">
        <v>8403</v>
      </c>
      <c r="B2128">
        <v>28</v>
      </c>
    </row>
    <row r="2129" spans="1:2" x14ac:dyDescent="0.3">
      <c r="A2129" t="s">
        <v>8403</v>
      </c>
      <c r="B2129">
        <v>77</v>
      </c>
    </row>
    <row r="2130" spans="1:2" x14ac:dyDescent="0.3">
      <c r="A2130" t="s">
        <v>8403</v>
      </c>
      <c r="B2130">
        <v>27</v>
      </c>
    </row>
    <row r="2131" spans="1:2" x14ac:dyDescent="0.3">
      <c r="A2131" t="s">
        <v>8403</v>
      </c>
      <c r="B2131">
        <v>107</v>
      </c>
    </row>
    <row r="2132" spans="1:2" x14ac:dyDescent="0.3">
      <c r="A2132" t="s">
        <v>8403</v>
      </c>
      <c r="B2132">
        <v>96</v>
      </c>
    </row>
    <row r="2133" spans="1:2" x14ac:dyDescent="0.3">
      <c r="A2133" t="s">
        <v>8403</v>
      </c>
      <c r="B2133">
        <v>56</v>
      </c>
    </row>
    <row r="2134" spans="1:2" x14ac:dyDescent="0.3">
      <c r="A2134" t="s">
        <v>8403</v>
      </c>
      <c r="B2134">
        <v>58</v>
      </c>
    </row>
    <row r="2135" spans="1:2" x14ac:dyDescent="0.3">
      <c r="A2135" t="s">
        <v>8403</v>
      </c>
      <c r="B2135">
        <v>15</v>
      </c>
    </row>
    <row r="2136" spans="1:2" x14ac:dyDescent="0.3">
      <c r="A2136" t="s">
        <v>8403</v>
      </c>
      <c r="B2136">
        <v>20</v>
      </c>
    </row>
    <row r="2137" spans="1:2" x14ac:dyDescent="0.3">
      <c r="A2137" t="s">
        <v>8403</v>
      </c>
      <c r="B2137">
        <v>38</v>
      </c>
    </row>
    <row r="2138" spans="1:2" x14ac:dyDescent="0.3">
      <c r="A2138" t="s">
        <v>8403</v>
      </c>
      <c r="B2138">
        <v>33</v>
      </c>
    </row>
    <row r="2139" spans="1:2" x14ac:dyDescent="0.3">
      <c r="A2139" t="s">
        <v>8403</v>
      </c>
      <c r="B2139">
        <v>57</v>
      </c>
    </row>
    <row r="2140" spans="1:2" x14ac:dyDescent="0.3">
      <c r="A2140" t="s">
        <v>8403</v>
      </c>
      <c r="B2140">
        <v>25</v>
      </c>
    </row>
    <row r="2141" spans="1:2" x14ac:dyDescent="0.3">
      <c r="A2141" t="s">
        <v>8403</v>
      </c>
      <c r="B2141">
        <v>14</v>
      </c>
    </row>
    <row r="2142" spans="1:2" x14ac:dyDescent="0.3">
      <c r="A2142" t="s">
        <v>8403</v>
      </c>
      <c r="B2142">
        <v>94</v>
      </c>
    </row>
    <row r="2143" spans="1:2" x14ac:dyDescent="0.3">
      <c r="A2143" t="s">
        <v>8403</v>
      </c>
      <c r="B2143">
        <v>59</v>
      </c>
    </row>
    <row r="2144" spans="1:2" x14ac:dyDescent="0.3">
      <c r="A2144" t="s">
        <v>8403</v>
      </c>
      <c r="B2144">
        <v>36</v>
      </c>
    </row>
    <row r="2145" spans="1:2" x14ac:dyDescent="0.3">
      <c r="A2145" t="s">
        <v>8403</v>
      </c>
      <c r="B2145">
        <v>115</v>
      </c>
    </row>
    <row r="2146" spans="1:2" x14ac:dyDescent="0.3">
      <c r="A2146" t="s">
        <v>8403</v>
      </c>
      <c r="B2146">
        <v>30</v>
      </c>
    </row>
    <row r="2147" spans="1:2" x14ac:dyDescent="0.3">
      <c r="A2147" t="s">
        <v>8403</v>
      </c>
      <c r="B2147">
        <v>52</v>
      </c>
    </row>
    <row r="2148" spans="1:2" x14ac:dyDescent="0.3">
      <c r="A2148" t="s">
        <v>8403</v>
      </c>
      <c r="B2148">
        <v>27</v>
      </c>
    </row>
    <row r="2149" spans="1:2" x14ac:dyDescent="0.3">
      <c r="A2149" t="s">
        <v>8403</v>
      </c>
      <c r="B2149">
        <v>24</v>
      </c>
    </row>
    <row r="2150" spans="1:2" x14ac:dyDescent="0.3">
      <c r="A2150" t="s">
        <v>8403</v>
      </c>
      <c r="B2150">
        <v>10</v>
      </c>
    </row>
    <row r="2151" spans="1:2" x14ac:dyDescent="0.3">
      <c r="A2151" t="s">
        <v>8403</v>
      </c>
      <c r="B2151">
        <v>30</v>
      </c>
    </row>
    <row r="2152" spans="1:2" x14ac:dyDescent="0.3">
      <c r="A2152" t="s">
        <v>8403</v>
      </c>
      <c r="B2152">
        <v>71</v>
      </c>
    </row>
    <row r="2153" spans="1:2" x14ac:dyDescent="0.3">
      <c r="A2153" t="s">
        <v>8403</v>
      </c>
      <c r="B2153">
        <v>10</v>
      </c>
    </row>
    <row r="2154" spans="1:2" x14ac:dyDescent="0.3">
      <c r="A2154" t="s">
        <v>8403</v>
      </c>
      <c r="B2154">
        <v>24</v>
      </c>
    </row>
    <row r="2155" spans="1:2" x14ac:dyDescent="0.3">
      <c r="A2155" t="s">
        <v>8403</v>
      </c>
      <c r="B2155">
        <v>38</v>
      </c>
    </row>
    <row r="2156" spans="1:2" x14ac:dyDescent="0.3">
      <c r="A2156" t="s">
        <v>8403</v>
      </c>
      <c r="B2156">
        <v>26</v>
      </c>
    </row>
    <row r="2157" spans="1:2" x14ac:dyDescent="0.3">
      <c r="A2157" t="s">
        <v>8403</v>
      </c>
      <c r="B2157">
        <v>19</v>
      </c>
    </row>
    <row r="2158" spans="1:2" x14ac:dyDescent="0.3">
      <c r="A2158" t="s">
        <v>8403</v>
      </c>
      <c r="B2158">
        <v>11</v>
      </c>
    </row>
    <row r="2159" spans="1:2" x14ac:dyDescent="0.3">
      <c r="A2159" t="s">
        <v>8403</v>
      </c>
      <c r="B2159">
        <v>27</v>
      </c>
    </row>
    <row r="2160" spans="1:2" x14ac:dyDescent="0.3">
      <c r="A2160" t="s">
        <v>8403</v>
      </c>
      <c r="B2160">
        <v>34</v>
      </c>
    </row>
    <row r="2161" spans="1:2" x14ac:dyDescent="0.3">
      <c r="A2161" t="s">
        <v>8403</v>
      </c>
      <c r="B2161">
        <v>20</v>
      </c>
    </row>
    <row r="2162" spans="1:2" x14ac:dyDescent="0.3">
      <c r="A2162" t="s">
        <v>8403</v>
      </c>
      <c r="B2162">
        <v>37</v>
      </c>
    </row>
    <row r="2163" spans="1:2" x14ac:dyDescent="0.3">
      <c r="A2163" t="s">
        <v>8403</v>
      </c>
      <c r="B2163">
        <v>20</v>
      </c>
    </row>
    <row r="2164" spans="1:2" x14ac:dyDescent="0.3">
      <c r="A2164" t="s">
        <v>8403</v>
      </c>
      <c r="B2164">
        <v>10</v>
      </c>
    </row>
    <row r="2165" spans="1:2" x14ac:dyDescent="0.3">
      <c r="A2165" t="s">
        <v>8403</v>
      </c>
      <c r="B2165">
        <v>26</v>
      </c>
    </row>
    <row r="2166" spans="1:2" x14ac:dyDescent="0.3">
      <c r="A2166" t="s">
        <v>8403</v>
      </c>
      <c r="B2166">
        <v>20</v>
      </c>
    </row>
    <row r="2167" spans="1:2" x14ac:dyDescent="0.3">
      <c r="A2167" t="s">
        <v>8403</v>
      </c>
      <c r="B2167">
        <v>46</v>
      </c>
    </row>
    <row r="2168" spans="1:2" x14ac:dyDescent="0.3">
      <c r="A2168" t="s">
        <v>8403</v>
      </c>
      <c r="B2168">
        <v>76</v>
      </c>
    </row>
    <row r="2169" spans="1:2" x14ac:dyDescent="0.3">
      <c r="A2169" t="s">
        <v>8403</v>
      </c>
      <c r="B2169">
        <v>41</v>
      </c>
    </row>
    <row r="2170" spans="1:2" x14ac:dyDescent="0.3">
      <c r="A2170" t="s">
        <v>8403</v>
      </c>
      <c r="B2170">
        <v>7</v>
      </c>
    </row>
    <row r="2171" spans="1:2" x14ac:dyDescent="0.3">
      <c r="A2171" t="s">
        <v>8403</v>
      </c>
      <c r="B2171">
        <v>49</v>
      </c>
    </row>
    <row r="2172" spans="1:2" x14ac:dyDescent="0.3">
      <c r="A2172" t="s">
        <v>8403</v>
      </c>
      <c r="B2172">
        <v>26</v>
      </c>
    </row>
    <row r="2173" spans="1:2" x14ac:dyDescent="0.3">
      <c r="A2173" t="s">
        <v>8403</v>
      </c>
      <c r="B2173">
        <v>65</v>
      </c>
    </row>
    <row r="2174" spans="1:2" x14ac:dyDescent="0.3">
      <c r="A2174" t="s">
        <v>8403</v>
      </c>
      <c r="B2174">
        <v>28</v>
      </c>
    </row>
    <row r="2175" spans="1:2" x14ac:dyDescent="0.3">
      <c r="A2175" t="s">
        <v>8403</v>
      </c>
      <c r="B2175">
        <v>8</v>
      </c>
    </row>
    <row r="2176" spans="1:2" x14ac:dyDescent="0.3">
      <c r="A2176" t="s">
        <v>8403</v>
      </c>
      <c r="B2176">
        <v>3</v>
      </c>
    </row>
    <row r="2177" spans="1:2" x14ac:dyDescent="0.3">
      <c r="A2177" t="s">
        <v>8403</v>
      </c>
      <c r="B2177">
        <v>9</v>
      </c>
    </row>
    <row r="2178" spans="1:2" x14ac:dyDescent="0.3">
      <c r="A2178" t="s">
        <v>8403</v>
      </c>
      <c r="B2178">
        <v>9</v>
      </c>
    </row>
    <row r="2179" spans="1:2" x14ac:dyDescent="0.3">
      <c r="A2179" t="s">
        <v>8403</v>
      </c>
      <c r="B2179">
        <v>20</v>
      </c>
    </row>
    <row r="2180" spans="1:2" x14ac:dyDescent="0.3">
      <c r="A2180" t="s">
        <v>8403</v>
      </c>
      <c r="B2180">
        <v>57</v>
      </c>
    </row>
    <row r="2181" spans="1:2" x14ac:dyDescent="0.3">
      <c r="A2181" t="s">
        <v>8403</v>
      </c>
      <c r="B2181">
        <v>8</v>
      </c>
    </row>
    <row r="2182" spans="1:2" x14ac:dyDescent="0.3">
      <c r="A2182" t="s">
        <v>8403</v>
      </c>
      <c r="B2182">
        <v>14</v>
      </c>
    </row>
    <row r="2183" spans="1:2" x14ac:dyDescent="0.3">
      <c r="A2183" t="s">
        <v>8403</v>
      </c>
      <c r="B2183">
        <v>17</v>
      </c>
    </row>
    <row r="2184" spans="1:2" x14ac:dyDescent="0.3">
      <c r="A2184" t="s">
        <v>8403</v>
      </c>
      <c r="B2184">
        <v>100</v>
      </c>
    </row>
    <row r="2185" spans="1:2" x14ac:dyDescent="0.3">
      <c r="A2185" t="s">
        <v>8403</v>
      </c>
      <c r="B2185">
        <v>32</v>
      </c>
    </row>
    <row r="2186" spans="1:2" x14ac:dyDescent="0.3">
      <c r="A2186" t="s">
        <v>8403</v>
      </c>
      <c r="B2186">
        <v>3</v>
      </c>
    </row>
    <row r="2187" spans="1:2" x14ac:dyDescent="0.3">
      <c r="A2187" t="s">
        <v>8405</v>
      </c>
      <c r="B2187">
        <f>AVERAGE(B2:B2186)</f>
        <v>194.42517162471395</v>
      </c>
    </row>
    <row r="2188" spans="1:2" x14ac:dyDescent="0.3">
      <c r="A2188" t="s">
        <v>8406</v>
      </c>
      <c r="B2188">
        <f>MEDIAN(B2:B2186)</f>
        <v>62</v>
      </c>
    </row>
    <row r="2189" spans="1:2" x14ac:dyDescent="0.3">
      <c r="A2189" t="s">
        <v>8407</v>
      </c>
      <c r="B2189">
        <f>MIN(B2:B2186)</f>
        <v>1</v>
      </c>
    </row>
    <row r="2190" spans="1:2" x14ac:dyDescent="0.3">
      <c r="A2190" t="s">
        <v>8408</v>
      </c>
      <c r="B2190">
        <f>MAX(B2:B2186)</f>
        <v>26457</v>
      </c>
    </row>
    <row r="2191" spans="1:2" x14ac:dyDescent="0.3">
      <c r="A2191" t="s">
        <v>8409</v>
      </c>
      <c r="B2191">
        <f>VAR(B2:B2186)</f>
        <v>713167.37912800396</v>
      </c>
    </row>
    <row r="2192" spans="1:2" x14ac:dyDescent="0.3">
      <c r="A2192" t="s">
        <v>8410</v>
      </c>
      <c r="B2192">
        <f>_xlfn.STDEV.P(B2:B2186)</f>
        <v>844.29910975602149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CategoryStats</vt:lpstr>
      <vt:lpstr>SubCategoryStats</vt:lpstr>
      <vt:lpstr>LaunchDateOutcomes</vt:lpstr>
      <vt:lpstr>GoalOutcomes</vt:lpstr>
      <vt:lpstr>Backers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Cindy Brady</cp:lastModifiedBy>
  <dcterms:created xsi:type="dcterms:W3CDTF">2017-04-20T15:17:24Z</dcterms:created>
  <dcterms:modified xsi:type="dcterms:W3CDTF">2020-09-14T19:37:30Z</dcterms:modified>
</cp:coreProperties>
</file>