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/>
  <mc:AlternateContent xmlns:mc="http://schemas.openxmlformats.org/markup-compatibility/2006">
    <mc:Choice Requires="x15">
      <x15ac:absPath xmlns:x15ac="http://schemas.microsoft.com/office/spreadsheetml/2010/11/ac" url="C:\Users\Usuario\Documents\UPC\Estadística Aplicada\"/>
    </mc:Choice>
  </mc:AlternateContent>
  <xr:revisionPtr revIDLastSave="0" documentId="13_ncr:1_{D96FD130-DAF5-4F77-A217-CC2FDDE696CD}" xr6:coauthVersionLast="47" xr6:coauthVersionMax="47" xr10:uidLastSave="{00000000-0000-0000-0000-000000000000}"/>
  <bookViews>
    <workbookView xWindow="-120" yWindow="-120" windowWidth="29040" windowHeight="15840" activeTab="8" xr2:uid="{00000000-000D-0000-FFFF-FFFF00000000}"/>
  </bookViews>
  <sheets>
    <sheet name="Hoja1" sheetId="1" r:id="rId1"/>
    <sheet name="semana 3.1" sheetId="2" r:id="rId2"/>
    <sheet name="Hoja3" sheetId="3" r:id="rId3"/>
    <sheet name="Hoja4" sheetId="5" r:id="rId4"/>
    <sheet name="Hoja7" sheetId="8" r:id="rId5"/>
    <sheet name="Hoja6" sheetId="7" r:id="rId6"/>
    <sheet name="Hoja2" sheetId="4" r:id="rId7"/>
    <sheet name="Hoja8" sheetId="9" r:id="rId8"/>
    <sheet name="Hoja9" sheetId="10" r:id="rId9"/>
  </sheets>
  <definedNames>
    <definedName name="_xlnm._FilterDatabase" localSheetId="2" hidden="1">Hoja3!$B$3:$D$23</definedName>
  </definedNames>
  <calcPr calcId="191029"/>
  <pivotCaches>
    <pivotCache cacheId="2" r:id="rId10"/>
    <pivotCache cacheId="3" r:id="rId11"/>
    <pivotCache cacheId="12" r:id="rId12"/>
    <pivotCache cacheId="22" r:id="rId13"/>
    <pivotCache cacheId="27" r:id="rId14"/>
    <pivotCache cacheId="30" r:id="rId1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M25" i="10" l="1"/>
  <c r="I25" i="10"/>
  <c r="E5" i="9" l="1"/>
  <c r="E4" i="9"/>
  <c r="H5" i="7"/>
  <c r="H6" i="7"/>
  <c r="H7" i="7"/>
  <c r="H8" i="7"/>
  <c r="H9" i="7"/>
  <c r="H4" i="7"/>
  <c r="G6" i="7"/>
  <c r="G7" i="7" s="1"/>
  <c r="G8" i="7" s="1"/>
  <c r="G9" i="7" s="1"/>
  <c r="G5" i="7"/>
  <c r="G4" i="7"/>
  <c r="F6" i="7"/>
  <c r="F7" i="7"/>
  <c r="F8" i="7"/>
  <c r="F9" i="7" s="1"/>
  <c r="F5" i="7"/>
  <c r="F4" i="7"/>
  <c r="E5" i="7"/>
  <c r="E6" i="7"/>
  <c r="E7" i="7"/>
  <c r="E8" i="7"/>
  <c r="E9" i="7"/>
  <c r="E4" i="7"/>
  <c r="D22" i="4" a="1"/>
  <c r="D22" i="4" s="1"/>
  <c r="G5" i="4"/>
  <c r="G6" i="4" s="1"/>
  <c r="G7" i="4" s="1"/>
  <c r="G8" i="4" s="1"/>
  <c r="G9" i="4" s="1"/>
  <c r="G10" i="4" s="1"/>
  <c r="G4" i="4"/>
  <c r="G3" i="4"/>
  <c r="F5" i="4"/>
  <c r="F6" i="4" s="1"/>
  <c r="F7" i="4" s="1"/>
  <c r="F8" i="4" s="1"/>
  <c r="F9" i="4" s="1"/>
  <c r="F10" i="4" s="1"/>
  <c r="F4" i="4"/>
  <c r="F3" i="4"/>
  <c r="E4" i="4"/>
  <c r="E5" i="4"/>
  <c r="E6" i="4"/>
  <c r="E7" i="4"/>
  <c r="E8" i="4"/>
  <c r="E9" i="4"/>
  <c r="E10" i="4"/>
  <c r="E3" i="4"/>
  <c r="D11" i="4"/>
  <c r="G54" i="3" l="1"/>
  <c r="F9" i="2" a="1"/>
  <c r="F9" i="2" s="1"/>
  <c r="F8" i="2"/>
  <c r="F7" i="2"/>
  <c r="V15" i="1"/>
  <c r="V16" i="1" s="1"/>
  <c r="V17" i="1" s="1"/>
  <c r="V18" i="1" s="1"/>
  <c r="V19" i="1" s="1"/>
  <c r="V14" i="1"/>
  <c r="V13" i="1"/>
  <c r="U15" i="1"/>
  <c r="U16" i="1" s="1"/>
  <c r="U17" i="1" s="1"/>
  <c r="U18" i="1" s="1"/>
  <c r="U19" i="1" s="1"/>
  <c r="U14" i="1"/>
  <c r="U13" i="1"/>
  <c r="T14" i="1"/>
  <c r="T15" i="1"/>
  <c r="T16" i="1"/>
  <c r="T17" i="1"/>
  <c r="T18" i="1"/>
  <c r="T19" i="1"/>
  <c r="T13" i="1"/>
  <c r="S20" i="1"/>
  <c r="D15" i="1"/>
  <c r="D16" i="1" s="1"/>
  <c r="D17" i="1" s="1"/>
  <c r="D13" i="1"/>
  <c r="J13" i="1" s="1"/>
  <c r="D12" i="1"/>
  <c r="D14" i="1" s="1"/>
  <c r="D18" i="1" l="1"/>
  <c r="D19" i="1" s="1"/>
  <c r="K13" i="1" s="1"/>
  <c r="J14" i="1" l="1"/>
  <c r="L13" i="1"/>
  <c r="K14" i="1" l="1"/>
  <c r="L14" i="1"/>
  <c r="J15" i="1" l="1"/>
  <c r="K15" i="1" l="1"/>
  <c r="L15" i="1"/>
  <c r="J16" i="1" l="1"/>
  <c r="K16" i="1" l="1"/>
  <c r="L16" i="1"/>
  <c r="J17" i="1" l="1"/>
  <c r="K17" i="1" l="1"/>
  <c r="L17" i="1"/>
  <c r="J18" i="1" l="1"/>
  <c r="K18" i="1" l="1"/>
  <c r="M13" i="1" s="1" a="1"/>
  <c r="L18" i="1"/>
  <c r="M13" i="1" l="1"/>
  <c r="M18" i="1"/>
  <c r="M16" i="1"/>
  <c r="M17" i="1"/>
  <c r="M15" i="1"/>
  <c r="M14" i="1"/>
  <c r="O13" i="1" l="1"/>
  <c r="O14" i="1" s="1"/>
  <c r="O15" i="1" s="1"/>
  <c r="O16" i="1" s="1"/>
  <c r="O17" i="1" s="1"/>
  <c r="O18" i="1" s="1"/>
  <c r="M19" i="1"/>
  <c r="N19" i="1" s="1"/>
  <c r="N17" i="1" l="1"/>
  <c r="N13" i="1"/>
  <c r="P13" i="1" s="1"/>
  <c r="N18" i="1"/>
  <c r="N14" i="1"/>
  <c r="N16" i="1"/>
  <c r="N15" i="1"/>
  <c r="P14" i="1" l="1"/>
  <c r="P15" i="1" s="1"/>
  <c r="P16" i="1" s="1"/>
  <c r="P17" i="1" s="1"/>
  <c r="P18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<sst xmlns="http://schemas.openxmlformats.org/spreadsheetml/2006/main" count="137" uniqueCount="82">
  <si>
    <t>SEMANA 2-SESION 2</t>
  </si>
  <si>
    <t>TEMA: TABLA Y GRAFICO PARA VARIABLE CUANTITATIVA CONTINUA</t>
  </si>
  <si>
    <t>EJERCICIO 15</t>
  </si>
  <si>
    <t>Tiempo</t>
  </si>
  <si>
    <t>Máximo</t>
  </si>
  <si>
    <t xml:space="preserve"> =MAX(datos)</t>
  </si>
  <si>
    <t>Mínimo</t>
  </si>
  <si>
    <t xml:space="preserve"> =MIN(datos)</t>
  </si>
  <si>
    <t>Rango</t>
  </si>
  <si>
    <t xml:space="preserve"> =MAX(datos) – MIN(datos)</t>
  </si>
  <si>
    <t>Cantidad de datos (n)</t>
  </si>
  <si>
    <t xml:space="preserve"> =CONTAR(datos)</t>
  </si>
  <si>
    <t>k (por regla de Sturges)</t>
  </si>
  <si>
    <t>k (entero)</t>
  </si>
  <si>
    <t xml:space="preserve"> </t>
  </si>
  <si>
    <t>w (amplitud)</t>
  </si>
  <si>
    <t xml:space="preserve"> =Rango/k (entero)</t>
  </si>
  <si>
    <t>w (redondeada por exceso)</t>
  </si>
  <si>
    <t xml:space="preserve">  =MAX(A13:A47)</t>
  </si>
  <si>
    <t xml:space="preserve">  =MIN(A13:A47)</t>
  </si>
  <si>
    <t xml:space="preserve">  =D12-D13</t>
  </si>
  <si>
    <t xml:space="preserve">  =CONTAR(A13:A47)</t>
  </si>
  <si>
    <t xml:space="preserve"> =1+3,322*LOG(n)</t>
  </si>
  <si>
    <t xml:space="preserve">  =1+3.322*LOG(D15)</t>
  </si>
  <si>
    <t xml:space="preserve">  =REDONDEAR(D16;0)</t>
  </si>
  <si>
    <t xml:space="preserve">  =REDONDEAR.MAS(D18;1)</t>
  </si>
  <si>
    <t xml:space="preserve">   =D14/D17</t>
  </si>
  <si>
    <t>N°</t>
  </si>
  <si>
    <t>Marca de clase</t>
  </si>
  <si>
    <t>Frecuencia 
absoluta, fi</t>
  </si>
  <si>
    <t>Frecuencia
relativa, hi</t>
  </si>
  <si>
    <t>Frecuencia 
acumulda absoluta, Fi</t>
  </si>
  <si>
    <t>Frecuencia relativa acumulada, Hi</t>
  </si>
  <si>
    <t xml:space="preserve">Nota: </t>
  </si>
  <si>
    <t>Marca de clase = Promedio(linf ;lsup)</t>
  </si>
  <si>
    <t>Para que aparezca las frecuencias absolutas, fi</t>
  </si>
  <si>
    <t>para que aparezca todos los valores</t>
  </si>
  <si>
    <t xml:space="preserve">1° seleccionar todas las celdas donde debe aparecer los valores </t>
  </si>
  <si>
    <t>2° Usar la función frecuencia:</t>
  </si>
  <si>
    <t>3°  debe presionar  a la vez : crtl + shift +enter</t>
  </si>
  <si>
    <t>Tiempo en atender el 
pedido</t>
  </si>
  <si>
    <t>Edad (años)</t>
  </si>
  <si>
    <t>Estatura (cm)</t>
  </si>
  <si>
    <t>Etiquetas de fila</t>
  </si>
  <si>
    <t>Total general</t>
  </si>
  <si>
    <t>promedio edad</t>
  </si>
  <si>
    <t>mediada edad</t>
  </si>
  <si>
    <t>moda</t>
  </si>
  <si>
    <t>Cuenta de Edad (años)</t>
  </si>
  <si>
    <t>Tipo de fruta</t>
  </si>
  <si>
    <t>N° remesas</t>
  </si>
  <si>
    <t>Cantidad</t>
  </si>
  <si>
    <t>Mango</t>
  </si>
  <si>
    <t>Aguaymanto</t>
  </si>
  <si>
    <t>Chirimoya</t>
  </si>
  <si>
    <t>Arándanos</t>
  </si>
  <si>
    <t>Uvas</t>
  </si>
  <si>
    <t>Naranja</t>
  </si>
  <si>
    <t>Cuenta de Cantidad</t>
  </si>
  <si>
    <t>10. 00</t>
  </si>
  <si>
    <t>i</t>
  </si>
  <si>
    <t>fi</t>
  </si>
  <si>
    <t>LI</t>
  </si>
  <si>
    <t>LS</t>
  </si>
  <si>
    <t>Cuenta de capa</t>
  </si>
  <si>
    <t>hi</t>
  </si>
  <si>
    <t>Fi</t>
  </si>
  <si>
    <t>Hi</t>
  </si>
  <si>
    <t>temperatura</t>
  </si>
  <si>
    <t>Cuenta de temperatura</t>
  </si>
  <si>
    <t>Línea Frio-Caliente “A”</t>
  </si>
  <si>
    <t>Línea Caliente-Frio “B”</t>
  </si>
  <si>
    <t>Media</t>
  </si>
  <si>
    <t>Error típico</t>
  </si>
  <si>
    <t>Mediana</t>
  </si>
  <si>
    <t>Moda</t>
  </si>
  <si>
    <t>Desviación estándar</t>
  </si>
  <si>
    <t>Varianza de la muestra</t>
  </si>
  <si>
    <t>Curtosis</t>
  </si>
  <si>
    <t>Coeficiente de asimetría</t>
  </si>
  <si>
    <t>Suma</t>
  </si>
  <si>
    <t>Cuenta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</si>
</sst>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000"/>
  </numFmts>
  <fonts count="1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11"/>
      <color rgb="FF0000FF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u/>
      <sz val="11"/>
      <color rgb="FF0000FF"/>
      <name val="Calibri"/>
      <family val="2"/>
      <scheme val="minor"/>
    </font>
    <font>
      <sz val="12"/>
      <color rgb="FF000000"/>
      <name val="Verdana"/>
      <family val="2"/>
    </font>
    <font>
      <sz val="11"/>
      <color rgb="FF000000"/>
      <name val="Calibri"/>
      <family val="2"/>
    </font>
    <font>
      <b/>
      <sz val="9"/>
      <color rgb="FF000000"/>
      <name val="Arial"/>
      <family val="2"/>
    </font>
    <font>
      <sz val="9"/>
      <color rgb="FF000000"/>
      <name val="Arial"/>
      <family val="2"/>
    </font>
    <font>
      <b/>
      <sz val="10"/>
      <color rgb="FF000000"/>
      <name val="Arial"/>
      <family val="2"/>
    </font>
    <font>
      <sz val="10"/>
      <color rgb="FF000000"/>
      <name val="Arial"/>
      <family val="2"/>
    </font>
    <font>
      <sz val="10"/>
      <color rgb="FF000000"/>
      <name val="Verdana"/>
      <family val="2"/>
    </font>
    <font>
      <i/>
      <sz val="11"/>
      <color theme="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E2EFD9"/>
        <bgColor indexed="64"/>
      </patternFill>
    </fill>
    <fill>
      <patternFill patternType="solid">
        <fgColor rgb="FFFBE4D5"/>
        <bgColor indexed="64"/>
      </patternFill>
    </fill>
  </fills>
  <borders count="4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Dashed">
        <color rgb="FFBBBBBB"/>
      </left>
      <right style="medium">
        <color indexed="64"/>
      </right>
      <top style="mediumDashed">
        <color rgb="FFBBBBBB"/>
      </top>
      <bottom style="medium">
        <color indexed="64"/>
      </bottom>
      <diagonal/>
    </border>
    <border>
      <left/>
      <right style="medium">
        <color indexed="64"/>
      </right>
      <top style="mediumDashed">
        <color rgb="FFBBBBBB"/>
      </top>
      <bottom style="medium">
        <color indexed="64"/>
      </bottom>
      <diagonal/>
    </border>
    <border>
      <left/>
      <right style="mediumDashed">
        <color rgb="FFBBBBBB"/>
      </right>
      <top style="mediumDashed">
        <color rgb="FFBBBBBB"/>
      </top>
      <bottom style="medium">
        <color indexed="64"/>
      </bottom>
      <diagonal/>
    </border>
    <border>
      <left style="mediumDashed">
        <color rgb="FFBBBBBB"/>
      </left>
      <right style="medium">
        <color indexed="64"/>
      </right>
      <top/>
      <bottom style="medium">
        <color indexed="64"/>
      </bottom>
      <diagonal/>
    </border>
    <border>
      <left/>
      <right style="mediumDashed">
        <color rgb="FFBBBBBB"/>
      </right>
      <top/>
      <bottom style="medium">
        <color indexed="64"/>
      </bottom>
      <diagonal/>
    </border>
    <border>
      <left style="mediumDashed">
        <color rgb="FFBBBBBB"/>
      </left>
      <right style="medium">
        <color indexed="64"/>
      </right>
      <top/>
      <bottom style="mediumDashed">
        <color rgb="FFBBBBBB"/>
      </bottom>
      <diagonal/>
    </border>
    <border>
      <left/>
      <right style="medium">
        <color indexed="64"/>
      </right>
      <top/>
      <bottom style="mediumDashed">
        <color rgb="FFBBBBBB"/>
      </bottom>
      <diagonal/>
    </border>
    <border>
      <left/>
      <right style="mediumDashed">
        <color rgb="FFBBBBBB"/>
      </right>
      <top/>
      <bottom style="mediumDashed">
        <color rgb="FFBBBBBB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rgb="FF000000"/>
      </bottom>
      <diagonal/>
    </border>
    <border>
      <left/>
      <right style="medium">
        <color rgb="FF000000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rgb="FF000000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  <border>
      <left style="thin">
        <color rgb="FF000000"/>
      </left>
      <right style="medium">
        <color indexed="64"/>
      </right>
      <top style="thin">
        <color rgb="FF000000"/>
      </top>
      <bottom style="medium">
        <color indexed="64"/>
      </bottom>
      <diagonal/>
    </border>
    <border>
      <left/>
      <right style="medium">
        <color indexed="64"/>
      </right>
      <top style="thin">
        <color rgb="FF000000"/>
      </top>
      <bottom style="medium">
        <color indexed="64"/>
      </bottom>
      <diagonal/>
    </border>
    <border>
      <left/>
      <right style="thin">
        <color rgb="FF000000"/>
      </right>
      <top style="thin">
        <color rgb="FF000000"/>
      </top>
      <bottom style="medium">
        <color indexed="64"/>
      </bottom>
      <diagonal/>
    </border>
    <border>
      <left style="thin">
        <color rgb="FF000000"/>
      </left>
      <right style="medium">
        <color indexed="64"/>
      </right>
      <top/>
      <bottom style="thin">
        <color rgb="FF000000"/>
      </bottom>
      <diagonal/>
    </border>
    <border>
      <left/>
      <right style="medium">
        <color indexed="64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96">
    <xf numFmtId="0" fontId="0" fillId="0" borderId="0" xfId="0"/>
    <xf numFmtId="0" fontId="2" fillId="0" borderId="0" xfId="0" applyFont="1"/>
    <xf numFmtId="0" fontId="3" fillId="0" borderId="0" xfId="0" applyFont="1"/>
    <xf numFmtId="0" fontId="4" fillId="0" borderId="0" xfId="0" applyFont="1"/>
    <xf numFmtId="0" fontId="1" fillId="0" borderId="0" xfId="0" applyFont="1"/>
    <xf numFmtId="0" fontId="0" fillId="0" borderId="1" xfId="0" applyBorder="1"/>
    <xf numFmtId="0" fontId="5" fillId="3" borderId="1" xfId="0" applyFont="1" applyFill="1" applyBorder="1"/>
    <xf numFmtId="0" fontId="1" fillId="0" borderId="1" xfId="0" applyFont="1" applyBorder="1"/>
    <xf numFmtId="0" fontId="0" fillId="4" borderId="2" xfId="0" applyFill="1" applyBorder="1"/>
    <xf numFmtId="0" fontId="0" fillId="4" borderId="3" xfId="0" applyFill="1" applyBorder="1"/>
    <xf numFmtId="0" fontId="0" fillId="4" borderId="4" xfId="0" applyFill="1" applyBorder="1"/>
    <xf numFmtId="0" fontId="0" fillId="4" borderId="5" xfId="0" applyFill="1" applyBorder="1"/>
    <xf numFmtId="0" fontId="0" fillId="4" borderId="6" xfId="0" applyFill="1" applyBorder="1"/>
    <xf numFmtId="0" fontId="0" fillId="4" borderId="7" xfId="0" applyFill="1" applyBorder="1"/>
    <xf numFmtId="0" fontId="3" fillId="0" borderId="8" xfId="0" applyFont="1" applyBorder="1"/>
    <xf numFmtId="0" fontId="3" fillId="0" borderId="0" xfId="0" applyFont="1" applyBorder="1"/>
    <xf numFmtId="0" fontId="3" fillId="0" borderId="9" xfId="0" applyFont="1" applyBorder="1"/>
    <xf numFmtId="0" fontId="6" fillId="0" borderId="0" xfId="0" applyFont="1" applyBorder="1"/>
    <xf numFmtId="0" fontId="0" fillId="0" borderId="1" xfId="0" applyBorder="1" applyAlignment="1">
      <alignment horizontal="center"/>
    </xf>
    <xf numFmtId="164" fontId="0" fillId="0" borderId="10" xfId="0" applyNumberFormat="1" applyBorder="1" applyAlignment="1">
      <alignment horizontal="center"/>
    </xf>
    <xf numFmtId="0" fontId="0" fillId="6" borderId="13" xfId="0" applyFill="1" applyBorder="1" applyAlignment="1">
      <alignment horizontal="center"/>
    </xf>
    <xf numFmtId="165" fontId="0" fillId="0" borderId="1" xfId="0" applyNumberFormat="1" applyBorder="1" applyAlignment="1">
      <alignment horizontal="center"/>
    </xf>
    <xf numFmtId="0" fontId="0" fillId="6" borderId="14" xfId="0" applyFill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0" fillId="6" borderId="15" xfId="0" applyFill="1" applyBorder="1" applyAlignment="1">
      <alignment horizontal="center"/>
    </xf>
    <xf numFmtId="0" fontId="0" fillId="0" borderId="0" xfId="0" applyAlignment="1">
      <alignment horizontal="center"/>
    </xf>
    <xf numFmtId="0" fontId="0" fillId="7" borderId="0" xfId="0" applyFill="1" applyAlignment="1">
      <alignment horizontal="center"/>
    </xf>
    <xf numFmtId="0" fontId="1" fillId="0" borderId="12" xfId="0" applyFont="1" applyBorder="1" applyAlignment="1">
      <alignment wrapText="1"/>
    </xf>
    <xf numFmtId="0" fontId="1" fillId="0" borderId="1" xfId="0" applyFont="1" applyBorder="1" applyAlignment="1">
      <alignment wrapText="1"/>
    </xf>
    <xf numFmtId="0" fontId="0" fillId="2" borderId="1" xfId="0" applyFill="1" applyBorder="1"/>
    <xf numFmtId="0" fontId="0" fillId="0" borderId="11" xfId="0" applyBorder="1" applyAlignment="1">
      <alignment horizontal="center"/>
    </xf>
    <xf numFmtId="0" fontId="1" fillId="0" borderId="11" xfId="0" applyFont="1" applyBorder="1" applyAlignment="1">
      <alignment horizontal="center"/>
    </xf>
    <xf numFmtId="165" fontId="0" fillId="0" borderId="16" xfId="0" applyNumberFormat="1" applyBorder="1" applyAlignment="1">
      <alignment horizontal="center"/>
    </xf>
    <xf numFmtId="165" fontId="0" fillId="5" borderId="13" xfId="0" applyNumberFormat="1" applyFill="1" applyBorder="1" applyAlignment="1">
      <alignment horizontal="center"/>
    </xf>
    <xf numFmtId="165" fontId="0" fillId="5" borderId="14" xfId="0" applyNumberFormat="1" applyFill="1" applyBorder="1" applyAlignment="1">
      <alignment horizontal="center"/>
    </xf>
    <xf numFmtId="165" fontId="0" fillId="5" borderId="15" xfId="0" applyNumberFormat="1" applyFill="1" applyBorder="1" applyAlignment="1">
      <alignment horizontal="center"/>
    </xf>
    <xf numFmtId="0" fontId="7" fillId="0" borderId="0" xfId="0" applyFont="1"/>
    <xf numFmtId="165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9" fillId="8" borderId="1" xfId="0" applyFont="1" applyFill="1" applyBorder="1" applyAlignment="1">
      <alignment horizontal="center"/>
    </xf>
    <xf numFmtId="0" fontId="9" fillId="8" borderId="11" xfId="0" applyFont="1" applyFill="1" applyBorder="1" applyAlignment="1">
      <alignment horizontal="center" vertical="center"/>
    </xf>
    <xf numFmtId="0" fontId="9" fillId="8" borderId="11" xfId="0" applyFont="1" applyFill="1" applyBorder="1" applyAlignment="1">
      <alignment horizontal="center"/>
    </xf>
    <xf numFmtId="0" fontId="10" fillId="8" borderId="17" xfId="0" applyFont="1" applyFill="1" applyBorder="1"/>
    <xf numFmtId="0" fontId="8" fillId="9" borderId="16" xfId="0" applyFont="1" applyFill="1" applyBorder="1" applyAlignment="1">
      <alignment horizontal="center" vertical="center"/>
    </xf>
    <xf numFmtId="0" fontId="8" fillId="10" borderId="16" xfId="0" applyFont="1" applyFill="1" applyBorder="1" applyAlignment="1">
      <alignment horizontal="center" vertical="center"/>
    </xf>
    <xf numFmtId="0" fontId="7" fillId="8" borderId="7" xfId="0" applyFont="1" applyFill="1" applyBorder="1" applyAlignment="1">
      <alignment horizontal="center" vertical="center" wrapText="1"/>
    </xf>
    <xf numFmtId="0" fontId="11" fillId="8" borderId="18" xfId="0" applyFont="1" applyFill="1" applyBorder="1" applyAlignment="1">
      <alignment horizontal="center" vertical="center" wrapText="1"/>
    </xf>
    <xf numFmtId="0" fontId="7" fillId="8" borderId="19" xfId="0" applyFont="1" applyFill="1" applyBorder="1" applyAlignment="1">
      <alignment horizontal="center" vertical="center" wrapText="1"/>
    </xf>
    <xf numFmtId="0" fontId="7" fillId="8" borderId="20" xfId="0" applyFont="1" applyFill="1" applyBorder="1" applyAlignment="1">
      <alignment horizontal="center" vertical="center" wrapText="1"/>
    </xf>
    <xf numFmtId="0" fontId="11" fillId="8" borderId="21" xfId="0" applyFont="1" applyFill="1" applyBorder="1" applyAlignment="1">
      <alignment horizontal="center" vertical="center" wrapText="1"/>
    </xf>
    <xf numFmtId="0" fontId="7" fillId="8" borderId="22" xfId="0" applyFont="1" applyFill="1" applyBorder="1" applyAlignment="1">
      <alignment horizontal="center" vertical="center" wrapText="1"/>
    </xf>
    <xf numFmtId="0" fontId="11" fillId="8" borderId="23" xfId="0" applyFont="1" applyFill="1" applyBorder="1" applyAlignment="1">
      <alignment horizontal="center" vertical="center" wrapText="1"/>
    </xf>
    <xf numFmtId="0" fontId="7" fillId="8" borderId="24" xfId="0" applyFont="1" applyFill="1" applyBorder="1" applyAlignment="1">
      <alignment horizontal="center" vertical="center" wrapText="1"/>
    </xf>
    <xf numFmtId="0" fontId="7" fillId="8" borderId="25" xfId="0" applyFont="1" applyFill="1" applyBorder="1" applyAlignment="1">
      <alignment horizontal="center" vertical="center" wrapText="1"/>
    </xf>
    <xf numFmtId="0" fontId="11" fillId="8" borderId="7" xfId="0" applyFont="1" applyFill="1" applyBorder="1" applyAlignment="1">
      <alignment horizontal="center" vertical="center" wrapText="1"/>
    </xf>
    <xf numFmtId="0" fontId="1" fillId="0" borderId="10" xfId="0" applyFont="1" applyBorder="1" applyAlignment="1">
      <alignment horizontal="center" wrapText="1"/>
    </xf>
    <xf numFmtId="0" fontId="1" fillId="0" borderId="11" xfId="0" applyFont="1" applyBorder="1" applyAlignment="1">
      <alignment horizontal="center"/>
    </xf>
    <xf numFmtId="0" fontId="11" fillId="8" borderId="31" xfId="0" applyFont="1" applyFill="1" applyBorder="1" applyAlignment="1">
      <alignment horizontal="center" vertical="center" wrapText="1"/>
    </xf>
    <xf numFmtId="0" fontId="11" fillId="8" borderId="26" xfId="0" applyFont="1" applyFill="1" applyBorder="1" applyAlignment="1">
      <alignment horizontal="center" vertical="center" wrapText="1"/>
    </xf>
    <xf numFmtId="0" fontId="11" fillId="8" borderId="27" xfId="0" applyFont="1" applyFill="1" applyBorder="1" applyAlignment="1">
      <alignment horizontal="center" vertical="center" wrapText="1"/>
    </xf>
    <xf numFmtId="0" fontId="11" fillId="8" borderId="32" xfId="0" applyFont="1" applyFill="1" applyBorder="1" applyAlignment="1">
      <alignment horizontal="center" vertical="center" wrapText="1"/>
    </xf>
    <xf numFmtId="0" fontId="11" fillId="8" borderId="28" xfId="0" applyFont="1" applyFill="1" applyBorder="1" applyAlignment="1">
      <alignment horizontal="center" vertical="center" wrapText="1"/>
    </xf>
    <xf numFmtId="0" fontId="11" fillId="8" borderId="4" xfId="0" applyFont="1" applyFill="1" applyBorder="1" applyAlignment="1">
      <alignment horizontal="center" vertical="center" wrapText="1"/>
    </xf>
    <xf numFmtId="0" fontId="11" fillId="8" borderId="30" xfId="0" applyFont="1" applyFill="1" applyBorder="1" applyAlignment="1">
      <alignment horizontal="center" vertical="center" wrapText="1"/>
    </xf>
    <xf numFmtId="0" fontId="13" fillId="8" borderId="1" xfId="0" applyFont="1" applyFill="1" applyBorder="1" applyAlignment="1">
      <alignment horizontal="center" vertical="center"/>
    </xf>
    <xf numFmtId="0" fontId="13" fillId="8" borderId="11" xfId="0" applyFont="1" applyFill="1" applyBorder="1" applyAlignment="1">
      <alignment horizontal="center" vertical="center"/>
    </xf>
    <xf numFmtId="0" fontId="13" fillId="8" borderId="17" xfId="0" applyFont="1" applyFill="1" applyBorder="1" applyAlignment="1">
      <alignment horizontal="center" vertical="center"/>
    </xf>
    <xf numFmtId="0" fontId="13" fillId="8" borderId="16" xfId="0" applyFont="1" applyFill="1" applyBorder="1" applyAlignment="1">
      <alignment horizontal="center" vertical="center"/>
    </xf>
    <xf numFmtId="0" fontId="0" fillId="0" borderId="33" xfId="0" applyBorder="1"/>
    <xf numFmtId="0" fontId="0" fillId="0" borderId="34" xfId="0" applyBorder="1"/>
    <xf numFmtId="0" fontId="0" fillId="0" borderId="35" xfId="0" applyBorder="1"/>
    <xf numFmtId="0" fontId="0" fillId="0" borderId="36" xfId="0" applyBorder="1"/>
    <xf numFmtId="0" fontId="0" fillId="0" borderId="37" xfId="0" applyBorder="1"/>
    <xf numFmtId="0" fontId="0" fillId="0" borderId="38" xfId="0" applyBorder="1"/>
    <xf numFmtId="0" fontId="0" fillId="0" borderId="39" xfId="0" applyBorder="1"/>
    <xf numFmtId="0" fontId="0" fillId="0" borderId="40" xfId="0" applyBorder="1"/>
    <xf numFmtId="0" fontId="0" fillId="0" borderId="41" xfId="0" applyBorder="1"/>
    <xf numFmtId="0" fontId="0" fillId="0" borderId="0" xfId="0" applyAlignment="1">
      <alignment horizontal="left" indent="1"/>
    </xf>
    <xf numFmtId="2" fontId="0" fillId="0" borderId="0" xfId="0" applyNumberFormat="1"/>
    <xf numFmtId="0" fontId="12" fillId="8" borderId="42" xfId="0" applyFont="1" applyFill="1" applyBorder="1" applyAlignment="1">
      <alignment horizontal="center" vertical="center"/>
    </xf>
    <xf numFmtId="0" fontId="12" fillId="8" borderId="43" xfId="0" applyFont="1" applyFill="1" applyBorder="1" applyAlignment="1">
      <alignment horizontal="center" vertical="center"/>
    </xf>
    <xf numFmtId="0" fontId="12" fillId="8" borderId="44" xfId="0" applyFont="1" applyFill="1" applyBorder="1" applyAlignment="1">
      <alignment horizontal="center" vertical="center"/>
    </xf>
    <xf numFmtId="0" fontId="12" fillId="8" borderId="45" xfId="0" applyFont="1" applyFill="1" applyBorder="1" applyAlignment="1">
      <alignment horizontal="center" vertical="center"/>
    </xf>
    <xf numFmtId="0" fontId="12" fillId="8" borderId="46" xfId="0" applyFont="1" applyFill="1" applyBorder="1" applyAlignment="1">
      <alignment horizontal="center" vertical="center"/>
    </xf>
    <xf numFmtId="0" fontId="12" fillId="8" borderId="47" xfId="0" applyFont="1" applyFill="1" applyBorder="1" applyAlignment="1">
      <alignment horizontal="center" vertical="center"/>
    </xf>
    <xf numFmtId="0" fontId="12" fillId="8" borderId="9" xfId="0" applyFont="1" applyFill="1" applyBorder="1" applyAlignment="1">
      <alignment vertical="center" wrapText="1"/>
    </xf>
    <xf numFmtId="0" fontId="13" fillId="8" borderId="31" xfId="0" applyFont="1" applyFill="1" applyBorder="1" applyAlignment="1">
      <alignment horizontal="center" vertical="center" wrapText="1"/>
    </xf>
    <xf numFmtId="0" fontId="13" fillId="8" borderId="7" xfId="0" applyFont="1" applyFill="1" applyBorder="1" applyAlignment="1">
      <alignment horizontal="center" vertical="center" wrapText="1"/>
    </xf>
    <xf numFmtId="0" fontId="0" fillId="0" borderId="0" xfId="0" applyFill="1" applyBorder="1" applyAlignment="1"/>
    <xf numFmtId="0" fontId="0" fillId="0" borderId="6" xfId="0" applyFill="1" applyBorder="1" applyAlignment="1"/>
    <xf numFmtId="0" fontId="14" fillId="0" borderId="48" xfId="0" applyFont="1" applyFill="1" applyBorder="1" applyAlignment="1">
      <alignment horizontal="centerContinuous"/>
    </xf>
    <xf numFmtId="0" fontId="11" fillId="8" borderId="32" xfId="0" applyFont="1" applyFill="1" applyBorder="1" applyAlignment="1">
      <alignment vertical="center" wrapText="1"/>
    </xf>
    <xf numFmtId="0" fontId="11" fillId="8" borderId="29" xfId="0" applyFont="1" applyFill="1" applyBorder="1" applyAlignment="1">
      <alignment vertical="center" wrapText="1"/>
    </xf>
    <xf numFmtId="0" fontId="11" fillId="8" borderId="28" xfId="0" applyFont="1" applyFill="1" applyBorder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4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6.xml"/><Relationship Id="rId10" Type="http://schemas.openxmlformats.org/officeDocument/2006/relationships/pivotCacheDefinition" Target="pivotCache/pivotCacheDefinition1.xml"/><Relationship Id="rId19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s-MX" sz="1400">
                <a:effectLst/>
              </a:rPr>
              <a:t>Distribución de registros de ventas según tiempo en atender los pedidos, en min</a:t>
            </a:r>
            <a:endParaRPr lang="en-US" sz="1400">
              <a:effectLst/>
            </a:endParaRP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>
                <a:solidFill>
                  <a:sysClr val="windowText" lastClr="000000">
                    <a:lumMod val="65000"/>
                    <a:lumOff val="35000"/>
                  </a:sysClr>
                </a:solidFill>
              </a:defRPr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s-P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Hoja1!$J$13:$K$18</c:f>
              <c:multiLvlStrCache>
                <c:ptCount val="6"/>
                <c:lvl>
                  <c:pt idx="0">
                    <c:v>19.6</c:v>
                  </c:pt>
                  <c:pt idx="1">
                    <c:v>35.6</c:v>
                  </c:pt>
                  <c:pt idx="2">
                    <c:v>51.6</c:v>
                  </c:pt>
                  <c:pt idx="3">
                    <c:v>67.6</c:v>
                  </c:pt>
                  <c:pt idx="4">
                    <c:v>83.6</c:v>
                  </c:pt>
                  <c:pt idx="5">
                    <c:v>99.6</c:v>
                  </c:pt>
                </c:lvl>
                <c:lvl>
                  <c:pt idx="0">
                    <c:v>3.6</c:v>
                  </c:pt>
                  <c:pt idx="1">
                    <c:v>19.6</c:v>
                  </c:pt>
                  <c:pt idx="2">
                    <c:v>35.6</c:v>
                  </c:pt>
                  <c:pt idx="3">
                    <c:v>51.6</c:v>
                  </c:pt>
                  <c:pt idx="4">
                    <c:v>67.6</c:v>
                  </c:pt>
                  <c:pt idx="5">
                    <c:v>83.6</c:v>
                  </c:pt>
                </c:lvl>
              </c:multiLvlStrCache>
            </c:multiLvlStrRef>
          </c:cat>
          <c:val>
            <c:numRef>
              <c:f>Hoja1!$N$13:$N$18</c:f>
              <c:numCache>
                <c:formatCode>0.0000</c:formatCode>
                <c:ptCount val="6"/>
                <c:pt idx="0">
                  <c:v>0.34285714285714286</c:v>
                </c:pt>
                <c:pt idx="1">
                  <c:v>0.2</c:v>
                </c:pt>
                <c:pt idx="2">
                  <c:v>8.5714285714285715E-2</c:v>
                </c:pt>
                <c:pt idx="3">
                  <c:v>0.14285714285714285</c:v>
                </c:pt>
                <c:pt idx="4">
                  <c:v>0.11428571428571428</c:v>
                </c:pt>
                <c:pt idx="5">
                  <c:v>0.11428571428571428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D5-4261-BFC6-951C133A99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457412568"/>
        <c:axId val="457412896"/>
      </c:barChart>
      <c:catAx>
        <c:axId val="4574125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Tiempo en</a:t>
                </a:r>
                <a:r>
                  <a:rPr lang="en-US" baseline="0"/>
                  <a:t> atender los pedidos, en min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457412896"/>
        <c:crosses val="autoZero"/>
        <c:auto val="1"/>
        <c:lblAlgn val="ctr"/>
        <c:lblOffset val="100"/>
        <c:noMultiLvlLbl val="0"/>
      </c:catAx>
      <c:valAx>
        <c:axId val="457412896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Frecuencia relativa, hi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</c:title>
        <c:numFmt formatCode="0.00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457412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E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Relationship Id="rId9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781878</xdr:colOff>
      <xdr:row>31</xdr:row>
      <xdr:rowOff>53006</xdr:rowOff>
    </xdr:from>
    <xdr:to>
      <xdr:col>14</xdr:col>
      <xdr:colOff>583096</xdr:colOff>
      <xdr:row>43</xdr:row>
      <xdr:rowOff>33130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633791" y="6427302"/>
          <a:ext cx="5135218" cy="2206489"/>
        </a:xfrm>
        <a:prstGeom prst="rect">
          <a:avLst/>
        </a:prstGeom>
      </xdr:spPr>
    </xdr:pic>
    <xdr:clientData/>
  </xdr:twoCellAnchor>
  <xdr:twoCellAnchor>
    <xdr:from>
      <xdr:col>15</xdr:col>
      <xdr:colOff>762002</xdr:colOff>
      <xdr:row>30</xdr:row>
      <xdr:rowOff>33520</xdr:rowOff>
    </xdr:from>
    <xdr:to>
      <xdr:col>21</xdr:col>
      <xdr:colOff>563219</xdr:colOff>
      <xdr:row>46</xdr:row>
      <xdr:rowOff>175846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542925</xdr:colOff>
      <xdr:row>21</xdr:row>
      <xdr:rowOff>104775</xdr:rowOff>
    </xdr:from>
    <xdr:to>
      <xdr:col>12</xdr:col>
      <xdr:colOff>648688</xdr:colOff>
      <xdr:row>33</xdr:row>
      <xdr:rowOff>171778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A5D20C3B-B4D0-4057-BF93-8DDD277921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629150" y="4105275"/>
          <a:ext cx="7078063" cy="2353003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37</xdr:row>
      <xdr:rowOff>0</xdr:rowOff>
    </xdr:from>
    <xdr:to>
      <xdr:col>14</xdr:col>
      <xdr:colOff>429871</xdr:colOff>
      <xdr:row>50</xdr:row>
      <xdr:rowOff>133714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DD917212-008C-4A11-9EED-CE022DD03F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086225" y="7048500"/>
          <a:ext cx="8926171" cy="261021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53</xdr:row>
      <xdr:rowOff>0</xdr:rowOff>
    </xdr:from>
    <xdr:to>
      <xdr:col>13</xdr:col>
      <xdr:colOff>515501</xdr:colOff>
      <xdr:row>65</xdr:row>
      <xdr:rowOff>67003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222D9DCD-3AB2-43DA-97B1-53E0DF60FF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086225" y="10096500"/>
          <a:ext cx="8249801" cy="2353003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69</xdr:row>
      <xdr:rowOff>0</xdr:rowOff>
    </xdr:from>
    <xdr:to>
      <xdr:col>12</xdr:col>
      <xdr:colOff>39078</xdr:colOff>
      <xdr:row>78</xdr:row>
      <xdr:rowOff>57397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D1E76FDE-4A1A-40AC-9988-7333A3DD48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086225" y="13144500"/>
          <a:ext cx="7011378" cy="1771897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81</xdr:row>
      <xdr:rowOff>0</xdr:rowOff>
    </xdr:from>
    <xdr:to>
      <xdr:col>14</xdr:col>
      <xdr:colOff>1186</xdr:colOff>
      <xdr:row>104</xdr:row>
      <xdr:rowOff>48243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FB85C773-6DB8-4BC9-91E6-87370E77B0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086225" y="15430500"/>
          <a:ext cx="8497486" cy="4429743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108</xdr:row>
      <xdr:rowOff>0</xdr:rowOff>
    </xdr:from>
    <xdr:to>
      <xdr:col>9</xdr:col>
      <xdr:colOff>657971</xdr:colOff>
      <xdr:row>120</xdr:row>
      <xdr:rowOff>67003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5ABE917A-984A-41D6-A759-2206029959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086225" y="20574000"/>
          <a:ext cx="5344271" cy="2353003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125</xdr:row>
      <xdr:rowOff>0</xdr:rowOff>
    </xdr:from>
    <xdr:to>
      <xdr:col>11</xdr:col>
      <xdr:colOff>248551</xdr:colOff>
      <xdr:row>133</xdr:row>
      <xdr:rowOff>162160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283A057D-BF16-4570-B06C-4492A9AFC6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086225" y="23812500"/>
          <a:ext cx="6458851" cy="168616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139</xdr:row>
      <xdr:rowOff>0</xdr:rowOff>
    </xdr:from>
    <xdr:to>
      <xdr:col>13</xdr:col>
      <xdr:colOff>658396</xdr:colOff>
      <xdr:row>153</xdr:row>
      <xdr:rowOff>86109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E9504594-8F28-4DC5-9B6F-8C913190F7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086225" y="26479500"/>
          <a:ext cx="8392696" cy="275310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157</xdr:row>
      <xdr:rowOff>0</xdr:rowOff>
    </xdr:from>
    <xdr:to>
      <xdr:col>11</xdr:col>
      <xdr:colOff>648657</xdr:colOff>
      <xdr:row>179</xdr:row>
      <xdr:rowOff>114901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87EFF27B-B629-400C-AC36-7695621A74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086225" y="29908500"/>
          <a:ext cx="6858957" cy="4305901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uario" refreshedDate="44425.823996990737" createdVersion="7" refreshedVersion="7" minRefreshableVersion="3" recordCount="15" xr:uid="{DDF00DFA-0898-47B4-9038-2A29395219C5}">
  <cacheSource type="worksheet">
    <worksheetSource ref="B5:B20" sheet="semana 3.1"/>
  </cacheSource>
  <cacheFields count="1">
    <cacheField name="Edad (años)" numFmtId="0">
      <sharedItems containsSemiMixedTypes="0" containsString="0" containsNumber="1" containsInteger="1" minValue="20" maxValue="31" count="8">
        <n v="25"/>
        <n v="20"/>
        <n v="21"/>
        <n v="31"/>
        <n v="24"/>
        <n v="30"/>
        <n v="22"/>
        <n v="28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uario" refreshedDate="44425.88832233796" createdVersion="7" refreshedVersion="7" minRefreshableVersion="3" recordCount="20" xr:uid="{E3DE276C-6D4D-48C0-B50C-A33C0CF261AC}">
  <cacheSource type="worksheet">
    <worksheetSource ref="D3:D23" sheet="Hoja3"/>
  </cacheSource>
  <cacheFields count="1">
    <cacheField name="Cantidad" numFmtId="0">
      <sharedItems containsSemiMixedTypes="0" containsString="0" containsNumber="1" minValue="4.9000000000000004" maxValue="16.399999999999999" count="18">
        <n v="4.9000000000000004"/>
        <n v="5.2"/>
        <n v="5.9"/>
        <n v="6.5"/>
        <n v="6.8"/>
        <n v="7.7"/>
        <n v="8.1"/>
        <n v="8.6"/>
        <n v="9.6"/>
        <n v="10.3"/>
        <n v="10.8"/>
        <n v="11.3"/>
        <n v="11.5"/>
        <n v="12.7"/>
        <n v="12.9"/>
        <n v="14.5"/>
        <n v="14.9"/>
        <n v="16.39999999999999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uario" refreshedDate="44434.806766898146" createdVersion="7" refreshedVersion="7" minRefreshableVersion="3" recordCount="3" xr:uid="{7DB1D951-EFD4-4044-A24E-A15CFAE44AB2}">
  <cacheSource type="worksheet">
    <worksheetSource ref="A15:J18" sheet="Hoja2"/>
  </cacheSource>
  <cacheFields count="10">
    <cacheField name="0" numFmtId="0">
      <sharedItems containsSemiMixedTypes="0" containsString="0" containsNumber="1" containsInteger="1" minValue="2" maxValue="5" count="3">
        <n v="2"/>
        <n v="5"/>
        <n v="4"/>
      </sharedItems>
    </cacheField>
    <cacheField name="2" numFmtId="0">
      <sharedItems containsSemiMixedTypes="0" containsString="0" containsNumber="1" containsInteger="1" minValue="2" maxValue="3" count="2">
        <n v="2"/>
        <n v="3"/>
      </sharedItems>
    </cacheField>
    <cacheField name="1" numFmtId="0">
      <sharedItems containsSemiMixedTypes="0" containsString="0" containsNumber="1" containsInteger="1" minValue="4" maxValue="5"/>
    </cacheField>
    <cacheField name="02" numFmtId="0">
      <sharedItems containsSemiMixedTypes="0" containsString="0" containsNumber="1" containsInteger="1" minValue="0" maxValue="2"/>
    </cacheField>
    <cacheField name="22" numFmtId="0">
      <sharedItems containsSemiMixedTypes="0" containsString="0" containsNumber="1" containsInteger="1" minValue="1" maxValue="3"/>
    </cacheField>
    <cacheField name="5" numFmtId="0">
      <sharedItems containsSemiMixedTypes="0" containsString="0" containsNumber="1" containsInteger="1" minValue="2" maxValue="4"/>
    </cacheField>
    <cacheField name="3" numFmtId="0">
      <sharedItems containsSemiMixedTypes="0" containsString="0" containsNumber="1" containsInteger="1" minValue="1" maxValue="5"/>
    </cacheField>
    <cacheField name="23" numFmtId="0">
      <sharedItems containsSemiMixedTypes="0" containsString="0" containsNumber="1" containsInteger="1" minValue="2" maxValue="5"/>
    </cacheField>
    <cacheField name="32" numFmtId="0">
      <sharedItems containsSemiMixedTypes="0" containsString="0" containsNumber="1" containsInteger="1" minValue="0" maxValue="3"/>
    </cacheField>
    <cacheField name="52" numFmtId="0">
      <sharedItems containsSemiMixedTypes="0" containsString="0" containsNumber="1" containsInteger="1" minValue="1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uario" refreshedDate="44434.818816898151" createdVersion="7" refreshedVersion="7" minRefreshableVersion="3" recordCount="40" xr:uid="{3113C75E-2592-4013-A0D5-ADCB203C5550}">
  <cacheSource type="worksheet">
    <worksheetSource ref="A13:A53" sheet="Hoja5"/>
  </cacheSource>
  <cacheFields count="1">
    <cacheField name="capa" numFmtId="0">
      <sharedItems containsSemiMixedTypes="0" containsString="0" containsNumber="1" containsInteger="1" minValue="0" maxValue="5" count="6">
        <n v="0"/>
        <n v="2"/>
        <n v="1"/>
        <n v="5"/>
        <n v="3"/>
        <n v="4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uario" refreshedDate="44434.828612037039" createdVersion="7" refreshedVersion="7" minRefreshableVersion="3" recordCount="29" xr:uid="{5F259C61-C4B8-4096-86F7-4F37B4C84A52}">
  <cacheSource type="worksheet">
    <worksheetSource ref="A1:A15" sheet="Hoja6"/>
  </cacheSource>
  <cacheFields count="1">
    <cacheField name="12" numFmtId="0">
      <sharedItems containsSemiMixedTypes="0" containsString="0" containsNumber="1" containsInteger="1" minValue="8" maxValue="3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uario" refreshedDate="44434.830098148152" createdVersion="7" refreshedVersion="7" minRefreshableVersion="3" recordCount="30" xr:uid="{0DB1B49C-39F8-4911-AD67-51587FBE2A36}">
  <cacheSource type="worksheet">
    <worksheetSource ref="A1:A31" sheet="Hoja8"/>
  </cacheSource>
  <cacheFields count="1">
    <cacheField name="temperatura" numFmtId="0">
      <sharedItems containsSemiMixedTypes="0" containsString="0" containsNumber="1" containsInteger="1" minValue="8" maxValue="35" count="20">
        <n v="12"/>
        <n v="8"/>
        <n v="9"/>
        <n v="14"/>
        <n v="23"/>
        <n v="29"/>
        <n v="25"/>
        <n v="30"/>
        <n v="32"/>
        <n v="28"/>
        <n v="19"/>
        <n v="17"/>
        <n v="15"/>
        <n v="24"/>
        <n v="20"/>
        <n v="35"/>
        <n v="16"/>
        <n v="21"/>
        <n v="18"/>
        <n v="27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">
  <r>
    <x v="0"/>
  </r>
  <r>
    <x v="1"/>
  </r>
  <r>
    <x v="2"/>
  </r>
  <r>
    <x v="3"/>
  </r>
  <r>
    <x v="2"/>
  </r>
  <r>
    <x v="4"/>
  </r>
  <r>
    <x v="5"/>
  </r>
  <r>
    <x v="2"/>
  </r>
  <r>
    <x v="6"/>
  </r>
  <r>
    <x v="3"/>
  </r>
  <r>
    <x v="2"/>
  </r>
  <r>
    <x v="7"/>
  </r>
  <r>
    <x v="3"/>
  </r>
  <r>
    <x v="3"/>
  </r>
  <r>
    <x v="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8"/>
  </r>
  <r>
    <x v="15"/>
  </r>
  <r>
    <x v="16"/>
  </r>
  <r>
    <x v="8"/>
  </r>
  <r>
    <x v="17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">
  <r>
    <x v="0"/>
    <x v="0"/>
    <n v="5"/>
    <n v="1"/>
    <n v="1"/>
    <n v="2"/>
    <n v="5"/>
    <n v="5"/>
    <n v="1"/>
    <n v="2"/>
  </r>
  <r>
    <x v="1"/>
    <x v="1"/>
    <n v="5"/>
    <n v="2"/>
    <n v="3"/>
    <n v="3"/>
    <n v="1"/>
    <n v="2"/>
    <n v="3"/>
    <n v="1"/>
  </r>
  <r>
    <x v="2"/>
    <x v="1"/>
    <n v="4"/>
    <n v="0"/>
    <n v="3"/>
    <n v="4"/>
    <n v="1"/>
    <n v="4"/>
    <n v="0"/>
    <n v="1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0">
  <r>
    <x v="0"/>
  </r>
  <r>
    <x v="1"/>
  </r>
  <r>
    <x v="2"/>
  </r>
  <r>
    <x v="0"/>
  </r>
  <r>
    <x v="1"/>
  </r>
  <r>
    <x v="3"/>
  </r>
  <r>
    <x v="4"/>
  </r>
  <r>
    <x v="1"/>
  </r>
  <r>
    <x v="4"/>
  </r>
  <r>
    <x v="3"/>
  </r>
  <r>
    <x v="1"/>
  </r>
  <r>
    <x v="1"/>
  </r>
  <r>
    <x v="3"/>
  </r>
  <r>
    <x v="2"/>
  </r>
  <r>
    <x v="2"/>
  </r>
  <r>
    <x v="1"/>
  </r>
  <r>
    <x v="3"/>
  </r>
  <r>
    <x v="3"/>
  </r>
  <r>
    <x v="2"/>
  </r>
  <r>
    <x v="1"/>
  </r>
  <r>
    <x v="3"/>
  </r>
  <r>
    <x v="4"/>
  </r>
  <r>
    <x v="3"/>
  </r>
  <r>
    <x v="1"/>
  </r>
  <r>
    <x v="4"/>
  </r>
  <r>
    <x v="4"/>
  </r>
  <r>
    <x v="2"/>
  </r>
  <r>
    <x v="1"/>
  </r>
  <r>
    <x v="4"/>
  </r>
  <r>
    <x v="2"/>
  </r>
  <r>
    <x v="5"/>
  </r>
  <r>
    <x v="4"/>
  </r>
  <r>
    <x v="5"/>
  </r>
  <r>
    <x v="0"/>
  </r>
  <r>
    <x v="4"/>
  </r>
  <r>
    <x v="5"/>
  </r>
  <r>
    <x v="2"/>
  </r>
  <r>
    <x v="5"/>
  </r>
  <r>
    <x v="0"/>
  </r>
  <r>
    <x v="2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9">
  <r>
    <n v="8"/>
  </r>
  <r>
    <n v="9"/>
  </r>
  <r>
    <n v="14"/>
  </r>
  <r>
    <n v="23"/>
  </r>
  <r>
    <n v="29"/>
  </r>
  <r>
    <n v="25"/>
  </r>
  <r>
    <n v="30"/>
  </r>
  <r>
    <n v="32"/>
  </r>
  <r>
    <n v="28"/>
  </r>
  <r>
    <n v="19"/>
  </r>
  <r>
    <n v="14"/>
  </r>
  <r>
    <n v="17"/>
  </r>
  <r>
    <n v="15"/>
  </r>
  <r>
    <n v="24"/>
  </r>
  <r>
    <n v="20"/>
  </r>
  <r>
    <n v="24"/>
  </r>
  <r>
    <n v="29"/>
  </r>
  <r>
    <n v="23"/>
  </r>
  <r>
    <n v="35"/>
  </r>
  <r>
    <n v="16"/>
  </r>
  <r>
    <n v="20"/>
  </r>
  <r>
    <n v="21"/>
  </r>
  <r>
    <n v="16"/>
  </r>
  <r>
    <n v="18"/>
  </r>
  <r>
    <n v="16"/>
  </r>
  <r>
    <n v="27"/>
  </r>
  <r>
    <n v="24"/>
  </r>
  <r>
    <n v="19"/>
  </r>
  <r>
    <n v="30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3"/>
  </r>
  <r>
    <x v="11"/>
  </r>
  <r>
    <x v="12"/>
  </r>
  <r>
    <x v="13"/>
  </r>
  <r>
    <x v="14"/>
  </r>
  <r>
    <x v="13"/>
  </r>
  <r>
    <x v="5"/>
  </r>
  <r>
    <x v="4"/>
  </r>
  <r>
    <x v="15"/>
  </r>
  <r>
    <x v="16"/>
  </r>
  <r>
    <x v="14"/>
  </r>
  <r>
    <x v="17"/>
  </r>
  <r>
    <x v="16"/>
  </r>
  <r>
    <x v="18"/>
  </r>
  <r>
    <x v="16"/>
  </r>
  <r>
    <x v="19"/>
  </r>
  <r>
    <x v="13"/>
  </r>
  <r>
    <x v="10"/>
  </r>
  <r>
    <x v="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B51140-FE06-48D9-A058-1671DEE71B9E}" name="TablaDinámica4" cacheId="2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>
  <location ref="B23:C32" firstHeaderRow="1" firstDataRow="1" firstDataCol="1"/>
  <pivotFields count="1">
    <pivotField axis="axisRow" dataField="1" showAll="0">
      <items count="9">
        <item x="1"/>
        <item x="2"/>
        <item x="6"/>
        <item x="4"/>
        <item x="0"/>
        <item x="7"/>
        <item x="5"/>
        <item x="3"/>
        <item t="default"/>
      </items>
    </pivotField>
  </pivotFields>
  <rowFields count="1">
    <field x="0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Items count="1">
    <i/>
  </colItems>
  <dataFields count="1">
    <dataField name="Cuenta de Edad (años)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ED7E58E-18AD-4582-A1FC-04D2E49032F4}" name="TablaDinámica5" cacheId="3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>
  <location ref="B29:C48" firstHeaderRow="1" firstDataRow="1" firstDataCol="1"/>
  <pivotFields count="1">
    <pivotField axis="axisRow" dataField="1" showAll="0">
      <items count="1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</pivotFields>
  <rowFields count="1">
    <field x="0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rowItems>
  <colItems count="1">
    <i/>
  </colItems>
  <dataFields count="1">
    <dataField name="Cuenta de Cantidad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FF8CD1-977C-4417-BAC7-2E0F9BD0F260}" name="TablaDinámica2" cacheId="12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>
  <location ref="A3:A10" firstHeaderRow="1" firstDataRow="1" firstDataCol="1"/>
  <pivotFields count="10">
    <pivotField axis="axisRow" showAll="0">
      <items count="4">
        <item x="0"/>
        <item x="2"/>
        <item x="1"/>
        <item t="default"/>
      </items>
    </pivotField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0"/>
    <field x="1"/>
  </rowFields>
  <rowItems count="7">
    <i>
      <x/>
    </i>
    <i r="1">
      <x/>
    </i>
    <i>
      <x v="1"/>
    </i>
    <i r="1">
      <x v="1"/>
    </i>
    <i>
      <x v="2"/>
    </i>
    <i r="1">
      <x v="1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04AEB8A-9C39-4ECA-A14C-53EBD42A0A25}" name="TablaDinámica8" cacheId="27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>
  <location ref="A3:C20" firstHeaderRow="1" firstDataRow="1" firstDataCol="0"/>
  <pivotFields count="1">
    <pivotField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F595198-F89D-48C2-8607-5AB3BC82F72B}" name="TablaDinámica9" cacheId="27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>
  <location ref="D23:F40" firstHeaderRow="1" firstDataRow="1" firstDataCol="0"/>
  <pivotFields count="1">
    <pivotField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7E6CBF-1B79-435B-9347-781E78180B82}" name="TablaDinámica6" cacheId="22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>
  <location ref="A3:B10" firstHeaderRow="1" firstDataRow="1" firstDataCol="1"/>
  <pivotFields count="1">
    <pivotField axis="axisRow" dataField="1" showAll="0">
      <items count="7">
        <item x="0"/>
        <item x="2"/>
        <item x="1"/>
        <item x="4"/>
        <item x="5"/>
        <item x="3"/>
        <item t="default"/>
      </items>
    </pivotField>
  </pivotFields>
  <rowFields count="1">
    <field x="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Cuenta de capa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EADE2F-93EF-4E11-A9E7-9F34DB7AE143}" name="TablaDinámica10" cacheId="3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>
  <location ref="E14:F35" firstHeaderRow="1" firstDataRow="1" firstDataCol="1"/>
  <pivotFields count="1">
    <pivotField axis="axisRow" dataField="1" showAll="0">
      <items count="21">
        <item x="1"/>
        <item x="2"/>
        <item x="0"/>
        <item x="3"/>
        <item x="12"/>
        <item x="16"/>
        <item x="11"/>
        <item x="18"/>
        <item x="10"/>
        <item x="14"/>
        <item x="17"/>
        <item x="4"/>
        <item x="13"/>
        <item x="6"/>
        <item x="19"/>
        <item x="9"/>
        <item x="5"/>
        <item x="7"/>
        <item x="8"/>
        <item x="15"/>
        <item t="default"/>
      </items>
    </pivotField>
  </pivotFields>
  <rowFields count="1">
    <field x="0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dataFields count="1">
    <dataField name="Cuenta de temperatura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48"/>
  <sheetViews>
    <sheetView topLeftCell="B7" zoomScale="130" zoomScaleNormal="130" workbookViewId="0">
      <selection activeCell="N13" sqref="N13"/>
    </sheetView>
  </sheetViews>
  <sheetFormatPr baseColWidth="10" defaultRowHeight="15" x14ac:dyDescent="0.25"/>
  <cols>
    <col min="3" max="3" width="23.7109375" customWidth="1"/>
    <col min="5" max="5" width="21.7109375" customWidth="1"/>
    <col min="6" max="6" width="22.7109375" customWidth="1"/>
    <col min="9" max="9" width="5.28515625" customWidth="1"/>
    <col min="12" max="12" width="14.5703125" customWidth="1"/>
    <col min="20" max="20" width="18.85546875" customWidth="1"/>
  </cols>
  <sheetData>
    <row r="1" spans="1:22" x14ac:dyDescent="0.25">
      <c r="A1" s="1" t="s">
        <v>0</v>
      </c>
      <c r="B1" s="1"/>
      <c r="C1" s="1"/>
      <c r="D1" s="1"/>
      <c r="E1" s="1"/>
      <c r="F1" s="1"/>
    </row>
    <row r="2" spans="1:22" x14ac:dyDescent="0.25">
      <c r="A2" s="1" t="s">
        <v>1</v>
      </c>
      <c r="B2" s="1"/>
      <c r="C2" s="1"/>
      <c r="D2" s="1"/>
      <c r="E2" s="1"/>
      <c r="F2" s="1"/>
    </row>
    <row r="4" spans="1:22" x14ac:dyDescent="0.25">
      <c r="A4" s="3" t="s">
        <v>2</v>
      </c>
    </row>
    <row r="5" spans="1:22" x14ac:dyDescent="0.25">
      <c r="B5">
        <v>73.7</v>
      </c>
      <c r="C5">
        <v>69.3</v>
      </c>
      <c r="D5">
        <v>32.200000000000003</v>
      </c>
      <c r="E5">
        <v>33.700000000000003</v>
      </c>
      <c r="F5">
        <v>64.900000000000006</v>
      </c>
      <c r="G5">
        <v>10</v>
      </c>
      <c r="H5">
        <v>99.3</v>
      </c>
    </row>
    <row r="6" spans="1:22" x14ac:dyDescent="0.25">
      <c r="B6">
        <v>3.6</v>
      </c>
      <c r="C6">
        <v>15</v>
      </c>
      <c r="D6">
        <v>24.6</v>
      </c>
      <c r="E6">
        <v>35</v>
      </c>
      <c r="F6">
        <v>23.7</v>
      </c>
      <c r="G6">
        <v>66</v>
      </c>
      <c r="H6">
        <v>36.799999999999997</v>
      </c>
    </row>
    <row r="7" spans="1:22" x14ac:dyDescent="0.25">
      <c r="B7">
        <v>7.3</v>
      </c>
      <c r="C7">
        <v>58.5</v>
      </c>
      <c r="D7">
        <v>31.8</v>
      </c>
      <c r="E7">
        <v>6.7</v>
      </c>
      <c r="F7">
        <v>53.9</v>
      </c>
      <c r="G7">
        <v>63.9</v>
      </c>
      <c r="H7">
        <v>24.2</v>
      </c>
    </row>
    <row r="8" spans="1:22" x14ac:dyDescent="0.25">
      <c r="B8">
        <v>7.6</v>
      </c>
      <c r="C8">
        <v>73.8</v>
      </c>
      <c r="D8">
        <v>85.9</v>
      </c>
      <c r="E8">
        <v>15.7</v>
      </c>
      <c r="F8">
        <v>88.3</v>
      </c>
      <c r="G8">
        <v>50.3</v>
      </c>
      <c r="H8">
        <v>79.3</v>
      </c>
    </row>
    <row r="9" spans="1:22" x14ac:dyDescent="0.25">
      <c r="B9">
        <v>9.9</v>
      </c>
      <c r="C9">
        <v>12.3</v>
      </c>
      <c r="D9">
        <v>10.1</v>
      </c>
      <c r="E9">
        <v>12.6</v>
      </c>
      <c r="F9">
        <v>42</v>
      </c>
      <c r="G9">
        <v>5.0999999999999996</v>
      </c>
      <c r="H9">
        <v>85.9</v>
      </c>
    </row>
    <row r="12" spans="1:22" ht="60.75" thickBot="1" x14ac:dyDescent="0.3">
      <c r="A12" s="4" t="s">
        <v>3</v>
      </c>
      <c r="C12" s="5" t="s">
        <v>4</v>
      </c>
      <c r="D12" s="7">
        <f>MAX(A13:A47)</f>
        <v>99.3</v>
      </c>
      <c r="E12" s="29" t="s">
        <v>18</v>
      </c>
      <c r="F12" s="5" t="s">
        <v>5</v>
      </c>
      <c r="I12" s="7" t="s">
        <v>27</v>
      </c>
      <c r="J12" s="57" t="s">
        <v>40</v>
      </c>
      <c r="K12" s="58"/>
      <c r="L12" s="7" t="s">
        <v>28</v>
      </c>
      <c r="M12" s="27" t="s">
        <v>29</v>
      </c>
      <c r="N12" s="27" t="s">
        <v>30</v>
      </c>
      <c r="O12" s="28" t="s">
        <v>31</v>
      </c>
      <c r="P12" s="28" t="s">
        <v>32</v>
      </c>
    </row>
    <row r="13" spans="1:22" ht="15.75" x14ac:dyDescent="0.25">
      <c r="A13">
        <v>73.7</v>
      </c>
      <c r="C13" s="5" t="s">
        <v>6</v>
      </c>
      <c r="D13" s="5">
        <f>MIN(A13:A47)</f>
        <v>3.6</v>
      </c>
      <c r="E13" s="29" t="s">
        <v>19</v>
      </c>
      <c r="F13" s="5" t="s">
        <v>7</v>
      </c>
      <c r="I13" s="18">
        <v>1</v>
      </c>
      <c r="J13" s="18">
        <f>D13</f>
        <v>3.6</v>
      </c>
      <c r="K13" s="18">
        <f>J13+$D$19</f>
        <v>19.600000000000001</v>
      </c>
      <c r="L13" s="19">
        <f>AVERAGE(J13:K13)</f>
        <v>11.600000000000001</v>
      </c>
      <c r="M13" s="20">
        <f t="array" ref="M13:M18">FREQUENCY(A13:A47,K13:K18)</f>
        <v>12</v>
      </c>
      <c r="N13" s="33">
        <f>M13/$M$19</f>
        <v>0.34285714285714286</v>
      </c>
      <c r="O13" s="30">
        <f>M13</f>
        <v>12</v>
      </c>
      <c r="P13" s="21">
        <f>N13</f>
        <v>0.34285714285714286</v>
      </c>
      <c r="S13" s="36">
        <v>14</v>
      </c>
      <c r="T13">
        <f>S13/$S$20</f>
        <v>0.16470588235294117</v>
      </c>
      <c r="U13">
        <f>S13</f>
        <v>14</v>
      </c>
      <c r="V13" s="37">
        <f>T13</f>
        <v>0.16470588235294117</v>
      </c>
    </row>
    <row r="14" spans="1:22" x14ac:dyDescent="0.25">
      <c r="A14">
        <v>69.3</v>
      </c>
      <c r="C14" s="5" t="s">
        <v>8</v>
      </c>
      <c r="D14" s="5">
        <f>D12-D13</f>
        <v>95.7</v>
      </c>
      <c r="E14" s="29" t="s">
        <v>20</v>
      </c>
      <c r="F14" s="5" t="s">
        <v>9</v>
      </c>
      <c r="I14" s="18">
        <v>2</v>
      </c>
      <c r="J14" s="18">
        <f>K13</f>
        <v>19.600000000000001</v>
      </c>
      <c r="K14" s="18">
        <f t="shared" ref="K14:K18" si="0">J14+$D$19</f>
        <v>35.6</v>
      </c>
      <c r="L14" s="19">
        <f t="shared" ref="L14:L18" si="1">AVERAGE(J14:K14)</f>
        <v>27.6</v>
      </c>
      <c r="M14" s="22">
        <v>7</v>
      </c>
      <c r="N14" s="34">
        <f t="shared" ref="N14:N19" si="2">M14/$M$19</f>
        <v>0.2</v>
      </c>
      <c r="O14" s="30">
        <f>M14+O13</f>
        <v>19</v>
      </c>
      <c r="P14" s="21">
        <f>N14+P13</f>
        <v>0.54285714285714293</v>
      </c>
      <c r="S14">
        <v>5</v>
      </c>
      <c r="T14">
        <f t="shared" ref="T14:T19" si="3">S14/$S$20</f>
        <v>5.8823529411764705E-2</v>
      </c>
      <c r="U14">
        <f>S14+U13</f>
        <v>19</v>
      </c>
      <c r="V14" s="37">
        <f>T14+V13</f>
        <v>0.22352941176470587</v>
      </c>
    </row>
    <row r="15" spans="1:22" x14ac:dyDescent="0.25">
      <c r="A15">
        <v>32.200000000000003</v>
      </c>
      <c r="C15" s="5" t="s">
        <v>10</v>
      </c>
      <c r="D15" s="5">
        <f>COUNT(A13:A47)</f>
        <v>35</v>
      </c>
      <c r="E15" s="29" t="s">
        <v>21</v>
      </c>
      <c r="F15" s="5" t="s">
        <v>11</v>
      </c>
      <c r="I15" s="18">
        <v>3</v>
      </c>
      <c r="J15" s="18">
        <f t="shared" ref="J15:J18" si="4">K14</f>
        <v>35.6</v>
      </c>
      <c r="K15" s="18">
        <f t="shared" si="0"/>
        <v>51.6</v>
      </c>
      <c r="L15" s="19">
        <f t="shared" si="1"/>
        <v>43.6</v>
      </c>
      <c r="M15" s="22">
        <v>3</v>
      </c>
      <c r="N15" s="34">
        <f t="shared" si="2"/>
        <v>8.5714285714285715E-2</v>
      </c>
      <c r="O15" s="30">
        <f t="shared" ref="O15:O18" si="5">M15+O14</f>
        <v>22</v>
      </c>
      <c r="P15" s="21">
        <f t="shared" ref="P15:P18" si="6">N15+P14</f>
        <v>0.62857142857142867</v>
      </c>
      <c r="S15">
        <v>11</v>
      </c>
      <c r="T15">
        <f t="shared" si="3"/>
        <v>0.12941176470588237</v>
      </c>
      <c r="U15">
        <f t="shared" ref="U15:U19" si="7">S15+U14</f>
        <v>30</v>
      </c>
      <c r="V15" s="37">
        <f t="shared" ref="V15:V19" si="8">T15+V14</f>
        <v>0.3529411764705882</v>
      </c>
    </row>
    <row r="16" spans="1:22" x14ac:dyDescent="0.25">
      <c r="A16">
        <v>33.700000000000003</v>
      </c>
      <c r="C16" s="5" t="s">
        <v>12</v>
      </c>
      <c r="D16" s="5">
        <f>1+3.322*LOG(D15)</f>
        <v>6.1293940433316161</v>
      </c>
      <c r="E16" s="29" t="s">
        <v>23</v>
      </c>
      <c r="F16" s="5" t="s">
        <v>22</v>
      </c>
      <c r="I16" s="18">
        <v>4</v>
      </c>
      <c r="J16" s="18">
        <f t="shared" si="4"/>
        <v>51.6</v>
      </c>
      <c r="K16" s="18">
        <f t="shared" si="0"/>
        <v>67.599999999999994</v>
      </c>
      <c r="L16" s="19">
        <f t="shared" si="1"/>
        <v>59.599999999999994</v>
      </c>
      <c r="M16" s="22">
        <v>5</v>
      </c>
      <c r="N16" s="34">
        <f t="shared" si="2"/>
        <v>0.14285714285714285</v>
      </c>
      <c r="O16" s="30">
        <f t="shared" si="5"/>
        <v>27</v>
      </c>
      <c r="P16" s="21">
        <f t="shared" si="6"/>
        <v>0.77142857142857157</v>
      </c>
      <c r="S16">
        <v>14</v>
      </c>
      <c r="T16">
        <f t="shared" si="3"/>
        <v>0.16470588235294117</v>
      </c>
      <c r="U16">
        <f t="shared" si="7"/>
        <v>44</v>
      </c>
      <c r="V16" s="37">
        <f t="shared" si="8"/>
        <v>0.51764705882352935</v>
      </c>
    </row>
    <row r="17" spans="1:22" x14ac:dyDescent="0.25">
      <c r="A17">
        <v>64.900000000000006</v>
      </c>
      <c r="C17" s="5" t="s">
        <v>13</v>
      </c>
      <c r="D17" s="5">
        <f>ROUND(D16,0)</f>
        <v>6</v>
      </c>
      <c r="E17" s="29" t="s">
        <v>24</v>
      </c>
      <c r="F17" s="5" t="s">
        <v>14</v>
      </c>
      <c r="I17" s="18">
        <v>5</v>
      </c>
      <c r="J17" s="18">
        <f t="shared" si="4"/>
        <v>67.599999999999994</v>
      </c>
      <c r="K17" s="18">
        <f t="shared" si="0"/>
        <v>83.6</v>
      </c>
      <c r="L17" s="19">
        <f t="shared" si="1"/>
        <v>75.599999999999994</v>
      </c>
      <c r="M17" s="22">
        <v>4</v>
      </c>
      <c r="N17" s="34">
        <f t="shared" si="2"/>
        <v>0.11428571428571428</v>
      </c>
      <c r="O17" s="30">
        <f t="shared" si="5"/>
        <v>31</v>
      </c>
      <c r="P17" s="21">
        <f t="shared" si="6"/>
        <v>0.8857142857142859</v>
      </c>
      <c r="S17">
        <v>9</v>
      </c>
      <c r="T17">
        <f t="shared" si="3"/>
        <v>0.10588235294117647</v>
      </c>
      <c r="U17">
        <f t="shared" si="7"/>
        <v>53</v>
      </c>
      <c r="V17" s="37">
        <f t="shared" si="8"/>
        <v>0.62352941176470578</v>
      </c>
    </row>
    <row r="18" spans="1:22" ht="15.75" thickBot="1" x14ac:dyDescent="0.3">
      <c r="A18">
        <v>10</v>
      </c>
      <c r="C18" s="5" t="s">
        <v>15</v>
      </c>
      <c r="D18" s="5">
        <f>D14/D17</f>
        <v>15.950000000000001</v>
      </c>
      <c r="E18" s="29" t="s">
        <v>26</v>
      </c>
      <c r="F18" s="5" t="s">
        <v>16</v>
      </c>
      <c r="I18" s="18">
        <v>6</v>
      </c>
      <c r="J18" s="18">
        <f t="shared" si="4"/>
        <v>83.6</v>
      </c>
      <c r="K18" s="23">
        <f t="shared" si="0"/>
        <v>99.6</v>
      </c>
      <c r="L18" s="19">
        <f t="shared" si="1"/>
        <v>91.6</v>
      </c>
      <c r="M18" s="24">
        <v>4</v>
      </c>
      <c r="N18" s="35">
        <f t="shared" si="2"/>
        <v>0.11428571428571428</v>
      </c>
      <c r="O18" s="31">
        <f t="shared" si="5"/>
        <v>35</v>
      </c>
      <c r="P18" s="21">
        <f t="shared" si="6"/>
        <v>1.0000000000000002</v>
      </c>
      <c r="S18">
        <v>20</v>
      </c>
      <c r="T18">
        <f t="shared" si="3"/>
        <v>0.23529411764705882</v>
      </c>
      <c r="U18">
        <f t="shared" si="7"/>
        <v>73</v>
      </c>
      <c r="V18" s="37">
        <f t="shared" si="8"/>
        <v>0.85882352941176454</v>
      </c>
    </row>
    <row r="19" spans="1:22" ht="18.75" x14ac:dyDescent="0.3">
      <c r="A19">
        <v>99.3</v>
      </c>
      <c r="C19" s="5" t="s">
        <v>17</v>
      </c>
      <c r="D19" s="6">
        <f>ROUNDUP(D18,1)</f>
        <v>16</v>
      </c>
      <c r="E19" s="29" t="s">
        <v>25</v>
      </c>
      <c r="F19" s="5"/>
      <c r="I19" s="25" t="s">
        <v>14</v>
      </c>
      <c r="J19" s="25"/>
      <c r="K19" s="25"/>
      <c r="L19" s="25"/>
      <c r="M19" s="25">
        <f>SUM(M13:M18)</f>
        <v>35</v>
      </c>
      <c r="N19" s="32">
        <f t="shared" si="2"/>
        <v>1</v>
      </c>
      <c r="O19" s="26"/>
      <c r="P19" s="26"/>
      <c r="S19">
        <v>12</v>
      </c>
      <c r="T19">
        <f t="shared" si="3"/>
        <v>0.14117647058823529</v>
      </c>
      <c r="U19">
        <f t="shared" si="7"/>
        <v>85</v>
      </c>
      <c r="V19" s="37">
        <f t="shared" si="8"/>
        <v>0.99999999999999978</v>
      </c>
    </row>
    <row r="20" spans="1:22" x14ac:dyDescent="0.25">
      <c r="A20">
        <v>3.6</v>
      </c>
      <c r="S20">
        <f>SUM(S13:S19)</f>
        <v>85</v>
      </c>
    </row>
    <row r="21" spans="1:22" x14ac:dyDescent="0.25">
      <c r="A21">
        <v>15</v>
      </c>
    </row>
    <row r="22" spans="1:22" x14ac:dyDescent="0.25">
      <c r="A22">
        <v>24.6</v>
      </c>
    </row>
    <row r="23" spans="1:22" x14ac:dyDescent="0.25">
      <c r="A23">
        <v>35</v>
      </c>
    </row>
    <row r="24" spans="1:22" ht="15.75" thickBot="1" x14ac:dyDescent="0.3">
      <c r="A24">
        <v>23.7</v>
      </c>
    </row>
    <row r="25" spans="1:22" x14ac:dyDescent="0.25">
      <c r="A25">
        <v>66</v>
      </c>
      <c r="I25" s="8" t="s">
        <v>33</v>
      </c>
      <c r="J25" s="9"/>
      <c r="K25" s="9"/>
      <c r="L25" s="10"/>
    </row>
    <row r="26" spans="1:22" ht="15.75" thickBot="1" x14ac:dyDescent="0.3">
      <c r="A26">
        <v>36.799999999999997</v>
      </c>
      <c r="I26" s="11" t="s">
        <v>34</v>
      </c>
      <c r="J26" s="12"/>
      <c r="K26" s="12"/>
      <c r="L26" s="13"/>
    </row>
    <row r="27" spans="1:22" x14ac:dyDescent="0.25">
      <c r="A27">
        <v>7.3</v>
      </c>
    </row>
    <row r="28" spans="1:22" x14ac:dyDescent="0.25">
      <c r="A28">
        <v>58.5</v>
      </c>
    </row>
    <row r="29" spans="1:22" x14ac:dyDescent="0.25">
      <c r="A29">
        <v>31.8</v>
      </c>
      <c r="I29" s="17" t="s">
        <v>35</v>
      </c>
      <c r="J29" s="17"/>
      <c r="K29" s="17"/>
      <c r="L29" s="17"/>
    </row>
    <row r="30" spans="1:22" x14ac:dyDescent="0.25">
      <c r="A30">
        <v>6.7</v>
      </c>
      <c r="I30" s="15" t="s">
        <v>37</v>
      </c>
      <c r="J30" s="15"/>
      <c r="K30" s="15"/>
      <c r="L30" s="15"/>
      <c r="M30" s="2"/>
    </row>
    <row r="31" spans="1:22" x14ac:dyDescent="0.25">
      <c r="A31">
        <v>53.9</v>
      </c>
      <c r="I31" s="15" t="s">
        <v>38</v>
      </c>
      <c r="J31" s="15"/>
      <c r="K31" s="15"/>
      <c r="L31" s="15"/>
    </row>
    <row r="32" spans="1:22" x14ac:dyDescent="0.25">
      <c r="A32">
        <v>63.9</v>
      </c>
    </row>
    <row r="33" spans="1:13" x14ac:dyDescent="0.25">
      <c r="A33">
        <v>24.2</v>
      </c>
    </row>
    <row r="34" spans="1:13" x14ac:dyDescent="0.25">
      <c r="A34">
        <v>7.6</v>
      </c>
    </row>
    <row r="35" spans="1:13" x14ac:dyDescent="0.25">
      <c r="A35">
        <v>73.8</v>
      </c>
    </row>
    <row r="36" spans="1:13" x14ac:dyDescent="0.25">
      <c r="A36">
        <v>85.9</v>
      </c>
    </row>
    <row r="37" spans="1:13" x14ac:dyDescent="0.25">
      <c r="A37">
        <v>15.7</v>
      </c>
    </row>
    <row r="38" spans="1:13" x14ac:dyDescent="0.25">
      <c r="A38">
        <v>88.3</v>
      </c>
    </row>
    <row r="39" spans="1:13" x14ac:dyDescent="0.25">
      <c r="A39">
        <v>50.3</v>
      </c>
    </row>
    <row r="40" spans="1:13" x14ac:dyDescent="0.25">
      <c r="A40">
        <v>79.3</v>
      </c>
    </row>
    <row r="41" spans="1:13" x14ac:dyDescent="0.25">
      <c r="A41">
        <v>9.9</v>
      </c>
    </row>
    <row r="42" spans="1:13" x14ac:dyDescent="0.25">
      <c r="A42">
        <v>12.3</v>
      </c>
    </row>
    <row r="43" spans="1:13" x14ac:dyDescent="0.25">
      <c r="A43">
        <v>10.1</v>
      </c>
    </row>
    <row r="44" spans="1:13" x14ac:dyDescent="0.25">
      <c r="A44">
        <v>12.6</v>
      </c>
    </row>
    <row r="45" spans="1:13" x14ac:dyDescent="0.25">
      <c r="A45">
        <v>42</v>
      </c>
      <c r="I45" s="14" t="s">
        <v>39</v>
      </c>
      <c r="J45" s="15"/>
      <c r="K45" s="15"/>
    </row>
    <row r="46" spans="1:13" x14ac:dyDescent="0.25">
      <c r="A46">
        <v>5.0999999999999996</v>
      </c>
      <c r="I46" s="2" t="s">
        <v>36</v>
      </c>
      <c r="J46" s="2"/>
      <c r="K46" s="2"/>
      <c r="L46" s="2"/>
    </row>
    <row r="47" spans="1:13" x14ac:dyDescent="0.25">
      <c r="A47">
        <v>85.9</v>
      </c>
    </row>
    <row r="48" spans="1:13" x14ac:dyDescent="0.25">
      <c r="M48" s="16"/>
    </row>
  </sheetData>
  <mergeCells count="1">
    <mergeCell ref="J12:K12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1FB563-6FAC-4A7E-A875-1680790D4277}">
  <dimension ref="B2:Q32"/>
  <sheetViews>
    <sheetView topLeftCell="A16" workbookViewId="0">
      <selection activeCell="B38" sqref="B38"/>
    </sheetView>
  </sheetViews>
  <sheetFormatPr baseColWidth="10" defaultRowHeight="15" x14ac:dyDescent="0.25"/>
  <cols>
    <col min="2" max="2" width="17.5703125" bestFit="1" customWidth="1"/>
    <col min="3" max="3" width="20.85546875" bestFit="1" customWidth="1"/>
    <col min="5" max="5" width="24.140625" customWidth="1"/>
    <col min="6" max="6" width="11.85546875" bestFit="1" customWidth="1"/>
  </cols>
  <sheetData>
    <row r="2" spans="2:17" x14ac:dyDescent="0.25">
      <c r="B2" t="s">
        <v>41</v>
      </c>
      <c r="C2">
        <v>25</v>
      </c>
      <c r="D2">
        <v>20</v>
      </c>
      <c r="E2">
        <v>21</v>
      </c>
      <c r="F2">
        <v>31</v>
      </c>
      <c r="G2">
        <v>21</v>
      </c>
      <c r="H2">
        <v>24</v>
      </c>
      <c r="I2">
        <v>30</v>
      </c>
      <c r="J2">
        <v>21</v>
      </c>
      <c r="K2">
        <v>22</v>
      </c>
      <c r="L2">
        <v>31</v>
      </c>
      <c r="M2">
        <v>21</v>
      </c>
      <c r="N2">
        <v>28</v>
      </c>
      <c r="O2">
        <v>31</v>
      </c>
      <c r="P2">
        <v>31</v>
      </c>
      <c r="Q2">
        <v>24</v>
      </c>
    </row>
    <row r="3" spans="2:17" x14ac:dyDescent="0.25">
      <c r="B3" t="s">
        <v>42</v>
      </c>
      <c r="C3">
        <v>154</v>
      </c>
      <c r="D3">
        <v>154</v>
      </c>
      <c r="E3">
        <v>154</v>
      </c>
      <c r="F3">
        <v>184</v>
      </c>
      <c r="G3">
        <v>173</v>
      </c>
      <c r="H3">
        <v>170</v>
      </c>
      <c r="I3">
        <v>176</v>
      </c>
      <c r="J3">
        <v>188</v>
      </c>
      <c r="K3">
        <v>168</v>
      </c>
      <c r="L3">
        <v>161</v>
      </c>
      <c r="M3">
        <v>171</v>
      </c>
      <c r="N3">
        <v>175</v>
      </c>
      <c r="O3">
        <v>187</v>
      </c>
      <c r="P3">
        <v>161</v>
      </c>
      <c r="Q3">
        <v>161</v>
      </c>
    </row>
    <row r="5" spans="2:17" x14ac:dyDescent="0.25">
      <c r="B5" t="s">
        <v>41</v>
      </c>
      <c r="C5" t="s">
        <v>42</v>
      </c>
    </row>
    <row r="6" spans="2:17" x14ac:dyDescent="0.25">
      <c r="B6">
        <v>25</v>
      </c>
      <c r="C6">
        <v>154</v>
      </c>
    </row>
    <row r="7" spans="2:17" x14ac:dyDescent="0.25">
      <c r="B7">
        <v>20</v>
      </c>
      <c r="C7">
        <v>154</v>
      </c>
      <c r="E7" t="s">
        <v>45</v>
      </c>
      <c r="F7">
        <f>AVERAGE(C2:Q2)</f>
        <v>25.4</v>
      </c>
    </row>
    <row r="8" spans="2:17" x14ac:dyDescent="0.25">
      <c r="B8">
        <v>21</v>
      </c>
      <c r="C8">
        <v>154</v>
      </c>
      <c r="E8" t="s">
        <v>46</v>
      </c>
      <c r="F8">
        <f>MEDIAN(C2:Q2)</f>
        <v>24</v>
      </c>
    </row>
    <row r="9" spans="2:17" x14ac:dyDescent="0.25">
      <c r="B9">
        <v>31</v>
      </c>
      <c r="C9">
        <v>184</v>
      </c>
      <c r="E9" t="s">
        <v>47</v>
      </c>
      <c r="F9" t="b" cm="1">
        <f t="array" ref="F9:G9">Hoja3!F6=TRANSPOSE((_xlfn.MODE.MULT(C2:Q2)))</f>
        <v>0</v>
      </c>
      <c r="G9" t="b">
        <v>0</v>
      </c>
    </row>
    <row r="10" spans="2:17" x14ac:dyDescent="0.25">
      <c r="B10">
        <v>21</v>
      </c>
      <c r="C10">
        <v>173</v>
      </c>
    </row>
    <row r="11" spans="2:17" x14ac:dyDescent="0.25">
      <c r="B11">
        <v>24</v>
      </c>
      <c r="C11">
        <v>170</v>
      </c>
    </row>
    <row r="12" spans="2:17" x14ac:dyDescent="0.25">
      <c r="B12">
        <v>30</v>
      </c>
      <c r="C12">
        <v>176</v>
      </c>
    </row>
    <row r="13" spans="2:17" x14ac:dyDescent="0.25">
      <c r="B13">
        <v>21</v>
      </c>
      <c r="C13">
        <v>188</v>
      </c>
    </row>
    <row r="14" spans="2:17" x14ac:dyDescent="0.25">
      <c r="B14">
        <v>22</v>
      </c>
      <c r="C14">
        <v>168</v>
      </c>
    </row>
    <row r="15" spans="2:17" x14ac:dyDescent="0.25">
      <c r="B15">
        <v>31</v>
      </c>
      <c r="C15">
        <v>161</v>
      </c>
    </row>
    <row r="16" spans="2:17" x14ac:dyDescent="0.25">
      <c r="B16">
        <v>21</v>
      </c>
      <c r="C16">
        <v>171</v>
      </c>
    </row>
    <row r="17" spans="2:3" x14ac:dyDescent="0.25">
      <c r="B17">
        <v>28</v>
      </c>
      <c r="C17">
        <v>175</v>
      </c>
    </row>
    <row r="18" spans="2:3" x14ac:dyDescent="0.25">
      <c r="B18">
        <v>31</v>
      </c>
      <c r="C18">
        <v>187</v>
      </c>
    </row>
    <row r="19" spans="2:3" x14ac:dyDescent="0.25">
      <c r="B19">
        <v>31</v>
      </c>
      <c r="C19">
        <v>161</v>
      </c>
    </row>
    <row r="20" spans="2:3" x14ac:dyDescent="0.25">
      <c r="B20">
        <v>24</v>
      </c>
      <c r="C20">
        <v>161</v>
      </c>
    </row>
    <row r="23" spans="2:3" x14ac:dyDescent="0.25">
      <c r="B23" s="38" t="s">
        <v>43</v>
      </c>
      <c r="C23" t="s">
        <v>48</v>
      </c>
    </row>
    <row r="24" spans="2:3" x14ac:dyDescent="0.25">
      <c r="B24" s="39">
        <v>20</v>
      </c>
      <c r="C24" s="40">
        <v>1</v>
      </c>
    </row>
    <row r="25" spans="2:3" x14ac:dyDescent="0.25">
      <c r="B25" s="39">
        <v>21</v>
      </c>
      <c r="C25" s="40">
        <v>4</v>
      </c>
    </row>
    <row r="26" spans="2:3" x14ac:dyDescent="0.25">
      <c r="B26" s="39">
        <v>22</v>
      </c>
      <c r="C26" s="40">
        <v>1</v>
      </c>
    </row>
    <row r="27" spans="2:3" x14ac:dyDescent="0.25">
      <c r="B27" s="39">
        <v>24</v>
      </c>
      <c r="C27" s="40">
        <v>2</v>
      </c>
    </row>
    <row r="28" spans="2:3" x14ac:dyDescent="0.25">
      <c r="B28" s="39">
        <v>25</v>
      </c>
      <c r="C28" s="40">
        <v>1</v>
      </c>
    </row>
    <row r="29" spans="2:3" x14ac:dyDescent="0.25">
      <c r="B29" s="39">
        <v>28</v>
      </c>
      <c r="C29" s="40">
        <v>1</v>
      </c>
    </row>
    <row r="30" spans="2:3" x14ac:dyDescent="0.25">
      <c r="B30" s="39">
        <v>30</v>
      </c>
      <c r="C30" s="40">
        <v>1</v>
      </c>
    </row>
    <row r="31" spans="2:3" x14ac:dyDescent="0.25">
      <c r="B31" s="39">
        <v>31</v>
      </c>
      <c r="C31" s="40">
        <v>4</v>
      </c>
    </row>
    <row r="32" spans="2:3" x14ac:dyDescent="0.25">
      <c r="B32" s="39" t="s">
        <v>44</v>
      </c>
      <c r="C32" s="40">
        <v>15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B9E714-446B-4F7B-9E96-A084E4208E36}">
  <sheetPr filterMode="1"/>
  <dimension ref="B2:I59"/>
  <sheetViews>
    <sheetView topLeftCell="A42" workbookViewId="0">
      <selection activeCell="H29" sqref="H29"/>
    </sheetView>
  </sheetViews>
  <sheetFormatPr baseColWidth="10" defaultRowHeight="15" x14ac:dyDescent="0.25"/>
  <cols>
    <col min="2" max="2" width="17.5703125" bestFit="1" customWidth="1"/>
    <col min="3" max="3" width="18.42578125" bestFit="1" customWidth="1"/>
    <col min="6" max="6" width="11.85546875" bestFit="1" customWidth="1"/>
  </cols>
  <sheetData>
    <row r="2" spans="2:9" ht="15.75" thickBot="1" x14ac:dyDescent="0.3"/>
    <row r="3" spans="2:9" ht="15.75" thickBot="1" x14ac:dyDescent="0.3">
      <c r="B3" s="41" t="s">
        <v>49</v>
      </c>
      <c r="C3" s="42" t="s">
        <v>50</v>
      </c>
      <c r="D3" s="43" t="s">
        <v>51</v>
      </c>
      <c r="F3" s="48"/>
      <c r="G3" s="49"/>
      <c r="H3" s="49"/>
      <c r="I3" s="50"/>
    </row>
    <row r="4" spans="2:9" ht="15.75" hidden="1" thickBot="1" x14ac:dyDescent="0.3">
      <c r="B4" s="44" t="s">
        <v>52</v>
      </c>
      <c r="C4" s="45">
        <v>3</v>
      </c>
      <c r="D4" s="46">
        <v>4.9000000000000004</v>
      </c>
      <c r="F4" s="51">
        <v>2</v>
      </c>
      <c r="G4" s="47">
        <v>6.94</v>
      </c>
      <c r="H4" s="47">
        <v>7.38</v>
      </c>
      <c r="I4" s="52">
        <v>7</v>
      </c>
    </row>
    <row r="5" spans="2:9" ht="15.75" hidden="1" thickBot="1" x14ac:dyDescent="0.3">
      <c r="B5" s="44" t="s">
        <v>52</v>
      </c>
      <c r="C5" s="45">
        <v>3</v>
      </c>
      <c r="D5" s="46">
        <v>5.2</v>
      </c>
      <c r="F5" s="51">
        <v>3</v>
      </c>
      <c r="G5" s="47">
        <v>7.38</v>
      </c>
      <c r="H5" s="47">
        <v>7.81</v>
      </c>
      <c r="I5" s="52">
        <v>11</v>
      </c>
    </row>
    <row r="6" spans="2:9" ht="15.75" thickBot="1" x14ac:dyDescent="0.3">
      <c r="B6" s="44" t="s">
        <v>53</v>
      </c>
      <c r="C6" s="45">
        <v>4</v>
      </c>
      <c r="D6" s="46">
        <v>5.9</v>
      </c>
      <c r="F6" s="51"/>
      <c r="G6" s="47"/>
      <c r="H6" s="47"/>
      <c r="I6" s="52"/>
    </row>
    <row r="7" spans="2:9" ht="15.75" hidden="1" thickBot="1" x14ac:dyDescent="0.3">
      <c r="B7" s="44" t="s">
        <v>54</v>
      </c>
      <c r="C7" s="45">
        <v>4</v>
      </c>
      <c r="D7" s="46">
        <v>6.5</v>
      </c>
      <c r="F7" s="51">
        <v>5</v>
      </c>
      <c r="G7" s="47">
        <v>8.25</v>
      </c>
      <c r="H7" s="47">
        <v>8.69</v>
      </c>
      <c r="I7" s="52">
        <v>12</v>
      </c>
    </row>
    <row r="8" spans="2:9" ht="15.75" hidden="1" thickBot="1" x14ac:dyDescent="0.3">
      <c r="B8" s="44" t="s">
        <v>54</v>
      </c>
      <c r="C8" s="45">
        <v>4</v>
      </c>
      <c r="D8" s="46">
        <v>6.8</v>
      </c>
      <c r="F8" s="51">
        <v>6</v>
      </c>
      <c r="G8" s="47">
        <v>8.69</v>
      </c>
      <c r="H8" s="47">
        <v>9.1300000000000008</v>
      </c>
      <c r="I8" s="52">
        <v>17</v>
      </c>
    </row>
    <row r="9" spans="2:9" ht="15.75" thickBot="1" x14ac:dyDescent="0.3">
      <c r="B9" s="44" t="s">
        <v>53</v>
      </c>
      <c r="C9" s="45">
        <v>5</v>
      </c>
      <c r="D9" s="46">
        <v>7.7</v>
      </c>
      <c r="F9" s="51"/>
      <c r="G9" s="47"/>
      <c r="H9" s="47"/>
      <c r="I9" s="52"/>
    </row>
    <row r="10" spans="2:9" ht="15.75" hidden="1" thickBot="1" x14ac:dyDescent="0.3">
      <c r="B10" s="44" t="s">
        <v>55</v>
      </c>
      <c r="C10" s="45">
        <v>5</v>
      </c>
      <c r="D10" s="46">
        <v>8.1</v>
      </c>
      <c r="F10" s="53">
        <v>8</v>
      </c>
      <c r="G10" s="54">
        <v>9.57</v>
      </c>
      <c r="H10" s="54" t="s">
        <v>59</v>
      </c>
      <c r="I10" s="55">
        <v>3</v>
      </c>
    </row>
    <row r="11" spans="2:9" x14ac:dyDescent="0.25">
      <c r="B11" s="44" t="s">
        <v>53</v>
      </c>
      <c r="C11" s="45">
        <v>5</v>
      </c>
      <c r="D11" s="46">
        <v>8.6</v>
      </c>
    </row>
    <row r="12" spans="2:9" hidden="1" x14ac:dyDescent="0.25">
      <c r="B12" s="44" t="s">
        <v>56</v>
      </c>
      <c r="C12" s="45">
        <v>6</v>
      </c>
      <c r="D12" s="46">
        <v>9.6</v>
      </c>
    </row>
    <row r="13" spans="2:9" x14ac:dyDescent="0.25">
      <c r="B13" s="44" t="s">
        <v>53</v>
      </c>
      <c r="C13" s="45">
        <v>6</v>
      </c>
      <c r="D13" s="46">
        <v>10.3</v>
      </c>
    </row>
    <row r="14" spans="2:9" hidden="1" x14ac:dyDescent="0.25">
      <c r="B14" s="44" t="s">
        <v>52</v>
      </c>
      <c r="C14" s="45">
        <v>6</v>
      </c>
      <c r="D14" s="46">
        <v>10.8</v>
      </c>
    </row>
    <row r="15" spans="2:9" hidden="1" x14ac:dyDescent="0.25">
      <c r="B15" s="44" t="s">
        <v>57</v>
      </c>
      <c r="C15" s="45">
        <v>6</v>
      </c>
      <c r="D15" s="46">
        <v>11.3</v>
      </c>
    </row>
    <row r="16" spans="2:9" x14ac:dyDescent="0.25">
      <c r="B16" s="44" t="s">
        <v>53</v>
      </c>
      <c r="C16" s="45">
        <v>7</v>
      </c>
      <c r="D16" s="46">
        <v>11.5</v>
      </c>
    </row>
    <row r="17" spans="2:4" x14ac:dyDescent="0.25">
      <c r="B17" s="44" t="s">
        <v>53</v>
      </c>
      <c r="C17" s="45">
        <v>7</v>
      </c>
      <c r="D17" s="46">
        <v>12.7</v>
      </c>
    </row>
    <row r="18" spans="2:4" hidden="1" x14ac:dyDescent="0.25">
      <c r="B18" s="44" t="s">
        <v>52</v>
      </c>
      <c r="C18" s="45">
        <v>8</v>
      </c>
      <c r="D18" s="46">
        <v>12.9</v>
      </c>
    </row>
    <row r="19" spans="2:4" hidden="1" x14ac:dyDescent="0.25">
      <c r="B19" s="44" t="s">
        <v>52</v>
      </c>
      <c r="C19" s="45">
        <v>8</v>
      </c>
      <c r="D19" s="46">
        <v>9.6</v>
      </c>
    </row>
    <row r="20" spans="2:4" x14ac:dyDescent="0.25">
      <c r="B20" s="44" t="s">
        <v>53</v>
      </c>
      <c r="C20" s="45">
        <v>8</v>
      </c>
      <c r="D20" s="46">
        <v>14.5</v>
      </c>
    </row>
    <row r="21" spans="2:4" hidden="1" x14ac:dyDescent="0.25">
      <c r="B21" s="44" t="s">
        <v>52</v>
      </c>
      <c r="C21" s="45">
        <v>8</v>
      </c>
      <c r="D21" s="46">
        <v>14.9</v>
      </c>
    </row>
    <row r="22" spans="2:4" hidden="1" x14ac:dyDescent="0.25">
      <c r="B22" s="44" t="s">
        <v>52</v>
      </c>
      <c r="C22" s="45">
        <v>9</v>
      </c>
      <c r="D22" s="46">
        <v>9.6</v>
      </c>
    </row>
    <row r="23" spans="2:4" hidden="1" x14ac:dyDescent="0.25">
      <c r="B23" s="44" t="s">
        <v>55</v>
      </c>
      <c r="C23" s="45">
        <v>9</v>
      </c>
      <c r="D23" s="46">
        <v>16.399999999999999</v>
      </c>
    </row>
    <row r="29" spans="2:4" x14ac:dyDescent="0.25">
      <c r="B29" s="38" t="s">
        <v>43</v>
      </c>
      <c r="C29" t="s">
        <v>58</v>
      </c>
    </row>
    <row r="30" spans="2:4" x14ac:dyDescent="0.25">
      <c r="B30" s="39">
        <v>4.9000000000000004</v>
      </c>
      <c r="C30" s="40">
        <v>1</v>
      </c>
    </row>
    <row r="31" spans="2:4" x14ac:dyDescent="0.25">
      <c r="B31" s="39">
        <v>5.2</v>
      </c>
      <c r="C31" s="40">
        <v>1</v>
      </c>
    </row>
    <row r="32" spans="2:4" x14ac:dyDescent="0.25">
      <c r="B32" s="39">
        <v>5.9</v>
      </c>
      <c r="C32" s="40">
        <v>1</v>
      </c>
    </row>
    <row r="33" spans="2:3" x14ac:dyDescent="0.25">
      <c r="B33" s="39">
        <v>6.5</v>
      </c>
      <c r="C33" s="40">
        <v>1</v>
      </c>
    </row>
    <row r="34" spans="2:3" x14ac:dyDescent="0.25">
      <c r="B34" s="39">
        <v>6.8</v>
      </c>
      <c r="C34" s="40">
        <v>1</v>
      </c>
    </row>
    <row r="35" spans="2:3" x14ac:dyDescent="0.25">
      <c r="B35" s="39">
        <v>7.7</v>
      </c>
      <c r="C35" s="40">
        <v>1</v>
      </c>
    </row>
    <row r="36" spans="2:3" x14ac:dyDescent="0.25">
      <c r="B36" s="39">
        <v>8.1</v>
      </c>
      <c r="C36" s="40">
        <v>1</v>
      </c>
    </row>
    <row r="37" spans="2:3" x14ac:dyDescent="0.25">
      <c r="B37" s="39">
        <v>8.6</v>
      </c>
      <c r="C37" s="40">
        <v>1</v>
      </c>
    </row>
    <row r="38" spans="2:3" x14ac:dyDescent="0.25">
      <c r="B38" s="39">
        <v>9.6</v>
      </c>
      <c r="C38" s="40">
        <v>3</v>
      </c>
    </row>
    <row r="39" spans="2:3" x14ac:dyDescent="0.25">
      <c r="B39" s="39">
        <v>10.3</v>
      </c>
      <c r="C39" s="40">
        <v>1</v>
      </c>
    </row>
    <row r="40" spans="2:3" x14ac:dyDescent="0.25">
      <c r="B40" s="39">
        <v>10.8</v>
      </c>
      <c r="C40" s="40">
        <v>1</v>
      </c>
    </row>
    <row r="41" spans="2:3" x14ac:dyDescent="0.25">
      <c r="B41" s="39">
        <v>11.3</v>
      </c>
      <c r="C41" s="40">
        <v>1</v>
      </c>
    </row>
    <row r="42" spans="2:3" x14ac:dyDescent="0.25">
      <c r="B42" s="39">
        <v>11.5</v>
      </c>
      <c r="C42" s="40">
        <v>1</v>
      </c>
    </row>
    <row r="43" spans="2:3" x14ac:dyDescent="0.25">
      <c r="B43" s="39">
        <v>12.7</v>
      </c>
      <c r="C43" s="40">
        <v>1</v>
      </c>
    </row>
    <row r="44" spans="2:3" x14ac:dyDescent="0.25">
      <c r="B44" s="39">
        <v>12.9</v>
      </c>
      <c r="C44" s="40">
        <v>1</v>
      </c>
    </row>
    <row r="45" spans="2:3" x14ac:dyDescent="0.25">
      <c r="B45" s="39">
        <v>14.5</v>
      </c>
      <c r="C45" s="40">
        <v>1</v>
      </c>
    </row>
    <row r="46" spans="2:3" x14ac:dyDescent="0.25">
      <c r="B46" s="39">
        <v>14.9</v>
      </c>
      <c r="C46" s="40">
        <v>1</v>
      </c>
    </row>
    <row r="47" spans="2:3" x14ac:dyDescent="0.25">
      <c r="B47" s="39">
        <v>16.399999999999999</v>
      </c>
      <c r="C47" s="40">
        <v>1</v>
      </c>
    </row>
    <row r="48" spans="2:3" x14ac:dyDescent="0.25">
      <c r="B48" s="39" t="s">
        <v>44</v>
      </c>
      <c r="C48" s="40">
        <v>20</v>
      </c>
    </row>
    <row r="53" spans="2:7" x14ac:dyDescent="0.25">
      <c r="B53" s="44" t="s">
        <v>53</v>
      </c>
      <c r="C53" s="45">
        <v>4</v>
      </c>
      <c r="D53" s="46">
        <v>5.9</v>
      </c>
    </row>
    <row r="54" spans="2:7" x14ac:dyDescent="0.25">
      <c r="B54" s="44" t="s">
        <v>53</v>
      </c>
      <c r="C54" s="45">
        <v>5</v>
      </c>
      <c r="D54" s="46">
        <v>7.7</v>
      </c>
      <c r="G54">
        <f>MEDIAN(C53:C59)</f>
        <v>6</v>
      </c>
    </row>
    <row r="55" spans="2:7" x14ac:dyDescent="0.25">
      <c r="B55" s="44" t="s">
        <v>53</v>
      </c>
      <c r="C55" s="45">
        <v>5</v>
      </c>
      <c r="D55" s="46">
        <v>8.6</v>
      </c>
    </row>
    <row r="56" spans="2:7" x14ac:dyDescent="0.25">
      <c r="B56" s="44" t="s">
        <v>53</v>
      </c>
      <c r="C56" s="45">
        <v>6</v>
      </c>
      <c r="D56" s="46">
        <v>10.3</v>
      </c>
    </row>
    <row r="57" spans="2:7" x14ac:dyDescent="0.25">
      <c r="B57" s="44" t="s">
        <v>53</v>
      </c>
      <c r="C57" s="45">
        <v>7</v>
      </c>
      <c r="D57" s="46">
        <v>11.5</v>
      </c>
    </row>
    <row r="58" spans="2:7" x14ac:dyDescent="0.25">
      <c r="B58" s="44" t="s">
        <v>53</v>
      </c>
      <c r="C58" s="45">
        <v>7</v>
      </c>
      <c r="D58" s="46">
        <v>12.7</v>
      </c>
    </row>
    <row r="59" spans="2:7" x14ac:dyDescent="0.25">
      <c r="B59" s="44" t="s">
        <v>53</v>
      </c>
      <c r="C59" s="45">
        <v>8</v>
      </c>
      <c r="D59" s="46">
        <v>14.5</v>
      </c>
    </row>
  </sheetData>
  <autoFilter ref="B3:D23" xr:uid="{4FB9E714-446B-4F7B-9E96-A084E4208E36}">
    <filterColumn colId="0">
      <filters>
        <filter val="Aguaymanto"/>
      </filters>
    </filterColumn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5226F3-019F-42AF-8C80-54F352BB7B1C}">
  <dimension ref="A3:A10"/>
  <sheetViews>
    <sheetView workbookViewId="0">
      <selection activeCell="A3" sqref="A3"/>
    </sheetView>
  </sheetViews>
  <sheetFormatPr baseColWidth="10" defaultRowHeight="15" x14ac:dyDescent="0.25"/>
  <cols>
    <col min="1" max="1" width="17.5703125" bestFit="1" customWidth="1"/>
  </cols>
  <sheetData>
    <row r="3" spans="1:1" x14ac:dyDescent="0.25">
      <c r="A3" s="38" t="s">
        <v>43</v>
      </c>
    </row>
    <row r="4" spans="1:1" x14ac:dyDescent="0.25">
      <c r="A4" s="39">
        <v>2</v>
      </c>
    </row>
    <row r="5" spans="1:1" x14ac:dyDescent="0.25">
      <c r="A5" s="79">
        <v>2</v>
      </c>
    </row>
    <row r="6" spans="1:1" x14ac:dyDescent="0.25">
      <c r="A6" s="39">
        <v>4</v>
      </c>
    </row>
    <row r="7" spans="1:1" x14ac:dyDescent="0.25">
      <c r="A7" s="79">
        <v>3</v>
      </c>
    </row>
    <row r="8" spans="1:1" x14ac:dyDescent="0.25">
      <c r="A8" s="39">
        <v>5</v>
      </c>
    </row>
    <row r="9" spans="1:1" x14ac:dyDescent="0.25">
      <c r="A9" s="79">
        <v>3</v>
      </c>
    </row>
    <row r="10" spans="1:1" x14ac:dyDescent="0.25">
      <c r="A10" s="39" t="s">
        <v>44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046830-CF1C-43EB-855F-1ADF965A59FC}">
  <dimension ref="A3:C20"/>
  <sheetViews>
    <sheetView workbookViewId="0">
      <selection activeCell="A3" sqref="A3"/>
    </sheetView>
  </sheetViews>
  <sheetFormatPr baseColWidth="10" defaultRowHeight="15" x14ac:dyDescent="0.25"/>
  <sheetData>
    <row r="3" spans="1:3" x14ac:dyDescent="0.25">
      <c r="A3" s="70"/>
      <c r="B3" s="71"/>
      <c r="C3" s="72"/>
    </row>
    <row r="4" spans="1:3" x14ac:dyDescent="0.25">
      <c r="A4" s="73"/>
      <c r="B4" s="74"/>
      <c r="C4" s="75"/>
    </row>
    <row r="5" spans="1:3" x14ac:dyDescent="0.25">
      <c r="A5" s="73"/>
      <c r="B5" s="74"/>
      <c r="C5" s="75"/>
    </row>
    <row r="6" spans="1:3" x14ac:dyDescent="0.25">
      <c r="A6" s="73"/>
      <c r="B6" s="74"/>
      <c r="C6" s="75"/>
    </row>
    <row r="7" spans="1:3" x14ac:dyDescent="0.25">
      <c r="A7" s="73"/>
      <c r="B7" s="74"/>
      <c r="C7" s="75"/>
    </row>
    <row r="8" spans="1:3" x14ac:dyDescent="0.25">
      <c r="A8" s="73"/>
      <c r="B8" s="74"/>
      <c r="C8" s="75"/>
    </row>
    <row r="9" spans="1:3" x14ac:dyDescent="0.25">
      <c r="A9" s="73"/>
      <c r="B9" s="74"/>
      <c r="C9" s="75"/>
    </row>
    <row r="10" spans="1:3" x14ac:dyDescent="0.25">
      <c r="A10" s="73"/>
      <c r="B10" s="74"/>
      <c r="C10" s="75"/>
    </row>
    <row r="11" spans="1:3" x14ac:dyDescent="0.25">
      <c r="A11" s="73"/>
      <c r="B11" s="74"/>
      <c r="C11" s="75"/>
    </row>
    <row r="12" spans="1:3" x14ac:dyDescent="0.25">
      <c r="A12" s="73"/>
      <c r="B12" s="74"/>
      <c r="C12" s="75"/>
    </row>
    <row r="13" spans="1:3" x14ac:dyDescent="0.25">
      <c r="A13" s="73"/>
      <c r="B13" s="74"/>
      <c r="C13" s="75"/>
    </row>
    <row r="14" spans="1:3" x14ac:dyDescent="0.25">
      <c r="A14" s="73"/>
      <c r="B14" s="74"/>
      <c r="C14" s="75"/>
    </row>
    <row r="15" spans="1:3" x14ac:dyDescent="0.25">
      <c r="A15" s="73"/>
      <c r="B15" s="74"/>
      <c r="C15" s="75"/>
    </row>
    <row r="16" spans="1:3" x14ac:dyDescent="0.25">
      <c r="A16" s="73"/>
      <c r="B16" s="74"/>
      <c r="C16" s="75"/>
    </row>
    <row r="17" spans="1:3" x14ac:dyDescent="0.25">
      <c r="A17" s="73"/>
      <c r="B17" s="74"/>
      <c r="C17" s="75"/>
    </row>
    <row r="18" spans="1:3" x14ac:dyDescent="0.25">
      <c r="A18" s="73"/>
      <c r="B18" s="74"/>
      <c r="C18" s="75"/>
    </row>
    <row r="19" spans="1:3" x14ac:dyDescent="0.25">
      <c r="A19" s="73"/>
      <c r="B19" s="74"/>
      <c r="C19" s="75"/>
    </row>
    <row r="20" spans="1:3" x14ac:dyDescent="0.25">
      <c r="A20" s="76"/>
      <c r="B20" s="77"/>
      <c r="C20" s="78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6F531F-3FB2-45B9-83DE-608E6476FA01}">
  <dimension ref="A3:J40"/>
  <sheetViews>
    <sheetView workbookViewId="0">
      <selection activeCell="A17" sqref="A17:A55"/>
    </sheetView>
  </sheetViews>
  <sheetFormatPr baseColWidth="10" defaultRowHeight="15" x14ac:dyDescent="0.25"/>
  <cols>
    <col min="1" max="1" width="17.5703125" bestFit="1" customWidth="1"/>
    <col min="2" max="2" width="19.5703125" customWidth="1"/>
  </cols>
  <sheetData>
    <row r="3" spans="1:10" x14ac:dyDescent="0.25">
      <c r="A3" s="38" t="s">
        <v>43</v>
      </c>
      <c r="B3" t="s">
        <v>64</v>
      </c>
      <c r="D3" t="s">
        <v>61</v>
      </c>
      <c r="E3" t="s">
        <v>65</v>
      </c>
      <c r="F3" t="s">
        <v>66</v>
      </c>
      <c r="G3" t="s">
        <v>67</v>
      </c>
    </row>
    <row r="4" spans="1:10" x14ac:dyDescent="0.25">
      <c r="A4" s="39">
        <v>0</v>
      </c>
      <c r="B4" s="40">
        <v>4</v>
      </c>
      <c r="D4" s="40">
        <v>4</v>
      </c>
      <c r="E4">
        <f>D4/$D$10</f>
        <v>0.1</v>
      </c>
      <c r="F4">
        <f>D4</f>
        <v>4</v>
      </c>
      <c r="G4">
        <f>E4</f>
        <v>0.1</v>
      </c>
      <c r="H4" s="80">
        <f>G4*100</f>
        <v>10</v>
      </c>
    </row>
    <row r="5" spans="1:10" x14ac:dyDescent="0.25">
      <c r="A5" s="39">
        <v>1</v>
      </c>
      <c r="B5" s="40">
        <v>8</v>
      </c>
      <c r="D5" s="40">
        <v>8</v>
      </c>
      <c r="E5">
        <f t="shared" ref="E5:E9" si="0">D5/$D$10</f>
        <v>0.2</v>
      </c>
      <c r="F5">
        <f>F4+D5</f>
        <v>12</v>
      </c>
      <c r="G5">
        <f>G4+E5</f>
        <v>0.30000000000000004</v>
      </c>
      <c r="H5" s="80">
        <f t="shared" ref="H5:H9" si="1">G5*100</f>
        <v>30.000000000000004</v>
      </c>
    </row>
    <row r="6" spans="1:10" x14ac:dyDescent="0.25">
      <c r="A6" s="39">
        <v>2</v>
      </c>
      <c r="B6" s="40">
        <v>9</v>
      </c>
      <c r="D6" s="40">
        <v>9</v>
      </c>
      <c r="E6">
        <f t="shared" si="0"/>
        <v>0.22500000000000001</v>
      </c>
      <c r="F6">
        <f t="shared" ref="F6:F9" si="2">F5+D6</f>
        <v>21</v>
      </c>
      <c r="G6">
        <f t="shared" ref="G6:G9" si="3">G5+E6</f>
        <v>0.52500000000000002</v>
      </c>
      <c r="H6" s="80">
        <f t="shared" si="1"/>
        <v>52.5</v>
      </c>
    </row>
    <row r="7" spans="1:10" x14ac:dyDescent="0.25">
      <c r="A7" s="39">
        <v>3</v>
      </c>
      <c r="B7" s="40">
        <v>8</v>
      </c>
      <c r="D7" s="40">
        <v>8</v>
      </c>
      <c r="E7">
        <f t="shared" si="0"/>
        <v>0.2</v>
      </c>
      <c r="F7">
        <f t="shared" si="2"/>
        <v>29</v>
      </c>
      <c r="G7">
        <f t="shared" si="3"/>
        <v>0.72500000000000009</v>
      </c>
      <c r="H7" s="80">
        <f t="shared" si="1"/>
        <v>72.500000000000014</v>
      </c>
    </row>
    <row r="8" spans="1:10" x14ac:dyDescent="0.25">
      <c r="A8" s="39">
        <v>4</v>
      </c>
      <c r="B8" s="40">
        <v>4</v>
      </c>
      <c r="D8" s="40">
        <v>4</v>
      </c>
      <c r="E8">
        <f t="shared" si="0"/>
        <v>0.1</v>
      </c>
      <c r="F8">
        <f t="shared" si="2"/>
        <v>33</v>
      </c>
      <c r="G8">
        <f t="shared" si="3"/>
        <v>0.82500000000000007</v>
      </c>
      <c r="H8" s="80">
        <f t="shared" si="1"/>
        <v>82.5</v>
      </c>
    </row>
    <row r="9" spans="1:10" x14ac:dyDescent="0.25">
      <c r="A9" s="39">
        <v>5</v>
      </c>
      <c r="B9" s="40">
        <v>7</v>
      </c>
      <c r="D9" s="40">
        <v>7</v>
      </c>
      <c r="E9">
        <f t="shared" si="0"/>
        <v>0.17499999999999999</v>
      </c>
      <c r="F9">
        <f t="shared" si="2"/>
        <v>40</v>
      </c>
      <c r="G9">
        <f t="shared" si="3"/>
        <v>1</v>
      </c>
      <c r="H9" s="80">
        <f t="shared" si="1"/>
        <v>100</v>
      </c>
    </row>
    <row r="10" spans="1:10" x14ac:dyDescent="0.25">
      <c r="A10" s="39" t="s">
        <v>44</v>
      </c>
      <c r="B10" s="40">
        <v>40</v>
      </c>
      <c r="D10" s="40">
        <v>40</v>
      </c>
    </row>
    <row r="14" spans="1:10" ht="15.75" thickBot="1" x14ac:dyDescent="0.3">
      <c r="A14" s="81">
        <v>12</v>
      </c>
      <c r="B14" s="82">
        <v>8</v>
      </c>
      <c r="C14" s="82">
        <v>9</v>
      </c>
      <c r="D14" s="82">
        <v>14</v>
      </c>
      <c r="E14" s="82">
        <v>23</v>
      </c>
      <c r="F14" s="82">
        <v>29</v>
      </c>
      <c r="G14" s="82">
        <v>25</v>
      </c>
      <c r="H14" s="82">
        <v>30</v>
      </c>
      <c r="I14" s="82">
        <v>32</v>
      </c>
      <c r="J14" s="83">
        <v>28</v>
      </c>
    </row>
    <row r="15" spans="1:10" x14ac:dyDescent="0.25">
      <c r="A15" s="84">
        <v>19</v>
      </c>
      <c r="B15" s="85">
        <v>14</v>
      </c>
      <c r="C15" s="85">
        <v>17</v>
      </c>
      <c r="D15" s="85">
        <v>15</v>
      </c>
      <c r="E15" s="85">
        <v>24</v>
      </c>
      <c r="F15" s="85">
        <v>20</v>
      </c>
      <c r="G15" s="85">
        <v>24</v>
      </c>
      <c r="H15" s="85">
        <v>29</v>
      </c>
      <c r="I15" s="85">
        <v>23</v>
      </c>
      <c r="J15" s="86">
        <v>35</v>
      </c>
    </row>
    <row r="16" spans="1:10" x14ac:dyDescent="0.25">
      <c r="A16" s="84">
        <v>16</v>
      </c>
      <c r="B16" s="85">
        <v>20</v>
      </c>
      <c r="C16" s="85">
        <v>21</v>
      </c>
      <c r="D16" s="85">
        <v>16</v>
      </c>
      <c r="E16" s="85">
        <v>18</v>
      </c>
      <c r="F16" s="85">
        <v>16</v>
      </c>
      <c r="G16" s="85">
        <v>27</v>
      </c>
      <c r="H16" s="85">
        <v>24</v>
      </c>
      <c r="I16" s="85">
        <v>19</v>
      </c>
      <c r="J16" s="86">
        <v>30</v>
      </c>
    </row>
    <row r="23" spans="4:6" x14ac:dyDescent="0.25">
      <c r="D23" s="70"/>
      <c r="E23" s="71"/>
      <c r="F23" s="72"/>
    </row>
    <row r="24" spans="4:6" x14ac:dyDescent="0.25">
      <c r="D24" s="73"/>
      <c r="E24" s="74"/>
      <c r="F24" s="75"/>
    </row>
    <row r="25" spans="4:6" x14ac:dyDescent="0.25">
      <c r="D25" s="73"/>
      <c r="E25" s="74"/>
      <c r="F25" s="75"/>
    </row>
    <row r="26" spans="4:6" x14ac:dyDescent="0.25">
      <c r="D26" s="73"/>
      <c r="E26" s="74"/>
      <c r="F26" s="75"/>
    </row>
    <row r="27" spans="4:6" x14ac:dyDescent="0.25">
      <c r="D27" s="73"/>
      <c r="E27" s="74"/>
      <c r="F27" s="75"/>
    </row>
    <row r="28" spans="4:6" x14ac:dyDescent="0.25">
      <c r="D28" s="73"/>
      <c r="E28" s="74"/>
      <c r="F28" s="75"/>
    </row>
    <row r="29" spans="4:6" x14ac:dyDescent="0.25">
      <c r="D29" s="73"/>
      <c r="E29" s="74"/>
      <c r="F29" s="75"/>
    </row>
    <row r="30" spans="4:6" x14ac:dyDescent="0.25">
      <c r="D30" s="73"/>
      <c r="E30" s="74"/>
      <c r="F30" s="75"/>
    </row>
    <row r="31" spans="4:6" x14ac:dyDescent="0.25">
      <c r="D31" s="73"/>
      <c r="E31" s="74"/>
      <c r="F31" s="75"/>
    </row>
    <row r="32" spans="4:6" x14ac:dyDescent="0.25">
      <c r="D32" s="73"/>
      <c r="E32" s="74"/>
      <c r="F32" s="75"/>
    </row>
    <row r="33" spans="4:6" x14ac:dyDescent="0.25">
      <c r="D33" s="73"/>
      <c r="E33" s="74"/>
      <c r="F33" s="75"/>
    </row>
    <row r="34" spans="4:6" x14ac:dyDescent="0.25">
      <c r="D34" s="73"/>
      <c r="E34" s="74"/>
      <c r="F34" s="75"/>
    </row>
    <row r="35" spans="4:6" x14ac:dyDescent="0.25">
      <c r="D35" s="73"/>
      <c r="E35" s="74"/>
      <c r="F35" s="75"/>
    </row>
    <row r="36" spans="4:6" x14ac:dyDescent="0.25">
      <c r="D36" s="73"/>
      <c r="E36" s="74"/>
      <c r="F36" s="75"/>
    </row>
    <row r="37" spans="4:6" x14ac:dyDescent="0.25">
      <c r="D37" s="73"/>
      <c r="E37" s="74"/>
      <c r="F37" s="75"/>
    </row>
    <row r="38" spans="4:6" x14ac:dyDescent="0.25">
      <c r="D38" s="73"/>
      <c r="E38" s="74"/>
      <c r="F38" s="75"/>
    </row>
    <row r="39" spans="4:6" x14ac:dyDescent="0.25">
      <c r="D39" s="73"/>
      <c r="E39" s="74"/>
      <c r="F39" s="75"/>
    </row>
    <row r="40" spans="4:6" x14ac:dyDescent="0.25">
      <c r="D40" s="76"/>
      <c r="E40" s="77"/>
      <c r="F40" s="78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54010-F2EC-447E-9130-CABDC4C15609}">
  <dimension ref="A1:J60"/>
  <sheetViews>
    <sheetView topLeftCell="A49" workbookViewId="0">
      <selection activeCell="G3" sqref="G3"/>
    </sheetView>
  </sheetViews>
  <sheetFormatPr baseColWidth="10" defaultRowHeight="15" x14ac:dyDescent="0.25"/>
  <sheetData>
    <row r="1" spans="1:10" ht="60.75" thickBot="1" x14ac:dyDescent="0.3">
      <c r="A1" s="60" t="s">
        <v>60</v>
      </c>
      <c r="B1" s="62" t="s">
        <v>3</v>
      </c>
      <c r="C1" s="63"/>
      <c r="D1" s="64" t="s">
        <v>61</v>
      </c>
      <c r="E1" s="27" t="s">
        <v>30</v>
      </c>
      <c r="F1" s="28" t="s">
        <v>31</v>
      </c>
      <c r="G1" s="28" t="s">
        <v>32</v>
      </c>
    </row>
    <row r="2" spans="1:10" ht="15.75" thickBot="1" x14ac:dyDescent="0.3">
      <c r="A2" s="61"/>
      <c r="B2" s="56" t="s">
        <v>62</v>
      </c>
      <c r="C2" s="56" t="s">
        <v>63</v>
      </c>
      <c r="D2" s="65"/>
    </row>
    <row r="3" spans="1:10" ht="15.75" thickBot="1" x14ac:dyDescent="0.3">
      <c r="A3" s="59">
        <v>1</v>
      </c>
      <c r="B3" s="47">
        <v>65</v>
      </c>
      <c r="C3" s="47">
        <v>69.38</v>
      </c>
      <c r="D3" s="47">
        <v>20</v>
      </c>
      <c r="E3">
        <f>D3/$D$11</f>
        <v>0.16666666666666666</v>
      </c>
      <c r="F3">
        <f>D3</f>
        <v>20</v>
      </c>
      <c r="G3">
        <f>E3</f>
        <v>0.16666666666666666</v>
      </c>
    </row>
    <row r="4" spans="1:10" ht="15.75" thickBot="1" x14ac:dyDescent="0.3">
      <c r="A4" s="59">
        <v>2</v>
      </c>
      <c r="B4" s="47">
        <v>69.38</v>
      </c>
      <c r="C4" s="47">
        <v>73.760000000000005</v>
      </c>
      <c r="D4" s="47">
        <v>10</v>
      </c>
      <c r="E4">
        <f t="shared" ref="E4:E10" si="0">D4/$D$11</f>
        <v>8.3333333333333329E-2</v>
      </c>
      <c r="F4">
        <f>F3+D4</f>
        <v>30</v>
      </c>
      <c r="G4">
        <f>G3+E4</f>
        <v>0.25</v>
      </c>
    </row>
    <row r="5" spans="1:10" ht="15.75" thickBot="1" x14ac:dyDescent="0.3">
      <c r="A5" s="59">
        <v>3</v>
      </c>
      <c r="B5" s="47">
        <v>73.760000000000005</v>
      </c>
      <c r="C5" s="47">
        <v>78.14</v>
      </c>
      <c r="D5" s="47">
        <v>8</v>
      </c>
      <c r="E5">
        <f t="shared" si="0"/>
        <v>6.6666666666666666E-2</v>
      </c>
      <c r="F5">
        <f t="shared" ref="F5:F10" si="1">F4+D5</f>
        <v>38</v>
      </c>
      <c r="G5">
        <f t="shared" ref="G5:G10" si="2">G4+E5</f>
        <v>0.31666666666666665</v>
      </c>
    </row>
    <row r="6" spans="1:10" ht="15.75" thickBot="1" x14ac:dyDescent="0.3">
      <c r="A6" s="59">
        <v>4</v>
      </c>
      <c r="B6" s="47">
        <v>78.14</v>
      </c>
      <c r="C6" s="47">
        <v>82.52</v>
      </c>
      <c r="D6" s="47">
        <v>6</v>
      </c>
      <c r="E6">
        <f t="shared" si="0"/>
        <v>0.05</v>
      </c>
      <c r="F6">
        <f t="shared" si="1"/>
        <v>44</v>
      </c>
      <c r="G6">
        <f t="shared" si="2"/>
        <v>0.36666666666666664</v>
      </c>
    </row>
    <row r="7" spans="1:10" ht="15.75" thickBot="1" x14ac:dyDescent="0.3">
      <c r="A7" s="59">
        <v>5</v>
      </c>
      <c r="B7" s="47">
        <v>82.52</v>
      </c>
      <c r="C7" s="47">
        <v>86.9</v>
      </c>
      <c r="D7" s="47">
        <v>15</v>
      </c>
      <c r="E7">
        <f t="shared" si="0"/>
        <v>0.125</v>
      </c>
      <c r="F7">
        <f t="shared" si="1"/>
        <v>59</v>
      </c>
      <c r="G7">
        <f t="shared" si="2"/>
        <v>0.49166666666666664</v>
      </c>
    </row>
    <row r="8" spans="1:10" ht="15.75" thickBot="1" x14ac:dyDescent="0.3">
      <c r="A8" s="59">
        <v>6</v>
      </c>
      <c r="B8" s="47">
        <v>86.9</v>
      </c>
      <c r="C8" s="47">
        <v>91.28</v>
      </c>
      <c r="D8" s="47">
        <v>20</v>
      </c>
      <c r="E8">
        <f t="shared" si="0"/>
        <v>0.16666666666666666</v>
      </c>
      <c r="F8">
        <f t="shared" si="1"/>
        <v>79</v>
      </c>
      <c r="G8">
        <f t="shared" si="2"/>
        <v>0.65833333333333333</v>
      </c>
    </row>
    <row r="9" spans="1:10" ht="15.75" thickBot="1" x14ac:dyDescent="0.3">
      <c r="A9" s="59">
        <v>7</v>
      </c>
      <c r="B9" s="47">
        <v>91.28</v>
      </c>
      <c r="C9" s="47">
        <v>95.66</v>
      </c>
      <c r="D9" s="47">
        <v>10</v>
      </c>
      <c r="E9">
        <f t="shared" si="0"/>
        <v>8.3333333333333329E-2</v>
      </c>
      <c r="F9">
        <f t="shared" si="1"/>
        <v>89</v>
      </c>
      <c r="G9">
        <f t="shared" si="2"/>
        <v>0.7416666666666667</v>
      </c>
    </row>
    <row r="10" spans="1:10" ht="15.75" thickBot="1" x14ac:dyDescent="0.3">
      <c r="A10" s="59">
        <v>8</v>
      </c>
      <c r="B10" s="47">
        <v>95.66</v>
      </c>
      <c r="C10" s="47">
        <v>100.04</v>
      </c>
      <c r="D10" s="47">
        <v>31</v>
      </c>
      <c r="E10">
        <f t="shared" si="0"/>
        <v>0.25833333333333336</v>
      </c>
      <c r="F10">
        <f t="shared" si="1"/>
        <v>120</v>
      </c>
      <c r="G10">
        <f t="shared" si="2"/>
        <v>1</v>
      </c>
    </row>
    <row r="11" spans="1:10" x14ac:dyDescent="0.25">
      <c r="D11">
        <f>SUM(D3:D10)</f>
        <v>120</v>
      </c>
    </row>
    <row r="15" spans="1:10" x14ac:dyDescent="0.25">
      <c r="A15" s="66">
        <v>0</v>
      </c>
      <c r="B15" s="67">
        <v>2</v>
      </c>
      <c r="C15" s="67">
        <v>1</v>
      </c>
      <c r="D15" s="67">
        <v>0</v>
      </c>
      <c r="E15" s="67">
        <v>2</v>
      </c>
      <c r="F15" s="67">
        <v>5</v>
      </c>
      <c r="G15" s="67">
        <v>3</v>
      </c>
      <c r="H15" s="67">
        <v>2</v>
      </c>
      <c r="I15" s="67">
        <v>3</v>
      </c>
      <c r="J15" s="67">
        <v>5</v>
      </c>
    </row>
    <row r="16" spans="1:10" x14ac:dyDescent="0.25">
      <c r="A16" s="68">
        <v>2</v>
      </c>
      <c r="B16" s="69">
        <v>2</v>
      </c>
      <c r="C16" s="69">
        <v>5</v>
      </c>
      <c r="D16" s="69">
        <v>1</v>
      </c>
      <c r="E16" s="69">
        <v>1</v>
      </c>
      <c r="F16" s="69">
        <v>2</v>
      </c>
      <c r="G16" s="69">
        <v>5</v>
      </c>
      <c r="H16" s="69">
        <v>5</v>
      </c>
      <c r="I16" s="69">
        <v>1</v>
      </c>
      <c r="J16" s="69">
        <v>2</v>
      </c>
    </row>
    <row r="17" spans="1:10" x14ac:dyDescent="0.25">
      <c r="A17" s="68">
        <v>5</v>
      </c>
      <c r="B17" s="69">
        <v>3</v>
      </c>
      <c r="C17" s="69">
        <v>5</v>
      </c>
      <c r="D17" s="69">
        <v>2</v>
      </c>
      <c r="E17" s="69">
        <v>3</v>
      </c>
      <c r="F17" s="69">
        <v>3</v>
      </c>
      <c r="G17" s="69">
        <v>1</v>
      </c>
      <c r="H17" s="69">
        <v>2</v>
      </c>
      <c r="I17" s="69">
        <v>3</v>
      </c>
      <c r="J17" s="69">
        <v>1</v>
      </c>
    </row>
    <row r="18" spans="1:10" x14ac:dyDescent="0.25">
      <c r="A18" s="68">
        <v>4</v>
      </c>
      <c r="B18" s="69">
        <v>3</v>
      </c>
      <c r="C18" s="69">
        <v>4</v>
      </c>
      <c r="D18" s="69">
        <v>0</v>
      </c>
      <c r="E18" s="69">
        <v>3</v>
      </c>
      <c r="F18" s="69">
        <v>4</v>
      </c>
      <c r="G18" s="69">
        <v>1</v>
      </c>
      <c r="H18" s="69">
        <v>4</v>
      </c>
      <c r="I18" s="69">
        <v>0</v>
      </c>
      <c r="J18" s="69">
        <v>1</v>
      </c>
    </row>
    <row r="21" spans="1:10" x14ac:dyDescent="0.25">
      <c r="A21" s="66">
        <v>0</v>
      </c>
    </row>
    <row r="22" spans="1:10" x14ac:dyDescent="0.25">
      <c r="A22" s="67">
        <v>2</v>
      </c>
      <c r="D22" cm="1">
        <f t="array" ref="D22:D23">FREQUENCY(A13:A47,K13:K18)</f>
        <v>3</v>
      </c>
    </row>
    <row r="23" spans="1:10" x14ac:dyDescent="0.25">
      <c r="A23" s="67">
        <v>1</v>
      </c>
      <c r="D23">
        <v>28</v>
      </c>
    </row>
    <row r="24" spans="1:10" x14ac:dyDescent="0.25">
      <c r="A24" s="67">
        <v>0</v>
      </c>
    </row>
    <row r="25" spans="1:10" x14ac:dyDescent="0.25">
      <c r="A25" s="67">
        <v>2</v>
      </c>
    </row>
    <row r="26" spans="1:10" x14ac:dyDescent="0.25">
      <c r="A26" s="67">
        <v>5</v>
      </c>
    </row>
    <row r="27" spans="1:10" x14ac:dyDescent="0.25">
      <c r="A27" s="67">
        <v>3</v>
      </c>
    </row>
    <row r="28" spans="1:10" x14ac:dyDescent="0.25">
      <c r="A28" s="67">
        <v>2</v>
      </c>
    </row>
    <row r="29" spans="1:10" x14ac:dyDescent="0.25">
      <c r="A29" s="67">
        <v>3</v>
      </c>
    </row>
    <row r="30" spans="1:10" x14ac:dyDescent="0.25">
      <c r="A30" s="67">
        <v>5</v>
      </c>
    </row>
    <row r="31" spans="1:10" x14ac:dyDescent="0.25">
      <c r="A31" s="68">
        <v>2</v>
      </c>
    </row>
    <row r="32" spans="1:10" x14ac:dyDescent="0.25">
      <c r="A32" s="69">
        <v>2</v>
      </c>
    </row>
    <row r="33" spans="1:1" x14ac:dyDescent="0.25">
      <c r="A33" s="69">
        <v>5</v>
      </c>
    </row>
    <row r="34" spans="1:1" x14ac:dyDescent="0.25">
      <c r="A34" s="69">
        <v>1</v>
      </c>
    </row>
    <row r="35" spans="1:1" x14ac:dyDescent="0.25">
      <c r="A35" s="69">
        <v>1</v>
      </c>
    </row>
    <row r="36" spans="1:1" x14ac:dyDescent="0.25">
      <c r="A36" s="69">
        <v>2</v>
      </c>
    </row>
    <row r="37" spans="1:1" x14ac:dyDescent="0.25">
      <c r="A37" s="69">
        <v>5</v>
      </c>
    </row>
    <row r="38" spans="1:1" x14ac:dyDescent="0.25">
      <c r="A38" s="69">
        <v>5</v>
      </c>
    </row>
    <row r="39" spans="1:1" x14ac:dyDescent="0.25">
      <c r="A39" s="69">
        <v>1</v>
      </c>
    </row>
    <row r="40" spans="1:1" x14ac:dyDescent="0.25">
      <c r="A40" s="69">
        <v>2</v>
      </c>
    </row>
    <row r="41" spans="1:1" x14ac:dyDescent="0.25">
      <c r="A41" s="68">
        <v>5</v>
      </c>
    </row>
    <row r="42" spans="1:1" x14ac:dyDescent="0.25">
      <c r="A42" s="69">
        <v>3</v>
      </c>
    </row>
    <row r="43" spans="1:1" x14ac:dyDescent="0.25">
      <c r="A43" s="69">
        <v>5</v>
      </c>
    </row>
    <row r="44" spans="1:1" x14ac:dyDescent="0.25">
      <c r="A44" s="69">
        <v>2</v>
      </c>
    </row>
    <row r="45" spans="1:1" x14ac:dyDescent="0.25">
      <c r="A45" s="69">
        <v>3</v>
      </c>
    </row>
    <row r="46" spans="1:1" x14ac:dyDescent="0.25">
      <c r="A46" s="69">
        <v>3</v>
      </c>
    </row>
    <row r="47" spans="1:1" x14ac:dyDescent="0.25">
      <c r="A47" s="69">
        <v>1</v>
      </c>
    </row>
    <row r="48" spans="1:1" x14ac:dyDescent="0.25">
      <c r="A48" s="69">
        <v>2</v>
      </c>
    </row>
    <row r="49" spans="1:1" x14ac:dyDescent="0.25">
      <c r="A49" s="69">
        <v>3</v>
      </c>
    </row>
    <row r="50" spans="1:1" x14ac:dyDescent="0.25">
      <c r="A50" s="69">
        <v>1</v>
      </c>
    </row>
    <row r="51" spans="1:1" x14ac:dyDescent="0.25">
      <c r="A51" s="68">
        <v>4</v>
      </c>
    </row>
    <row r="52" spans="1:1" x14ac:dyDescent="0.25">
      <c r="A52" s="69">
        <v>3</v>
      </c>
    </row>
    <row r="53" spans="1:1" x14ac:dyDescent="0.25">
      <c r="A53" s="69">
        <v>4</v>
      </c>
    </row>
    <row r="54" spans="1:1" x14ac:dyDescent="0.25">
      <c r="A54" s="69">
        <v>0</v>
      </c>
    </row>
    <row r="55" spans="1:1" x14ac:dyDescent="0.25">
      <c r="A55" s="69">
        <v>3</v>
      </c>
    </row>
    <row r="56" spans="1:1" x14ac:dyDescent="0.25">
      <c r="A56" s="69">
        <v>4</v>
      </c>
    </row>
    <row r="57" spans="1:1" x14ac:dyDescent="0.25">
      <c r="A57" s="69">
        <v>1</v>
      </c>
    </row>
    <row r="58" spans="1:1" x14ac:dyDescent="0.25">
      <c r="A58" s="69">
        <v>4</v>
      </c>
    </row>
    <row r="59" spans="1:1" x14ac:dyDescent="0.25">
      <c r="A59" s="69">
        <v>0</v>
      </c>
    </row>
    <row r="60" spans="1:1" x14ac:dyDescent="0.25">
      <c r="A60" s="69">
        <v>1</v>
      </c>
    </row>
  </sheetData>
  <mergeCells count="3">
    <mergeCell ref="A1:A2"/>
    <mergeCell ref="B1:C1"/>
    <mergeCell ref="D1:D2"/>
  </mergeCells>
  <pageMargins left="0.7" right="0.7" top="0.75" bottom="0.75" header="0.3" footer="0.3"/>
  <pageSetup orientation="portrait" horizontalDpi="300" verticalDpi="30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F3F6DE-EC0C-456F-88A7-DB0D0EE284C5}">
  <dimension ref="A1:F35"/>
  <sheetViews>
    <sheetView workbookViewId="0">
      <selection activeCell="E5" sqref="E5"/>
    </sheetView>
  </sheetViews>
  <sheetFormatPr baseColWidth="10" defaultRowHeight="15" x14ac:dyDescent="0.25"/>
  <cols>
    <col min="5" max="5" width="17.5703125" bestFit="1" customWidth="1"/>
    <col min="6" max="6" width="21.85546875" bestFit="1" customWidth="1"/>
  </cols>
  <sheetData>
    <row r="1" spans="1:6" x14ac:dyDescent="0.25">
      <c r="A1" t="s">
        <v>68</v>
      </c>
    </row>
    <row r="2" spans="1:6" ht="15.75" thickBot="1" x14ac:dyDescent="0.3">
      <c r="A2" s="81">
        <v>12</v>
      </c>
    </row>
    <row r="3" spans="1:6" ht="15.75" thickBot="1" x14ac:dyDescent="0.3">
      <c r="A3" s="82">
        <v>8</v>
      </c>
    </row>
    <row r="4" spans="1:6" ht="15.75" thickBot="1" x14ac:dyDescent="0.3">
      <c r="A4" s="82">
        <v>9</v>
      </c>
      <c r="E4">
        <f>_xlfn.PERCENTILE.EXC(A2:A31,0.26)</f>
        <v>16</v>
      </c>
    </row>
    <row r="5" spans="1:6" ht="15.75" thickBot="1" x14ac:dyDescent="0.3">
      <c r="A5" s="82">
        <v>14</v>
      </c>
      <c r="E5" s="80">
        <f>_xlfn.PERCENTILE.EXC(A3:A32,0.68)</f>
        <v>24.400000000000002</v>
      </c>
    </row>
    <row r="6" spans="1:6" ht="15.75" thickBot="1" x14ac:dyDescent="0.3">
      <c r="A6" s="82">
        <v>23</v>
      </c>
    </row>
    <row r="7" spans="1:6" ht="15.75" thickBot="1" x14ac:dyDescent="0.3">
      <c r="A7" s="82">
        <v>29</v>
      </c>
    </row>
    <row r="8" spans="1:6" ht="15.75" thickBot="1" x14ac:dyDescent="0.3">
      <c r="A8" s="82">
        <v>25</v>
      </c>
    </row>
    <row r="9" spans="1:6" ht="15.75" thickBot="1" x14ac:dyDescent="0.3">
      <c r="A9" s="82">
        <v>30</v>
      </c>
    </row>
    <row r="10" spans="1:6" ht="15.75" thickBot="1" x14ac:dyDescent="0.3">
      <c r="A10" s="82">
        <v>32</v>
      </c>
    </row>
    <row r="11" spans="1:6" ht="15.75" thickBot="1" x14ac:dyDescent="0.3">
      <c r="A11" s="83">
        <v>28</v>
      </c>
    </row>
    <row r="12" spans="1:6" x14ac:dyDescent="0.25">
      <c r="A12" s="84">
        <v>19</v>
      </c>
    </row>
    <row r="13" spans="1:6" x14ac:dyDescent="0.25">
      <c r="A13" s="85">
        <v>14</v>
      </c>
    </row>
    <row r="14" spans="1:6" x14ac:dyDescent="0.25">
      <c r="A14" s="85">
        <v>17</v>
      </c>
      <c r="E14" s="38" t="s">
        <v>43</v>
      </c>
      <c r="F14" t="s">
        <v>69</v>
      </c>
    </row>
    <row r="15" spans="1:6" x14ac:dyDescent="0.25">
      <c r="A15" s="85">
        <v>15</v>
      </c>
      <c r="E15" s="39">
        <v>8</v>
      </c>
      <c r="F15" s="40">
        <v>1</v>
      </c>
    </row>
    <row r="16" spans="1:6" x14ac:dyDescent="0.25">
      <c r="A16" s="85">
        <v>24</v>
      </c>
      <c r="E16" s="39">
        <v>9</v>
      </c>
      <c r="F16" s="40">
        <v>1</v>
      </c>
    </row>
    <row r="17" spans="1:6" x14ac:dyDescent="0.25">
      <c r="A17" s="85">
        <v>20</v>
      </c>
      <c r="E17" s="39">
        <v>12</v>
      </c>
      <c r="F17" s="40">
        <v>1</v>
      </c>
    </row>
    <row r="18" spans="1:6" x14ac:dyDescent="0.25">
      <c r="A18" s="85">
        <v>24</v>
      </c>
      <c r="E18" s="39">
        <v>14</v>
      </c>
      <c r="F18" s="40">
        <v>2</v>
      </c>
    </row>
    <row r="19" spans="1:6" x14ac:dyDescent="0.25">
      <c r="A19" s="85">
        <v>29</v>
      </c>
      <c r="E19" s="39">
        <v>15</v>
      </c>
      <c r="F19" s="40">
        <v>1</v>
      </c>
    </row>
    <row r="20" spans="1:6" x14ac:dyDescent="0.25">
      <c r="A20" s="85">
        <v>23</v>
      </c>
      <c r="E20" s="39">
        <v>16</v>
      </c>
      <c r="F20" s="40">
        <v>3</v>
      </c>
    </row>
    <row r="21" spans="1:6" x14ac:dyDescent="0.25">
      <c r="A21" s="86">
        <v>35</v>
      </c>
      <c r="E21" s="39">
        <v>17</v>
      </c>
      <c r="F21" s="40">
        <v>1</v>
      </c>
    </row>
    <row r="22" spans="1:6" x14ac:dyDescent="0.25">
      <c r="A22" s="84">
        <v>16</v>
      </c>
      <c r="E22" s="39">
        <v>18</v>
      </c>
      <c r="F22" s="40">
        <v>1</v>
      </c>
    </row>
    <row r="23" spans="1:6" x14ac:dyDescent="0.25">
      <c r="A23" s="85">
        <v>20</v>
      </c>
      <c r="E23" s="39">
        <v>19</v>
      </c>
      <c r="F23" s="40">
        <v>2</v>
      </c>
    </row>
    <row r="24" spans="1:6" x14ac:dyDescent="0.25">
      <c r="A24" s="85">
        <v>21</v>
      </c>
      <c r="E24" s="39">
        <v>20</v>
      </c>
      <c r="F24" s="40">
        <v>2</v>
      </c>
    </row>
    <row r="25" spans="1:6" x14ac:dyDescent="0.25">
      <c r="A25" s="85">
        <v>16</v>
      </c>
      <c r="E25" s="39">
        <v>21</v>
      </c>
      <c r="F25" s="40">
        <v>1</v>
      </c>
    </row>
    <row r="26" spans="1:6" x14ac:dyDescent="0.25">
      <c r="A26" s="85">
        <v>18</v>
      </c>
      <c r="E26" s="39">
        <v>23</v>
      </c>
      <c r="F26" s="40">
        <v>2</v>
      </c>
    </row>
    <row r="27" spans="1:6" x14ac:dyDescent="0.25">
      <c r="A27" s="85">
        <v>16</v>
      </c>
      <c r="E27" s="39">
        <v>24</v>
      </c>
      <c r="F27" s="40">
        <v>3</v>
      </c>
    </row>
    <row r="28" spans="1:6" x14ac:dyDescent="0.25">
      <c r="A28" s="85">
        <v>27</v>
      </c>
      <c r="E28" s="39">
        <v>25</v>
      </c>
      <c r="F28" s="40">
        <v>1</v>
      </c>
    </row>
    <row r="29" spans="1:6" x14ac:dyDescent="0.25">
      <c r="A29" s="85">
        <v>24</v>
      </c>
      <c r="E29" s="39">
        <v>27</v>
      </c>
      <c r="F29" s="40">
        <v>1</v>
      </c>
    </row>
    <row r="30" spans="1:6" x14ac:dyDescent="0.25">
      <c r="A30" s="85">
        <v>19</v>
      </c>
      <c r="E30" s="39">
        <v>28</v>
      </c>
      <c r="F30" s="40">
        <v>1</v>
      </c>
    </row>
    <row r="31" spans="1:6" x14ac:dyDescent="0.25">
      <c r="A31" s="86">
        <v>30</v>
      </c>
      <c r="E31" s="39">
        <v>29</v>
      </c>
      <c r="F31" s="40">
        <v>2</v>
      </c>
    </row>
    <row r="32" spans="1:6" x14ac:dyDescent="0.25">
      <c r="E32" s="39">
        <v>30</v>
      </c>
      <c r="F32" s="40">
        <v>2</v>
      </c>
    </row>
    <row r="33" spans="5:6" x14ac:dyDescent="0.25">
      <c r="E33" s="39">
        <v>32</v>
      </c>
      <c r="F33" s="40">
        <v>1</v>
      </c>
    </row>
    <row r="34" spans="5:6" x14ac:dyDescent="0.25">
      <c r="E34" s="39">
        <v>35</v>
      </c>
      <c r="F34" s="40">
        <v>1</v>
      </c>
    </row>
    <row r="35" spans="5:6" x14ac:dyDescent="0.25">
      <c r="E35" s="39" t="s">
        <v>44</v>
      </c>
      <c r="F35" s="40">
        <v>30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35E108-EF48-4542-8BA5-16DAB2041113}">
  <dimension ref="A1:M31"/>
  <sheetViews>
    <sheetView tabSelected="1" workbookViewId="0">
      <selection activeCell="O23" sqref="O23"/>
    </sheetView>
  </sheetViews>
  <sheetFormatPr baseColWidth="10" defaultRowHeight="15" x14ac:dyDescent="0.25"/>
  <cols>
    <col min="1" max="1" width="27.42578125" customWidth="1"/>
    <col min="5" max="5" width="36.140625" customWidth="1"/>
    <col min="9" max="9" width="17.5703125" customWidth="1"/>
    <col min="10" max="10" width="24" customWidth="1"/>
    <col min="12" max="12" width="14.5703125" customWidth="1"/>
    <col min="13" max="13" width="25.28515625" customWidth="1"/>
  </cols>
  <sheetData>
    <row r="1" spans="1:13" ht="15.75" customHeight="1" thickBot="1" x14ac:dyDescent="0.3">
      <c r="A1" s="93" t="s">
        <v>70</v>
      </c>
      <c r="B1" s="94"/>
      <c r="C1" s="95"/>
      <c r="D1" s="87"/>
      <c r="E1" s="93" t="s">
        <v>71</v>
      </c>
      <c r="F1" s="94"/>
      <c r="G1" s="95"/>
    </row>
    <row r="2" spans="1:13" ht="15.75" thickBot="1" x14ac:dyDescent="0.3">
      <c r="A2" s="88">
        <v>58.9</v>
      </c>
      <c r="D2" s="87"/>
      <c r="E2" s="89">
        <v>58.9</v>
      </c>
    </row>
    <row r="3" spans="1:13" ht="15.75" thickBot="1" x14ac:dyDescent="0.3">
      <c r="A3" s="88">
        <v>59.6</v>
      </c>
      <c r="D3" s="87"/>
      <c r="E3" s="89">
        <v>57.9</v>
      </c>
      <c r="I3" s="92" t="s">
        <v>70</v>
      </c>
      <c r="J3" s="92"/>
      <c r="L3" s="92" t="s">
        <v>71</v>
      </c>
      <c r="M3" s="92"/>
    </row>
    <row r="4" spans="1:13" ht="15.75" thickBot="1" x14ac:dyDescent="0.3">
      <c r="A4" s="88">
        <v>59.8</v>
      </c>
      <c r="D4" s="87"/>
      <c r="E4" s="89">
        <v>58.5</v>
      </c>
      <c r="I4" s="90"/>
      <c r="J4" s="90"/>
      <c r="L4" s="90"/>
      <c r="M4" s="90"/>
    </row>
    <row r="5" spans="1:13" ht="15.75" thickBot="1" x14ac:dyDescent="0.3">
      <c r="A5" s="88">
        <v>61.5</v>
      </c>
      <c r="D5" s="87"/>
      <c r="E5" s="89">
        <v>58.2</v>
      </c>
      <c r="I5" s="90" t="s">
        <v>72</v>
      </c>
      <c r="J5" s="90">
        <v>59.86</v>
      </c>
      <c r="L5" s="90" t="s">
        <v>72</v>
      </c>
      <c r="M5" s="90">
        <v>58.08</v>
      </c>
    </row>
    <row r="6" spans="1:13" ht="15.75" thickBot="1" x14ac:dyDescent="0.3">
      <c r="A6" s="88">
        <v>61.4</v>
      </c>
      <c r="D6" s="87"/>
      <c r="E6" s="89">
        <v>59</v>
      </c>
      <c r="I6" s="90" t="s">
        <v>73</v>
      </c>
      <c r="J6" s="90">
        <v>0.20946565844778825</v>
      </c>
      <c r="L6" s="90" t="s">
        <v>73</v>
      </c>
      <c r="M6" s="90">
        <v>0.11990417630029759</v>
      </c>
    </row>
    <row r="7" spans="1:13" ht="15.75" thickBot="1" x14ac:dyDescent="0.3">
      <c r="A7" s="88">
        <v>59.2</v>
      </c>
      <c r="D7" s="87"/>
      <c r="E7" s="89">
        <v>57.1</v>
      </c>
      <c r="I7" s="90" t="s">
        <v>74</v>
      </c>
      <c r="J7" s="90">
        <v>59.75</v>
      </c>
      <c r="L7" s="90" t="s">
        <v>74</v>
      </c>
      <c r="M7" s="90">
        <v>58.150000000000006</v>
      </c>
    </row>
    <row r="8" spans="1:13" ht="15.75" thickBot="1" x14ac:dyDescent="0.3">
      <c r="A8" s="88">
        <v>60.7</v>
      </c>
      <c r="D8" s="87"/>
      <c r="E8" s="89">
        <v>57.2</v>
      </c>
      <c r="I8" s="90" t="s">
        <v>75</v>
      </c>
      <c r="J8" s="90">
        <v>59.6</v>
      </c>
      <c r="L8" s="90" t="s">
        <v>75</v>
      </c>
      <c r="M8" s="90">
        <v>57.1</v>
      </c>
    </row>
    <row r="9" spans="1:13" ht="15.75" thickBot="1" x14ac:dyDescent="0.3">
      <c r="A9" s="88">
        <v>62</v>
      </c>
      <c r="D9" s="87"/>
      <c r="E9" s="89">
        <v>57.3</v>
      </c>
      <c r="I9" s="90" t="s">
        <v>76</v>
      </c>
      <c r="J9" s="90">
        <v>1.1472906615452618</v>
      </c>
      <c r="L9" s="90" t="s">
        <v>76</v>
      </c>
      <c r="M9" s="90">
        <v>0.65674222098749324</v>
      </c>
    </row>
    <row r="10" spans="1:13" ht="15.75" thickBot="1" x14ac:dyDescent="0.3">
      <c r="A10" s="88">
        <v>58.6</v>
      </c>
      <c r="D10" s="87"/>
      <c r="E10" s="89">
        <v>59.1</v>
      </c>
      <c r="I10" s="90" t="s">
        <v>77</v>
      </c>
      <c r="J10" s="90">
        <v>1.3162758620689645</v>
      </c>
      <c r="L10" s="90" t="s">
        <v>77</v>
      </c>
      <c r="M10" s="90">
        <v>0.43131034482758546</v>
      </c>
    </row>
    <row r="11" spans="1:13" ht="15.75" thickBot="1" x14ac:dyDescent="0.3">
      <c r="A11" s="88">
        <v>61.3</v>
      </c>
      <c r="D11" s="87"/>
      <c r="E11" s="89">
        <v>58.3</v>
      </c>
      <c r="I11" s="90" t="s">
        <v>78</v>
      </c>
      <c r="J11" s="90">
        <v>-1.2111396215134258</v>
      </c>
      <c r="L11" s="90" t="s">
        <v>78</v>
      </c>
      <c r="M11" s="90">
        <v>-1.0360241532362933</v>
      </c>
    </row>
    <row r="12" spans="1:13" ht="15.75" thickBot="1" x14ac:dyDescent="0.3">
      <c r="A12" s="89">
        <v>59</v>
      </c>
      <c r="E12" s="89">
        <v>57.2</v>
      </c>
      <c r="I12" s="90" t="s">
        <v>79</v>
      </c>
      <c r="J12" s="90">
        <v>0.17391077203471927</v>
      </c>
      <c r="L12" s="90" t="s">
        <v>79</v>
      </c>
      <c r="M12" s="90">
        <v>-0.11572870828953277</v>
      </c>
    </row>
    <row r="13" spans="1:13" ht="15.75" thickBot="1" x14ac:dyDescent="0.3">
      <c r="A13" s="89">
        <v>61</v>
      </c>
      <c r="E13" s="89">
        <v>58.4</v>
      </c>
      <c r="I13" s="90" t="s">
        <v>8</v>
      </c>
      <c r="J13" s="90">
        <v>3.7999999999999972</v>
      </c>
      <c r="L13" s="90" t="s">
        <v>8</v>
      </c>
      <c r="M13" s="90">
        <v>2.1000000000000014</v>
      </c>
    </row>
    <row r="14" spans="1:13" ht="15.75" thickBot="1" x14ac:dyDescent="0.3">
      <c r="A14" s="89">
        <v>60.8</v>
      </c>
      <c r="E14" s="89">
        <v>58.2</v>
      </c>
      <c r="I14" s="90" t="s">
        <v>6</v>
      </c>
      <c r="J14" s="90">
        <v>58.2</v>
      </c>
      <c r="L14" s="90" t="s">
        <v>6</v>
      </c>
      <c r="M14" s="90">
        <v>57.1</v>
      </c>
    </row>
    <row r="15" spans="1:13" ht="15.75" thickBot="1" x14ac:dyDescent="0.3">
      <c r="A15" s="89">
        <v>58.7</v>
      </c>
      <c r="E15" s="89">
        <v>58.3</v>
      </c>
      <c r="I15" s="90" t="s">
        <v>4</v>
      </c>
      <c r="J15" s="90">
        <v>62</v>
      </c>
      <c r="L15" s="90" t="s">
        <v>4</v>
      </c>
      <c r="M15" s="90">
        <v>59.2</v>
      </c>
    </row>
    <row r="16" spans="1:13" ht="15.75" thickBot="1" x14ac:dyDescent="0.3">
      <c r="A16" s="89">
        <v>58.2</v>
      </c>
      <c r="E16" s="89">
        <v>57.1</v>
      </c>
      <c r="I16" s="90" t="s">
        <v>80</v>
      </c>
      <c r="J16" s="90">
        <v>1795.7999999999997</v>
      </c>
      <c r="L16" s="90" t="s">
        <v>80</v>
      </c>
      <c r="M16" s="90">
        <v>1742.4</v>
      </c>
    </row>
    <row r="17" spans="1:13" ht="15.75" thickBot="1" x14ac:dyDescent="0.3">
      <c r="A17" s="89">
        <v>60</v>
      </c>
      <c r="C17" s="92"/>
      <c r="D17" s="92"/>
      <c r="E17" s="89">
        <v>57.6</v>
      </c>
      <c r="I17" s="91" t="s">
        <v>81</v>
      </c>
      <c r="J17" s="91">
        <v>30</v>
      </c>
      <c r="L17" s="91" t="s">
        <v>81</v>
      </c>
      <c r="M17" s="91">
        <v>30</v>
      </c>
    </row>
    <row r="18" spans="1:13" ht="15.75" thickBot="1" x14ac:dyDescent="0.3">
      <c r="A18" s="89">
        <v>58.5</v>
      </c>
      <c r="C18" s="90"/>
      <c r="D18" s="90"/>
      <c r="E18" s="89">
        <v>58.1</v>
      </c>
    </row>
    <row r="19" spans="1:13" ht="15.75" thickBot="1" x14ac:dyDescent="0.3">
      <c r="A19" s="89">
        <v>58.2</v>
      </c>
      <c r="C19" s="90"/>
      <c r="D19" s="90"/>
      <c r="E19" s="89">
        <v>58.9</v>
      </c>
    </row>
    <row r="20" spans="1:13" ht="15.75" thickBot="1" x14ac:dyDescent="0.3">
      <c r="A20" s="89">
        <v>59.8</v>
      </c>
      <c r="C20" s="90"/>
      <c r="D20" s="90"/>
      <c r="E20" s="89">
        <v>58.5</v>
      </c>
    </row>
    <row r="21" spans="1:13" ht="15.75" thickBot="1" x14ac:dyDescent="0.3">
      <c r="A21" s="89">
        <v>59.3</v>
      </c>
      <c r="C21" s="90"/>
      <c r="D21" s="90"/>
      <c r="E21" s="89">
        <v>58.4</v>
      </c>
    </row>
    <row r="22" spans="1:13" ht="15.75" thickBot="1" x14ac:dyDescent="0.3">
      <c r="A22" s="89">
        <v>60.7</v>
      </c>
      <c r="B22" s="90"/>
      <c r="C22" s="90"/>
      <c r="D22" s="90"/>
      <c r="E22" s="89">
        <v>57.9</v>
      </c>
      <c r="F22" s="90"/>
    </row>
    <row r="23" spans="1:13" ht="15.75" thickBot="1" x14ac:dyDescent="0.3">
      <c r="A23" s="89">
        <v>59.6</v>
      </c>
      <c r="B23" s="90"/>
      <c r="C23" s="90"/>
      <c r="D23" s="90"/>
      <c r="E23" s="89">
        <v>58</v>
      </c>
      <c r="F23" s="90"/>
    </row>
    <row r="24" spans="1:13" ht="15.75" thickBot="1" x14ac:dyDescent="0.3">
      <c r="A24" s="89">
        <v>60.4</v>
      </c>
      <c r="B24" s="90"/>
      <c r="C24" s="90"/>
      <c r="D24" s="90"/>
      <c r="E24" s="89">
        <v>58</v>
      </c>
      <c r="F24" s="90"/>
    </row>
    <row r="25" spans="1:13" ht="15.75" thickBot="1" x14ac:dyDescent="0.3">
      <c r="A25" s="89">
        <v>60.9</v>
      </c>
      <c r="B25" s="90"/>
      <c r="C25" s="90"/>
      <c r="D25" s="90"/>
      <c r="E25" s="89">
        <v>58.5</v>
      </c>
      <c r="F25" s="90"/>
      <c r="I25" s="80">
        <f>J9/J5*100</f>
        <v>1.9166232234301066</v>
      </c>
      <c r="M25" s="80">
        <f>M9/M5*100</f>
        <v>1.1307545127195131</v>
      </c>
    </row>
    <row r="26" spans="1:13" ht="15.75" thickBot="1" x14ac:dyDescent="0.3">
      <c r="A26" s="89">
        <v>60.6</v>
      </c>
      <c r="B26" s="90"/>
      <c r="C26" s="90"/>
      <c r="D26" s="90"/>
      <c r="E26" s="89">
        <v>59.2</v>
      </c>
      <c r="F26" s="90"/>
    </row>
    <row r="27" spans="1:13" ht="15.75" thickBot="1" x14ac:dyDescent="0.3">
      <c r="A27" s="89">
        <v>58.5</v>
      </c>
      <c r="B27" s="90"/>
      <c r="C27" s="90"/>
      <c r="D27" s="90"/>
      <c r="E27" s="89">
        <v>57.1</v>
      </c>
      <c r="F27" s="90"/>
    </row>
    <row r="28" spans="1:13" ht="15.75" thickBot="1" x14ac:dyDescent="0.3">
      <c r="A28" s="89">
        <v>59.7</v>
      </c>
      <c r="B28" s="90"/>
      <c r="C28" s="90"/>
      <c r="D28" s="90"/>
      <c r="E28" s="89">
        <v>58.1</v>
      </c>
      <c r="F28" s="90"/>
    </row>
    <row r="29" spans="1:13" ht="15.75" thickBot="1" x14ac:dyDescent="0.3">
      <c r="A29" s="89">
        <v>59</v>
      </c>
      <c r="B29" s="90"/>
      <c r="C29" s="90"/>
      <c r="D29" s="90"/>
      <c r="E29" s="89">
        <v>57.5</v>
      </c>
      <c r="F29" s="90"/>
    </row>
    <row r="30" spans="1:13" ht="15.75" thickBot="1" x14ac:dyDescent="0.3">
      <c r="A30" s="89">
        <v>61.6</v>
      </c>
      <c r="B30" s="90"/>
      <c r="C30" s="90"/>
      <c r="D30" s="90"/>
      <c r="E30" s="89">
        <v>57.1</v>
      </c>
      <c r="F30" s="90"/>
    </row>
    <row r="31" spans="1:13" ht="15.75" thickBot="1" x14ac:dyDescent="0.3">
      <c r="A31" s="89">
        <v>58.3</v>
      </c>
      <c r="B31" s="91"/>
      <c r="C31" s="91"/>
      <c r="D31" s="91"/>
      <c r="E31" s="89">
        <v>58.8</v>
      </c>
      <c r="F31" s="9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9</vt:i4>
      </vt:variant>
    </vt:vector>
  </HeadingPairs>
  <TitlesOfParts>
    <vt:vector size="9" baseType="lpstr">
      <vt:lpstr>Hoja1</vt:lpstr>
      <vt:lpstr>semana 3.1</vt:lpstr>
      <vt:lpstr>Hoja3</vt:lpstr>
      <vt:lpstr>Hoja4</vt:lpstr>
      <vt:lpstr>Hoja7</vt:lpstr>
      <vt:lpstr>Hoja6</vt:lpstr>
      <vt:lpstr>Hoja2</vt:lpstr>
      <vt:lpstr>Hoja8</vt:lpstr>
      <vt:lpstr>Hoja9</vt:lpstr>
    </vt:vector>
  </TitlesOfParts>
  <Company>Dixguel03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ELVA</dc:creator>
  <cp:lastModifiedBy>Usuario</cp:lastModifiedBy>
  <dcterms:created xsi:type="dcterms:W3CDTF">2021-08-13T01:08:41Z</dcterms:created>
  <dcterms:modified xsi:type="dcterms:W3CDTF">2021-08-27T04:17:37Z</dcterms:modified>
</cp:coreProperties>
</file>