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VA\OneDrive\Documentos\2021\2021-2\EPE\2021-2-A\KAREN-E42A-MAR-JUE\SESIONES DE CLASES\"/>
    </mc:Choice>
  </mc:AlternateContent>
  <bookViews>
    <workbookView xWindow="0" yWindow="0" windowWidth="17904" windowHeight="8088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" l="1"/>
  <c r="C33" i="3"/>
  <c r="C30" i="3"/>
  <c r="C29" i="3"/>
  <c r="C28" i="3"/>
  <c r="C21" i="3"/>
  <c r="D51" i="2"/>
  <c r="D38" i="2"/>
  <c r="E36" i="2"/>
  <c r="J31" i="2"/>
  <c r="J27" i="2"/>
  <c r="J21" i="2"/>
  <c r="E35" i="2"/>
  <c r="H27" i="2"/>
  <c r="F29" i="2"/>
  <c r="F24" i="2"/>
  <c r="F17" i="2"/>
  <c r="O69" i="1"/>
  <c r="M69" i="1"/>
  <c r="N46" i="1"/>
  <c r="L46" i="1"/>
  <c r="L56" i="1"/>
</calcChain>
</file>

<file path=xl/sharedStrings.xml><?xml version="1.0" encoding="utf-8"?>
<sst xmlns="http://schemas.openxmlformats.org/spreadsheetml/2006/main" count="110" uniqueCount="86">
  <si>
    <t>Cono Norte</t>
  </si>
  <si>
    <t>Cono Sur</t>
  </si>
  <si>
    <t>SEMANA 9-SESION 2- ULTIMA CLASE !!</t>
  </si>
  <si>
    <t>Co no Norte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</si>
  <si>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</si>
  <si>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</si>
  <si>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</si>
  <si>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</si>
  <si>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</si>
  <si>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</si>
  <si>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</si>
  <si>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</si>
  <si>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</si>
  <si>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</si>
  <si>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</si>
  <si>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</si>
  <si>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</si>
  <si>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P75</t>
  </si>
  <si>
    <t>P75=</t>
  </si>
  <si>
    <t xml:space="preserve">   =PERCENTIL.EXC(H13:H29;0.75)</t>
  </si>
  <si>
    <t>item 2</t>
  </si>
  <si>
    <t>item 3</t>
  </si>
  <si>
    <t>PREGUNTA 1</t>
  </si>
  <si>
    <t>CV</t>
  </si>
  <si>
    <t>CV=</t>
  </si>
  <si>
    <t xml:space="preserve">     PROMEDIO </t>
  </si>
  <si>
    <t>DESVIACION ESTANDAR *100</t>
  </si>
  <si>
    <t>cv</t>
  </si>
  <si>
    <t>CV NORTE &lt;  CV SUR</t>
  </si>
  <si>
    <t>item 4</t>
  </si>
  <si>
    <t>La forma de la distribución = medidas de asimetria</t>
  </si>
  <si>
    <t xml:space="preserve">As norte= </t>
  </si>
  <si>
    <t>As Sur=</t>
  </si>
  <si>
    <t xml:space="preserve">Ambas tienen asimetria positiva por tener signo del coeficiente </t>
  </si>
  <si>
    <t>positivo</t>
  </si>
  <si>
    <t>Alta concentración de datos para valores bajos</t>
  </si>
  <si>
    <t>y baja concentración de datos para valores altos</t>
  </si>
  <si>
    <t>Eventos:</t>
  </si>
  <si>
    <t>C: cumple con el control de calidad de producción</t>
  </si>
  <si>
    <t>C´: no cumple con el control de calidad de producción</t>
  </si>
  <si>
    <t xml:space="preserve">P(P) </t>
  </si>
  <si>
    <t>P(T)</t>
  </si>
  <si>
    <t>P(  R  )</t>
  </si>
  <si>
    <t>P(C/P)</t>
  </si>
  <si>
    <t>P(C´/P)</t>
  </si>
  <si>
    <t>P(C/T)</t>
  </si>
  <si>
    <t>P(C´/T)</t>
  </si>
  <si>
    <t>P(C/R)</t>
  </si>
  <si>
    <t>P(C´/R)</t>
  </si>
  <si>
    <t>item a</t>
  </si>
  <si>
    <t xml:space="preserve">Formalización: </t>
  </si>
  <si>
    <t>P(  T   /C´ )=</t>
  </si>
  <si>
    <r>
      <t xml:space="preserve">P(T </t>
    </r>
    <r>
      <rPr>
        <u/>
        <sz val="11"/>
        <color theme="1"/>
        <rFont val="Calibri"/>
        <family val="2"/>
      </rPr>
      <t>Ո</t>
    </r>
    <r>
      <rPr>
        <u/>
        <sz val="15.95"/>
        <color theme="1"/>
        <rFont val="Calibri"/>
        <family val="2"/>
      </rPr>
      <t xml:space="preserve"> C´)</t>
    </r>
  </si>
  <si>
    <t xml:space="preserve">P(C´) </t>
  </si>
  <si>
    <t>item b</t>
  </si>
  <si>
    <r>
      <t xml:space="preserve">P[ (PUR) </t>
    </r>
    <r>
      <rPr>
        <u/>
        <sz val="11"/>
        <color theme="1"/>
        <rFont val="Calibri"/>
        <family val="2"/>
      </rPr>
      <t>Ո C]</t>
    </r>
    <r>
      <rPr>
        <u/>
        <sz val="12.65"/>
        <color theme="1"/>
        <rFont val="Calibri"/>
        <family val="2"/>
      </rPr>
      <t xml:space="preserve"> </t>
    </r>
  </si>
  <si>
    <t>P(  C  )</t>
  </si>
  <si>
    <t>P[ (  P U R)    /  C ]  =</t>
  </si>
  <si>
    <r>
      <t xml:space="preserve">P(P  </t>
    </r>
    <r>
      <rPr>
        <u/>
        <sz val="11"/>
        <color theme="1"/>
        <rFont val="Calibri"/>
        <family val="2"/>
      </rPr>
      <t>Ո</t>
    </r>
    <r>
      <rPr>
        <u/>
        <sz val="12.65"/>
        <color theme="1"/>
        <rFont val="Calibri"/>
        <family val="2"/>
      </rPr>
      <t xml:space="preserve"> C) U P(R Ո C)</t>
    </r>
  </si>
  <si>
    <t xml:space="preserve">P(C   ) </t>
  </si>
  <si>
    <t>0.3*0.97   +   0.37*0.95</t>
  </si>
  <si>
    <t>1- 0.0407</t>
  </si>
  <si>
    <t xml:space="preserve">Solucion </t>
  </si>
  <si>
    <t>X:</t>
  </si>
  <si>
    <t>La cantidad de llenado en botellas de 500 ml</t>
  </si>
  <si>
    <t>X tiene distribución normal</t>
  </si>
  <si>
    <t>media=</t>
  </si>
  <si>
    <t>ml</t>
  </si>
  <si>
    <t>variabilidad =</t>
  </si>
  <si>
    <t xml:space="preserve">Varianza </t>
  </si>
  <si>
    <r>
      <t>ml</t>
    </r>
    <r>
      <rPr>
        <vertAlign val="superscript"/>
        <sz val="11"/>
        <color theme="1"/>
        <rFont val="Calibri"/>
        <family val="2"/>
        <scheme val="minor"/>
      </rPr>
      <t>2</t>
    </r>
  </si>
  <si>
    <t>Desviación estandar</t>
  </si>
  <si>
    <t>item 1</t>
  </si>
  <si>
    <t>Limites permitidos :</t>
  </si>
  <si>
    <t>498 &lt;= X &lt;= 502</t>
  </si>
  <si>
    <t>P(498&lt;=X&lt; = 502) =</t>
  </si>
  <si>
    <t>Limites NO permitidos:</t>
  </si>
  <si>
    <t>1- P (limites permitidos)</t>
  </si>
  <si>
    <t>P(X&lt;= 502) - P(X&lt;498)</t>
  </si>
  <si>
    <t xml:space="preserve">P(X&lt;= 502) </t>
  </si>
  <si>
    <t>P(X&lt;498)</t>
  </si>
  <si>
    <t>Diferencia</t>
  </si>
  <si>
    <t>5%                         |</t>
  </si>
  <si>
    <t xml:space="preserve">                              c</t>
  </si>
  <si>
    <t>P(X &lt;= c) = 0.05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</si>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</sst>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76" formatCode="0.00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b/>
      <sz val="12"/>
      <color rgb="FF000000"/>
      <name val="Arial"/>
      <family val="2"/>
    </font>
    <font>
      <b/>
      <sz val="12"/>
      <color rgb="FF000000"/>
      <name val="Inherit"/>
    </font>
    <font>
      <b/>
      <sz val="8"/>
      <color rgb="FF00000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</font>
    <font>
      <u/>
      <sz val="15.95"/>
      <color theme="1"/>
      <name val="Calibri"/>
      <family val="2"/>
    </font>
    <font>
      <u/>
      <sz val="12.65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2F5496"/>
      </left>
      <right style="medium">
        <color rgb="FF2F5496"/>
      </right>
      <top style="medium">
        <color rgb="FF2F5496"/>
      </top>
      <bottom style="medium">
        <color rgb="FF2F5496"/>
      </bottom>
      <diagonal/>
    </border>
    <border>
      <left/>
      <right style="medium">
        <color rgb="FF2F5496"/>
      </right>
      <top style="medium">
        <color rgb="FF2F5496"/>
      </top>
      <bottom style="medium">
        <color rgb="FF2F549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/>
    <xf numFmtId="0" fontId="0" fillId="2" borderId="0" xfId="0" applyFill="1" applyBorder="1" applyAlignment="1"/>
    <xf numFmtId="0" fontId="10" fillId="2" borderId="0" xfId="0" applyFont="1" applyFill="1" applyBorder="1" applyAlignment="1"/>
    <xf numFmtId="0" fontId="11" fillId="0" borderId="0" xfId="0" applyFont="1" applyFill="1" applyBorder="1" applyAlignment="1"/>
    <xf numFmtId="168" fontId="0" fillId="0" borderId="0" xfId="0" applyNumberFormat="1"/>
    <xf numFmtId="0" fontId="11" fillId="0" borderId="0" xfId="0" applyFont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176" fontId="0" fillId="2" borderId="0" xfId="0" applyNumberFormat="1" applyFill="1"/>
    <xf numFmtId="0" fontId="0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1</xdr:col>
          <xdr:colOff>121920</xdr:colOff>
          <xdr:row>9</xdr:row>
          <xdr:rowOff>22860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777241</xdr:colOff>
      <xdr:row>10</xdr:row>
      <xdr:rowOff>167640</xdr:rowOff>
    </xdr:from>
    <xdr:to>
      <xdr:col>13</xdr:col>
      <xdr:colOff>685800</xdr:colOff>
      <xdr:row>24</xdr:row>
      <xdr:rowOff>100426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561" y="2324100"/>
          <a:ext cx="3817619" cy="3079846"/>
        </a:xfrm>
        <a:prstGeom prst="rect">
          <a:avLst/>
        </a:prstGeom>
      </xdr:spPr>
    </xdr:pic>
    <xdr:clientData/>
  </xdr:twoCellAnchor>
  <xdr:twoCellAnchor>
    <xdr:from>
      <xdr:col>11</xdr:col>
      <xdr:colOff>739140</xdr:colOff>
      <xdr:row>51</xdr:row>
      <xdr:rowOff>7620</xdr:rowOff>
    </xdr:from>
    <xdr:to>
      <xdr:col>12</xdr:col>
      <xdr:colOff>0</xdr:colOff>
      <xdr:row>52</xdr:row>
      <xdr:rowOff>114300</xdr:rowOff>
    </xdr:to>
    <xdr:cxnSp macro="">
      <xdr:nvCxnSpPr>
        <xdr:cNvPr id="4" name="Conector recto de flecha 3"/>
        <xdr:cNvCxnSpPr/>
      </xdr:nvCxnSpPr>
      <xdr:spPr>
        <a:xfrm flipV="1">
          <a:off x="9822180" y="9860280"/>
          <a:ext cx="53340" cy="289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5009</xdr:colOff>
      <xdr:row>73</xdr:row>
      <xdr:rowOff>111342</xdr:rowOff>
    </xdr:from>
    <xdr:to>
      <xdr:col>12</xdr:col>
      <xdr:colOff>0</xdr:colOff>
      <xdr:row>78</xdr:row>
      <xdr:rowOff>175846</xdr:rowOff>
    </xdr:to>
    <xdr:sp macro="" textlink="">
      <xdr:nvSpPr>
        <xdr:cNvPr id="8" name="Forma libre 7"/>
        <xdr:cNvSpPr/>
      </xdr:nvSpPr>
      <xdr:spPr>
        <a:xfrm>
          <a:off x="7918086" y="14524865"/>
          <a:ext cx="1946883" cy="973043"/>
        </a:xfrm>
        <a:custGeom>
          <a:avLst/>
          <a:gdLst>
            <a:gd name="connsiteX0" fmla="*/ 852 w 1946883"/>
            <a:gd name="connsiteY0" fmla="*/ 973043 h 973043"/>
            <a:gd name="connsiteX1" fmla="*/ 317376 w 1946883"/>
            <a:gd name="connsiteY1" fmla="*/ 27 h 973043"/>
            <a:gd name="connsiteX2" fmla="*/ 1946883 w 1946883"/>
            <a:gd name="connsiteY2" fmla="*/ 937873 h 973043"/>
            <a:gd name="connsiteX3" fmla="*/ 1946883 w 1946883"/>
            <a:gd name="connsiteY3" fmla="*/ 937873 h 9730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946883" h="973043">
              <a:moveTo>
                <a:pt x="852" y="973043"/>
              </a:moveTo>
              <a:cubicBezTo>
                <a:pt x="-3056" y="489466"/>
                <a:pt x="-6963" y="5889"/>
                <a:pt x="317376" y="27"/>
              </a:cubicBezTo>
              <a:cubicBezTo>
                <a:pt x="641715" y="-5835"/>
                <a:pt x="1946883" y="937873"/>
                <a:pt x="1946883" y="937873"/>
              </a:cubicBezTo>
              <a:lnTo>
                <a:pt x="1946883" y="937873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205154</xdr:colOff>
      <xdr:row>73</xdr:row>
      <xdr:rowOff>111369</xdr:rowOff>
    </xdr:from>
    <xdr:to>
      <xdr:col>10</xdr:col>
      <xdr:colOff>451338</xdr:colOff>
      <xdr:row>79</xdr:row>
      <xdr:rowOff>0</xdr:rowOff>
    </xdr:to>
    <xdr:sp macro="" textlink="">
      <xdr:nvSpPr>
        <xdr:cNvPr id="9" name="Rectángulo 8"/>
        <xdr:cNvSpPr/>
      </xdr:nvSpPr>
      <xdr:spPr>
        <a:xfrm>
          <a:off x="8118231" y="14524892"/>
          <a:ext cx="246184" cy="9788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169984</xdr:colOff>
      <xdr:row>77</xdr:row>
      <xdr:rowOff>5861</xdr:rowOff>
    </xdr:from>
    <xdr:to>
      <xdr:col>11</xdr:col>
      <xdr:colOff>363415</xdr:colOff>
      <xdr:row>78</xdr:row>
      <xdr:rowOff>175846</xdr:rowOff>
    </xdr:to>
    <xdr:sp macro="" textlink="">
      <xdr:nvSpPr>
        <xdr:cNvPr id="10" name="Rectángulo 9"/>
        <xdr:cNvSpPr/>
      </xdr:nvSpPr>
      <xdr:spPr>
        <a:xfrm>
          <a:off x="9243646" y="15146215"/>
          <a:ext cx="193431" cy="3516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130358</xdr:rowOff>
    </xdr:from>
    <xdr:to>
      <xdr:col>6</xdr:col>
      <xdr:colOff>241190</xdr:colOff>
      <xdr:row>12</xdr:row>
      <xdr:rowOff>45720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13238"/>
          <a:ext cx="5471160" cy="1927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10510</xdr:colOff>
      <xdr:row>20</xdr:row>
      <xdr:rowOff>15765</xdr:rowOff>
    </xdr:from>
    <xdr:to>
      <xdr:col>2</xdr:col>
      <xdr:colOff>5255</xdr:colOff>
      <xdr:row>23</xdr:row>
      <xdr:rowOff>141889</xdr:rowOff>
    </xdr:to>
    <xdr:cxnSp macro="">
      <xdr:nvCxnSpPr>
        <xdr:cNvPr id="4" name="Conector recto de flecha 3"/>
        <xdr:cNvCxnSpPr/>
      </xdr:nvCxnSpPr>
      <xdr:spPr>
        <a:xfrm flipV="1">
          <a:off x="804041" y="3694386"/>
          <a:ext cx="788276" cy="493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57807</xdr:colOff>
      <xdr:row>23</xdr:row>
      <xdr:rowOff>141889</xdr:rowOff>
    </xdr:from>
    <xdr:to>
      <xdr:col>1</xdr:col>
      <xdr:colOff>772510</xdr:colOff>
      <xdr:row>23</xdr:row>
      <xdr:rowOff>141889</xdr:rowOff>
    </xdr:to>
    <xdr:cxnSp macro="">
      <xdr:nvCxnSpPr>
        <xdr:cNvPr id="5" name="Conector recto de flecha 4"/>
        <xdr:cNvCxnSpPr/>
      </xdr:nvCxnSpPr>
      <xdr:spPr>
        <a:xfrm>
          <a:off x="851338" y="4188372"/>
          <a:ext cx="71470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73573</xdr:colOff>
      <xdr:row>19</xdr:row>
      <xdr:rowOff>68317</xdr:rowOff>
    </xdr:from>
    <xdr:to>
      <xdr:col>4</xdr:col>
      <xdr:colOff>788276</xdr:colOff>
      <xdr:row>20</xdr:row>
      <xdr:rowOff>115614</xdr:rowOff>
    </xdr:to>
    <xdr:cxnSp macro="">
      <xdr:nvCxnSpPr>
        <xdr:cNvPr id="6" name="Conector recto de flecha 5"/>
        <xdr:cNvCxnSpPr/>
      </xdr:nvCxnSpPr>
      <xdr:spPr>
        <a:xfrm>
          <a:off x="2454166" y="3568262"/>
          <a:ext cx="1508234" cy="236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15765</xdr:colOff>
      <xdr:row>17</xdr:row>
      <xdr:rowOff>0</xdr:rowOff>
    </xdr:from>
    <xdr:to>
      <xdr:col>4</xdr:col>
      <xdr:colOff>788276</xdr:colOff>
      <xdr:row>19</xdr:row>
      <xdr:rowOff>84084</xdr:rowOff>
    </xdr:to>
    <xdr:cxnSp macro="">
      <xdr:nvCxnSpPr>
        <xdr:cNvPr id="7" name="Conector recto de flecha 6"/>
        <xdr:cNvCxnSpPr/>
      </xdr:nvCxnSpPr>
      <xdr:spPr>
        <a:xfrm flipV="1">
          <a:off x="2396358" y="3126828"/>
          <a:ext cx="156604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788276</xdr:colOff>
      <xdr:row>23</xdr:row>
      <xdr:rowOff>162910</xdr:rowOff>
    </xdr:from>
    <xdr:to>
      <xdr:col>1</xdr:col>
      <xdr:colOff>751490</xdr:colOff>
      <xdr:row>27</xdr:row>
      <xdr:rowOff>115614</xdr:rowOff>
    </xdr:to>
    <xdr:cxnSp macro="">
      <xdr:nvCxnSpPr>
        <xdr:cNvPr id="8" name="Conector recto de flecha 7"/>
        <xdr:cNvCxnSpPr/>
      </xdr:nvCxnSpPr>
      <xdr:spPr>
        <a:xfrm>
          <a:off x="788276" y="4209393"/>
          <a:ext cx="756745" cy="6884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26276</xdr:colOff>
      <xdr:row>28</xdr:row>
      <xdr:rowOff>0</xdr:rowOff>
    </xdr:from>
    <xdr:to>
      <xdr:col>5</xdr:col>
      <xdr:colOff>21021</xdr:colOff>
      <xdr:row>28</xdr:row>
      <xdr:rowOff>105104</xdr:rowOff>
    </xdr:to>
    <xdr:cxnSp macro="">
      <xdr:nvCxnSpPr>
        <xdr:cNvPr id="9" name="Conector recto de flecha 8"/>
        <xdr:cNvCxnSpPr/>
      </xdr:nvCxnSpPr>
      <xdr:spPr>
        <a:xfrm flipV="1">
          <a:off x="2406869" y="5018690"/>
          <a:ext cx="1581807" cy="1051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5255</xdr:colOff>
      <xdr:row>23</xdr:row>
      <xdr:rowOff>73573</xdr:rowOff>
    </xdr:from>
    <xdr:to>
      <xdr:col>5</xdr:col>
      <xdr:colOff>42042</xdr:colOff>
      <xdr:row>23</xdr:row>
      <xdr:rowOff>110358</xdr:rowOff>
    </xdr:to>
    <xdr:cxnSp macro="">
      <xdr:nvCxnSpPr>
        <xdr:cNvPr id="10" name="Conector recto de flecha 9"/>
        <xdr:cNvCxnSpPr/>
      </xdr:nvCxnSpPr>
      <xdr:spPr>
        <a:xfrm>
          <a:off x="2385848" y="4151587"/>
          <a:ext cx="1623849" cy="36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15766</xdr:colOff>
      <xdr:row>23</xdr:row>
      <xdr:rowOff>94593</xdr:rowOff>
    </xdr:from>
    <xdr:to>
      <xdr:col>4</xdr:col>
      <xdr:colOff>788276</xdr:colOff>
      <xdr:row>26</xdr:row>
      <xdr:rowOff>152400</xdr:rowOff>
    </xdr:to>
    <xdr:cxnSp macro="">
      <xdr:nvCxnSpPr>
        <xdr:cNvPr id="11" name="Conector recto de flecha 10"/>
        <xdr:cNvCxnSpPr/>
      </xdr:nvCxnSpPr>
      <xdr:spPr>
        <a:xfrm>
          <a:off x="2396359" y="4172607"/>
          <a:ext cx="1566041" cy="614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57807</xdr:colOff>
      <xdr:row>28</xdr:row>
      <xdr:rowOff>120869</xdr:rowOff>
    </xdr:from>
    <xdr:to>
      <xdr:col>4</xdr:col>
      <xdr:colOff>772510</xdr:colOff>
      <xdr:row>30</xdr:row>
      <xdr:rowOff>131379</xdr:rowOff>
    </xdr:to>
    <xdr:cxnSp macro="">
      <xdr:nvCxnSpPr>
        <xdr:cNvPr id="25" name="Conector recto de flecha 24"/>
        <xdr:cNvCxnSpPr/>
      </xdr:nvCxnSpPr>
      <xdr:spPr>
        <a:xfrm>
          <a:off x="2438400" y="5139559"/>
          <a:ext cx="1508234" cy="3836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269853</xdr:colOff>
      <xdr:row>11</xdr:row>
      <xdr:rowOff>106680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09660" cy="2118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80"/>
  <sheetViews>
    <sheetView tabSelected="1" zoomScale="70" zoomScaleNormal="70" workbookViewId="0">
      <selection activeCell="M69" sqref="M69"/>
    </sheetView>
  </sheetViews>
  <sheetFormatPr baseColWidth="10" defaultRowHeight="14.4"/>
  <cols>
    <col min="11" max="11" width="16.88671875" customWidth="1"/>
    <col min="13" max="13" width="17" customWidth="1"/>
  </cols>
  <sheetData>
    <row r="1" spans="1:17">
      <c r="A1" s="10" t="s">
        <v>2</v>
      </c>
      <c r="B1" s="10"/>
      <c r="C1" s="10"/>
    </row>
    <row r="3" spans="1:17" ht="21">
      <c r="A3" s="21" t="s">
        <v>22</v>
      </c>
    </row>
    <row r="4" spans="1:17" ht="31.8" thickBot="1">
      <c r="A4" s="1" t="s">
        <v>0</v>
      </c>
    </row>
    <row r="5" spans="1:17" ht="16.8" thickBot="1">
      <c r="A5" s="2">
        <v>12.6</v>
      </c>
      <c r="B5" s="3">
        <v>12.6</v>
      </c>
      <c r="C5" s="3">
        <v>12.6</v>
      </c>
      <c r="D5" s="3">
        <v>12.8</v>
      </c>
      <c r="E5" s="3">
        <v>12.9</v>
      </c>
      <c r="F5" s="3">
        <v>12.9</v>
      </c>
      <c r="G5" s="3">
        <v>13.1</v>
      </c>
      <c r="H5" s="3">
        <v>13.1</v>
      </c>
      <c r="I5" s="3">
        <v>13.5</v>
      </c>
      <c r="J5" s="3">
        <v>13.5</v>
      </c>
      <c r="K5" s="3">
        <v>13.7</v>
      </c>
      <c r="L5" s="3">
        <v>13.8</v>
      </c>
      <c r="M5" s="3">
        <v>13.8</v>
      </c>
      <c r="N5" s="3">
        <v>14.1</v>
      </c>
      <c r="O5" s="3">
        <v>14.1</v>
      </c>
      <c r="P5" s="3">
        <v>14.3</v>
      </c>
      <c r="Q5" s="3">
        <v>15.1</v>
      </c>
    </row>
    <row r="6" spans="1:17" ht="16.2" thickBot="1">
      <c r="A6" s="4" t="s">
        <v>1</v>
      </c>
    </row>
    <row r="7" spans="1:17" ht="16.8" thickBot="1">
      <c r="A7" s="5">
        <v>10.9</v>
      </c>
      <c r="B7" s="6">
        <v>10.9</v>
      </c>
      <c r="C7" s="6">
        <v>10.9</v>
      </c>
      <c r="D7" s="6">
        <v>11.2</v>
      </c>
      <c r="E7" s="6">
        <v>11.6</v>
      </c>
      <c r="F7" s="6">
        <v>11.8</v>
      </c>
      <c r="G7" s="6">
        <v>11.8</v>
      </c>
      <c r="H7" s="6">
        <v>11.8</v>
      </c>
      <c r="I7" s="6">
        <v>12.2</v>
      </c>
      <c r="J7" s="6">
        <v>12.2</v>
      </c>
      <c r="K7" s="6">
        <v>12.3</v>
      </c>
      <c r="L7" s="6">
        <v>13.3</v>
      </c>
      <c r="M7" s="6">
        <v>13.3</v>
      </c>
      <c r="N7" s="6">
        <v>13.4</v>
      </c>
      <c r="O7" s="6">
        <v>13.4</v>
      </c>
      <c r="P7" s="6">
        <v>13.4</v>
      </c>
      <c r="Q7" s="6">
        <v>21.3</v>
      </c>
    </row>
    <row r="8" spans="1:17">
      <c r="A8" s="7"/>
    </row>
    <row r="9" spans="1:17" ht="16.2">
      <c r="A9" s="8"/>
    </row>
    <row r="12" spans="1:17" ht="31.8" thickBot="1">
      <c r="C12" s="1" t="s">
        <v>0</v>
      </c>
      <c r="E12" s="4" t="s">
        <v>1</v>
      </c>
      <c r="H12" s="11" t="s">
        <v>3</v>
      </c>
      <c r="I12" s="11" t="s">
        <v>1</v>
      </c>
    </row>
    <row r="13" spans="1:17" ht="16.8" thickBot="1">
      <c r="C13" s="2">
        <v>12.6</v>
      </c>
      <c r="E13" s="5">
        <v>10.9</v>
      </c>
      <c r="F13" s="7"/>
      <c r="H13">
        <v>12.6</v>
      </c>
      <c r="I13">
        <v>10.9</v>
      </c>
    </row>
    <row r="14" spans="1:17" ht="16.8" thickBot="1">
      <c r="C14" s="3">
        <v>12.6</v>
      </c>
      <c r="E14" s="6">
        <v>10.9</v>
      </c>
      <c r="H14">
        <v>12.6</v>
      </c>
      <c r="I14">
        <v>10.9</v>
      </c>
    </row>
    <row r="15" spans="1:17" ht="16.8" thickBot="1">
      <c r="C15" s="3">
        <v>12.6</v>
      </c>
      <c r="E15" s="6">
        <v>10.9</v>
      </c>
      <c r="H15">
        <v>12.6</v>
      </c>
      <c r="I15">
        <v>10.9</v>
      </c>
    </row>
    <row r="16" spans="1:17" ht="16.8" thickBot="1">
      <c r="C16" s="3">
        <v>12.8</v>
      </c>
      <c r="E16" s="6">
        <v>11.2</v>
      </c>
      <c r="H16">
        <v>12.8</v>
      </c>
      <c r="I16">
        <v>11.2</v>
      </c>
    </row>
    <row r="17" spans="3:14" ht="16.8" thickBot="1">
      <c r="C17" s="3">
        <v>12.9</v>
      </c>
      <c r="E17" s="6">
        <v>11.6</v>
      </c>
      <c r="H17">
        <v>12.9</v>
      </c>
      <c r="I17">
        <v>11.6</v>
      </c>
    </row>
    <row r="18" spans="3:14" ht="16.8" thickBot="1">
      <c r="C18" s="3">
        <v>12.9</v>
      </c>
      <c r="E18" s="6">
        <v>11.8</v>
      </c>
      <c r="H18">
        <v>12.9</v>
      </c>
      <c r="I18">
        <v>11.8</v>
      </c>
    </row>
    <row r="19" spans="3:14" ht="16.8" thickBot="1">
      <c r="C19" s="3">
        <v>13.1</v>
      </c>
      <c r="E19" s="6">
        <v>11.8</v>
      </c>
      <c r="H19">
        <v>13.1</v>
      </c>
      <c r="I19">
        <v>11.8</v>
      </c>
    </row>
    <row r="20" spans="3:14" ht="16.8" thickBot="1">
      <c r="C20" s="3">
        <v>13.1</v>
      </c>
      <c r="E20" s="6">
        <v>11.8</v>
      </c>
      <c r="H20">
        <v>13.1</v>
      </c>
      <c r="I20">
        <v>11.8</v>
      </c>
    </row>
    <row r="21" spans="3:14" ht="16.8" thickBot="1">
      <c r="C21" s="3">
        <v>13.5</v>
      </c>
      <c r="E21" s="6">
        <v>12.2</v>
      </c>
      <c r="H21">
        <v>13.5</v>
      </c>
      <c r="I21">
        <v>12.2</v>
      </c>
    </row>
    <row r="22" spans="3:14" ht="16.8" thickBot="1">
      <c r="C22" s="3">
        <v>13.5</v>
      </c>
      <c r="E22" s="6">
        <v>12.2</v>
      </c>
      <c r="H22">
        <v>13.5</v>
      </c>
      <c r="I22">
        <v>12.2</v>
      </c>
    </row>
    <row r="23" spans="3:14" ht="16.8" thickBot="1">
      <c r="C23" s="3">
        <v>13.7</v>
      </c>
      <c r="E23" s="6">
        <v>12.3</v>
      </c>
      <c r="H23">
        <v>13.7</v>
      </c>
      <c r="I23">
        <v>12.3</v>
      </c>
    </row>
    <row r="24" spans="3:14" ht="16.8" thickBot="1">
      <c r="C24" s="3">
        <v>13.8</v>
      </c>
      <c r="E24" s="6">
        <v>13.3</v>
      </c>
      <c r="H24">
        <v>13.8</v>
      </c>
      <c r="I24">
        <v>13.3</v>
      </c>
    </row>
    <row r="25" spans="3:14" ht="16.8" thickBot="1">
      <c r="C25" s="3">
        <v>13.8</v>
      </c>
      <c r="E25" s="6">
        <v>13.3</v>
      </c>
      <c r="H25">
        <v>13.8</v>
      </c>
      <c r="I25">
        <v>13.3</v>
      </c>
    </row>
    <row r="26" spans="3:14" ht="16.8" thickBot="1">
      <c r="C26" s="3">
        <v>14.1</v>
      </c>
      <c r="E26" s="6">
        <v>13.4</v>
      </c>
      <c r="H26">
        <v>14.1</v>
      </c>
      <c r="I26">
        <v>13.4</v>
      </c>
    </row>
    <row r="27" spans="3:14" ht="16.8" thickBot="1">
      <c r="C27" s="3">
        <v>14.1</v>
      </c>
      <c r="E27" s="6">
        <v>13.4</v>
      </c>
      <c r="H27">
        <v>14.1</v>
      </c>
      <c r="I27">
        <v>13.4</v>
      </c>
      <c r="K27" s="14" t="s">
        <v>3</v>
      </c>
      <c r="L27" s="14"/>
      <c r="M27" s="14" t="s">
        <v>1</v>
      </c>
      <c r="N27" s="14"/>
    </row>
    <row r="28" spans="3:14" ht="16.8" thickBot="1">
      <c r="C28" s="3">
        <v>14.3</v>
      </c>
      <c r="E28" s="6">
        <v>13.4</v>
      </c>
      <c r="H28">
        <v>14.3</v>
      </c>
      <c r="I28">
        <v>13.4</v>
      </c>
      <c r="K28" s="12"/>
      <c r="L28" s="12"/>
      <c r="M28" s="12"/>
      <c r="N28" s="12"/>
    </row>
    <row r="29" spans="3:14" ht="16.8" thickBot="1">
      <c r="C29" s="3">
        <v>15.1</v>
      </c>
      <c r="E29" s="6">
        <v>21.3</v>
      </c>
      <c r="H29">
        <v>15.1</v>
      </c>
      <c r="I29">
        <v>21.3</v>
      </c>
      <c r="K29" s="12" t="s">
        <v>4</v>
      </c>
      <c r="L29" s="15">
        <v>13.441176470588234</v>
      </c>
      <c r="M29" s="12" t="s">
        <v>4</v>
      </c>
      <c r="N29" s="15">
        <v>12.68823529411765</v>
      </c>
    </row>
    <row r="30" spans="3:14">
      <c r="K30" s="12" t="s">
        <v>5</v>
      </c>
      <c r="L30" s="12">
        <v>0.17193937533016498</v>
      </c>
      <c r="M30" s="12" t="s">
        <v>5</v>
      </c>
      <c r="N30" s="12">
        <v>0.58289858572968756</v>
      </c>
    </row>
    <row r="31" spans="3:14">
      <c r="K31" s="12" t="s">
        <v>6</v>
      </c>
      <c r="L31" s="12">
        <v>13.5</v>
      </c>
      <c r="M31" s="12" t="s">
        <v>6</v>
      </c>
      <c r="N31" s="12">
        <v>12.2</v>
      </c>
    </row>
    <row r="32" spans="3:14">
      <c r="K32" s="12" t="s">
        <v>7</v>
      </c>
      <c r="L32" s="12">
        <v>12.6</v>
      </c>
      <c r="M32" s="12" t="s">
        <v>7</v>
      </c>
      <c r="N32" s="12">
        <v>10.9</v>
      </c>
    </row>
    <row r="33" spans="11:14">
      <c r="K33" s="12" t="s">
        <v>8</v>
      </c>
      <c r="L33" s="12">
        <v>0.70892420568898962</v>
      </c>
      <c r="M33" s="12" t="s">
        <v>8</v>
      </c>
      <c r="N33" s="12">
        <v>2.4033524379866531</v>
      </c>
    </row>
    <row r="34" spans="11:14">
      <c r="K34" s="12" t="s">
        <v>9</v>
      </c>
      <c r="L34" s="12">
        <v>0.50257352941176481</v>
      </c>
      <c r="M34" s="12" t="s">
        <v>9</v>
      </c>
      <c r="N34" s="12">
        <v>5.77610294117639</v>
      </c>
    </row>
    <row r="35" spans="11:14">
      <c r="K35" s="12" t="s">
        <v>10</v>
      </c>
      <c r="L35" s="12">
        <v>9.2715805419891772E-2</v>
      </c>
      <c r="M35" s="12" t="s">
        <v>10</v>
      </c>
      <c r="N35" s="12">
        <v>11.46561634428156</v>
      </c>
    </row>
    <row r="36" spans="11:14">
      <c r="K36" s="24" t="s">
        <v>11</v>
      </c>
      <c r="L36" s="24">
        <v>0.68281128580842809</v>
      </c>
      <c r="M36" s="24" t="s">
        <v>11</v>
      </c>
      <c r="N36" s="24">
        <v>3.1435434060844742</v>
      </c>
    </row>
    <row r="37" spans="11:14">
      <c r="K37" s="12" t="s">
        <v>12</v>
      </c>
      <c r="L37" s="12">
        <v>2.5</v>
      </c>
      <c r="M37" s="12" t="s">
        <v>12</v>
      </c>
      <c r="N37" s="12">
        <v>10.4</v>
      </c>
    </row>
    <row r="38" spans="11:14">
      <c r="K38" s="12" t="s">
        <v>13</v>
      </c>
      <c r="L38" s="12">
        <v>12.6</v>
      </c>
      <c r="M38" s="12" t="s">
        <v>13</v>
      </c>
      <c r="N38" s="12">
        <v>10.9</v>
      </c>
    </row>
    <row r="39" spans="11:14">
      <c r="K39" s="12" t="s">
        <v>14</v>
      </c>
      <c r="L39" s="12">
        <v>15.1</v>
      </c>
      <c r="M39" s="12" t="s">
        <v>14</v>
      </c>
      <c r="N39" s="12">
        <v>21.3</v>
      </c>
    </row>
    <row r="40" spans="11:14">
      <c r="K40" s="12" t="s">
        <v>15</v>
      </c>
      <c r="L40" s="12">
        <v>228.49999999999997</v>
      </c>
      <c r="M40" s="12" t="s">
        <v>15</v>
      </c>
      <c r="N40" s="12">
        <v>215.70000000000005</v>
      </c>
    </row>
    <row r="41" spans="11:14" ht="15" thickBot="1">
      <c r="K41" s="13" t="s">
        <v>16</v>
      </c>
      <c r="L41" s="13">
        <v>17</v>
      </c>
      <c r="M41" s="13" t="s">
        <v>16</v>
      </c>
      <c r="N41" s="13">
        <v>17</v>
      </c>
    </row>
    <row r="42" spans="11:14">
      <c r="K42" s="12"/>
      <c r="L42" s="12"/>
      <c r="M42" s="12"/>
      <c r="N42" s="12"/>
    </row>
    <row r="43" spans="11:14">
      <c r="K43" s="22" t="s">
        <v>24</v>
      </c>
      <c r="L43" s="23" t="s">
        <v>26</v>
      </c>
      <c r="M43" s="23"/>
      <c r="N43" s="12"/>
    </row>
    <row r="44" spans="11:14">
      <c r="K44" s="22"/>
      <c r="L44" s="22" t="s">
        <v>25</v>
      </c>
      <c r="M44" s="22"/>
      <c r="N44" s="12"/>
    </row>
    <row r="45" spans="11:14">
      <c r="K45" s="12"/>
    </row>
    <row r="46" spans="11:14">
      <c r="K46" t="s">
        <v>27</v>
      </c>
      <c r="L46">
        <f>L33/L29*100</f>
        <v>5.2742719898086756</v>
      </c>
      <c r="N46">
        <f t="shared" ref="M46:N46" si="0">N33/N29*100</f>
        <v>18.941581569667637</v>
      </c>
    </row>
    <row r="48" spans="11:14">
      <c r="K48" t="s">
        <v>20</v>
      </c>
    </row>
    <row r="51" spans="11:13">
      <c r="K51" s="19">
        <v>0.75</v>
      </c>
      <c r="L51" s="18"/>
      <c r="M51" s="17">
        <v>0.25</v>
      </c>
    </row>
    <row r="54" spans="11:13">
      <c r="L54" s="20" t="s">
        <v>17</v>
      </c>
    </row>
    <row r="56" spans="11:13">
      <c r="K56" t="s">
        <v>18</v>
      </c>
      <c r="L56">
        <f>_xlfn.PERCENTILE.EXC(H13:H29,0.75)</f>
        <v>13.95</v>
      </c>
      <c r="M56" t="s">
        <v>19</v>
      </c>
    </row>
    <row r="60" spans="11:13">
      <c r="K60" t="s">
        <v>21</v>
      </c>
    </row>
    <row r="62" spans="11:13">
      <c r="K62" t="s">
        <v>23</v>
      </c>
    </row>
    <row r="63" spans="11:13">
      <c r="L63" t="s">
        <v>28</v>
      </c>
    </row>
    <row r="66" spans="10:15">
      <c r="K66" t="s">
        <v>29</v>
      </c>
    </row>
    <row r="67" spans="10:15">
      <c r="L67" t="s">
        <v>30</v>
      </c>
    </row>
    <row r="69" spans="10:15">
      <c r="L69" s="20" t="s">
        <v>31</v>
      </c>
      <c r="M69">
        <f>L36</f>
        <v>0.68281128580842809</v>
      </c>
      <c r="N69" s="20" t="s">
        <v>32</v>
      </c>
      <c r="O69">
        <f>N36</f>
        <v>3.1435434060844742</v>
      </c>
    </row>
    <row r="71" spans="10:15">
      <c r="L71" t="s">
        <v>33</v>
      </c>
    </row>
    <row r="72" spans="10:15">
      <c r="L72" t="s">
        <v>34</v>
      </c>
    </row>
    <row r="75" spans="10:15">
      <c r="M75" s="26" t="s">
        <v>35</v>
      </c>
      <c r="N75" s="26"/>
      <c r="O75" s="26"/>
    </row>
    <row r="76" spans="10:15">
      <c r="M76" s="26" t="s">
        <v>36</v>
      </c>
      <c r="N76" s="26"/>
      <c r="O76" s="26"/>
    </row>
    <row r="79" spans="10:15">
      <c r="K79" s="16"/>
      <c r="L79" s="16"/>
    </row>
    <row r="80" spans="10:15">
      <c r="J80" s="25">
        <v>0</v>
      </c>
    </row>
  </sheetData>
  <mergeCells count="1">
    <mergeCell ref="K51:L5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1</xdr:col>
                <xdr:colOff>121920</xdr:colOff>
                <xdr:row>9</xdr:row>
                <xdr:rowOff>22860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52"/>
  <sheetViews>
    <sheetView topLeftCell="A19" zoomScale="115" zoomScaleNormal="115" workbookViewId="0">
      <selection activeCell="F44" sqref="F44"/>
    </sheetView>
  </sheetViews>
  <sheetFormatPr baseColWidth="10" defaultRowHeight="14.4"/>
  <cols>
    <col min="4" max="4" width="18.77734375" customWidth="1"/>
  </cols>
  <sheetData>
    <row r="14" spans="1:1">
      <c r="A14" t="s">
        <v>37</v>
      </c>
    </row>
    <row r="15" spans="1:1">
      <c r="A15" t="s">
        <v>38</v>
      </c>
    </row>
    <row r="16" spans="1:1" ht="15" thickBot="1">
      <c r="A16" t="s">
        <v>39</v>
      </c>
    </row>
    <row r="17" spans="2:10" ht="15" thickBot="1">
      <c r="F17" s="31">
        <f>1-F21</f>
        <v>0.97</v>
      </c>
    </row>
    <row r="18" spans="2:10">
      <c r="D18" s="30" t="s">
        <v>43</v>
      </c>
    </row>
    <row r="19" spans="2:10" ht="15" thickBot="1">
      <c r="D19" s="20"/>
    </row>
    <row r="20" spans="2:10" ht="15" thickBot="1">
      <c r="C20" s="27">
        <v>0.3</v>
      </c>
      <c r="D20" s="20"/>
    </row>
    <row r="21" spans="2:10" ht="15" thickBot="1">
      <c r="B21" t="s">
        <v>40</v>
      </c>
      <c r="D21" s="20" t="s">
        <v>44</v>
      </c>
      <c r="F21" s="27">
        <v>0.03</v>
      </c>
      <c r="J21">
        <f>C20*F21</f>
        <v>8.9999999999999993E-3</v>
      </c>
    </row>
    <row r="22" spans="2:10">
      <c r="D22" s="20"/>
      <c r="F22" s="29"/>
    </row>
    <row r="23" spans="2:10" ht="15" thickBot="1">
      <c r="D23" s="30" t="s">
        <v>45</v>
      </c>
    </row>
    <row r="24" spans="2:10" ht="15" thickBot="1">
      <c r="B24" s="28" t="s">
        <v>41</v>
      </c>
      <c r="C24" s="27">
        <v>0.33</v>
      </c>
      <c r="D24" s="20"/>
      <c r="F24" s="31">
        <f>1-F27</f>
        <v>0.96</v>
      </c>
    </row>
    <row r="25" spans="2:10">
      <c r="D25" s="20"/>
    </row>
    <row r="26" spans="2:10" ht="15" thickBot="1">
      <c r="D26" s="20" t="s">
        <v>46</v>
      </c>
    </row>
    <row r="27" spans="2:10" ht="15" thickBot="1">
      <c r="B27" t="s">
        <v>42</v>
      </c>
      <c r="D27" s="20"/>
      <c r="F27" s="27">
        <v>0.04</v>
      </c>
      <c r="H27">
        <f>C24*F27</f>
        <v>1.3200000000000002E-2</v>
      </c>
      <c r="J27">
        <f>C24*F27</f>
        <v>1.3200000000000002E-2</v>
      </c>
    </row>
    <row r="28" spans="2:10" ht="15" thickBot="1">
      <c r="D28" s="30" t="s">
        <v>47</v>
      </c>
    </row>
    <row r="29" spans="2:10" ht="15" thickBot="1">
      <c r="C29" s="27">
        <v>0.37</v>
      </c>
      <c r="D29" s="20"/>
      <c r="F29" s="31">
        <f>1-F31</f>
        <v>0.95</v>
      </c>
    </row>
    <row r="30" spans="2:10" ht="15" thickBot="1">
      <c r="D30" s="20" t="s">
        <v>48</v>
      </c>
    </row>
    <row r="31" spans="2:10" ht="15" thickBot="1">
      <c r="F31" s="27">
        <v>0.05</v>
      </c>
      <c r="J31">
        <f>C29*F31</f>
        <v>1.8499999999999999E-2</v>
      </c>
    </row>
    <row r="34" spans="1:5">
      <c r="A34" t="s">
        <v>49</v>
      </c>
    </row>
    <row r="35" spans="1:5" ht="21">
      <c r="B35" t="s">
        <v>50</v>
      </c>
      <c r="C35" t="s">
        <v>51</v>
      </c>
      <c r="D35" s="32" t="s">
        <v>52</v>
      </c>
      <c r="E35">
        <f>H27</f>
        <v>1.3200000000000002E-2</v>
      </c>
    </row>
    <row r="36" spans="1:5">
      <c r="D36" s="34" t="s">
        <v>53</v>
      </c>
      <c r="E36" s="9">
        <f>J21+J27+J31</f>
        <v>4.07E-2</v>
      </c>
    </row>
    <row r="38" spans="1:5">
      <c r="C38" s="36" t="s">
        <v>51</v>
      </c>
      <c r="D38" s="37">
        <f>E35/E36</f>
        <v>0.32432432432432434</v>
      </c>
    </row>
    <row r="40" spans="1:5">
      <c r="A40" t="s">
        <v>54</v>
      </c>
    </row>
    <row r="42" spans="1:5" ht="16.8">
      <c r="B42" t="s">
        <v>57</v>
      </c>
      <c r="D42" s="32" t="s">
        <v>55</v>
      </c>
    </row>
    <row r="43" spans="1:5">
      <c r="D43" s="33" t="s">
        <v>56</v>
      </c>
    </row>
    <row r="45" spans="1:5" ht="16.8">
      <c r="D45" s="32" t="s">
        <v>58</v>
      </c>
    </row>
    <row r="46" spans="1:5">
      <c r="D46" s="33" t="s">
        <v>59</v>
      </c>
    </row>
    <row r="48" spans="1:5">
      <c r="B48" t="s">
        <v>57</v>
      </c>
      <c r="D48" s="32" t="s">
        <v>60</v>
      </c>
    </row>
    <row r="49" spans="2:5">
      <c r="D49" s="33" t="s">
        <v>61</v>
      </c>
    </row>
    <row r="51" spans="2:5">
      <c r="B51" s="36" t="s">
        <v>57</v>
      </c>
      <c r="C51" s="36"/>
      <c r="D51" s="38">
        <f>(0.3*0.97   +   0.37*0.95) /(1-0.0407)</f>
        <v>0.66975919941624096</v>
      </c>
      <c r="E51" s="35"/>
    </row>
    <row r="52" spans="2:5">
      <c r="B52" s="36"/>
      <c r="C52" s="36"/>
      <c r="D52" s="39">
        <v>0.67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D44"/>
  <sheetViews>
    <sheetView zoomScale="130" zoomScaleNormal="130" workbookViewId="0">
      <selection activeCell="C44" sqref="C44"/>
    </sheetView>
  </sheetViews>
  <sheetFormatPr baseColWidth="10" defaultRowHeight="14.4"/>
  <cols>
    <col min="2" max="2" width="22.6640625" customWidth="1"/>
    <col min="3" max="3" width="19.5546875" customWidth="1"/>
  </cols>
  <sheetData>
    <row r="14" spans="1:2">
      <c r="A14" t="s">
        <v>62</v>
      </c>
    </row>
    <row r="15" spans="1:2">
      <c r="A15" t="s">
        <v>63</v>
      </c>
      <c r="B15" t="s">
        <v>64</v>
      </c>
    </row>
    <row r="17" spans="1:4">
      <c r="A17" t="s">
        <v>65</v>
      </c>
    </row>
    <row r="18" spans="1:4">
      <c r="B18" t="s">
        <v>66</v>
      </c>
      <c r="C18">
        <v>500</v>
      </c>
      <c r="D18" t="s">
        <v>67</v>
      </c>
    </row>
    <row r="19" spans="1:4" ht="16.2">
      <c r="A19" t="s">
        <v>68</v>
      </c>
      <c r="B19" s="9" t="s">
        <v>69</v>
      </c>
      <c r="C19">
        <v>6.25</v>
      </c>
      <c r="D19" t="s">
        <v>70</v>
      </c>
    </row>
    <row r="21" spans="1:4">
      <c r="B21" t="s">
        <v>71</v>
      </c>
      <c r="C21">
        <f>SQRT(C19)</f>
        <v>2.5</v>
      </c>
      <c r="D21" t="s">
        <v>67</v>
      </c>
    </row>
    <row r="24" spans="1:4">
      <c r="A24" t="s">
        <v>72</v>
      </c>
    </row>
    <row r="25" spans="1:4">
      <c r="B25" s="26" t="s">
        <v>73</v>
      </c>
      <c r="C25" s="26" t="s">
        <v>74</v>
      </c>
    </row>
    <row r="27" spans="1:4">
      <c r="B27" t="s">
        <v>75</v>
      </c>
      <c r="C27" t="s">
        <v>78</v>
      </c>
    </row>
    <row r="28" spans="1:4">
      <c r="B28" t="s">
        <v>79</v>
      </c>
      <c r="C28">
        <f>_xlfn.NORM.DIST(502,C18,C21,1)</f>
        <v>0.78814460141660336</v>
      </c>
    </row>
    <row r="29" spans="1:4">
      <c r="B29" t="s">
        <v>80</v>
      </c>
      <c r="C29">
        <f>_xlfn.NORM.DIST(498,C18,C21,1)</f>
        <v>0.21185539858339661</v>
      </c>
    </row>
    <row r="30" spans="1:4">
      <c r="B30" t="s">
        <v>81</v>
      </c>
      <c r="C30" s="26">
        <f>C28-C29</f>
        <v>0.57628920283320673</v>
      </c>
    </row>
    <row r="32" spans="1:4">
      <c r="B32" t="s">
        <v>76</v>
      </c>
      <c r="C32" t="s">
        <v>77</v>
      </c>
    </row>
    <row r="33" spans="1:3">
      <c r="B33" s="36" t="s">
        <v>76</v>
      </c>
      <c r="C33" s="36">
        <f>1-C30</f>
        <v>0.42371079716679327</v>
      </c>
    </row>
    <row r="36" spans="1:3">
      <c r="A36" t="s">
        <v>20</v>
      </c>
    </row>
    <row r="38" spans="1:3">
      <c r="B38" s="16" t="s">
        <v>82</v>
      </c>
      <c r="C38" s="16"/>
    </row>
    <row r="40" spans="1:3">
      <c r="B40" t="s">
        <v>83</v>
      </c>
    </row>
    <row r="42" spans="1:3">
      <c r="B42" t="s">
        <v>84</v>
      </c>
    </row>
    <row r="44" spans="1:3">
      <c r="B44" t="s">
        <v>85</v>
      </c>
      <c r="C44">
        <f>_xlfn.NORM.INV(0.05,C18,C21)</f>
        <v>495.88786593262131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ELVA</cp:lastModifiedBy>
  <dcterms:created xsi:type="dcterms:W3CDTF">2021-10-01T00:19:19Z</dcterms:created>
  <dcterms:modified xsi:type="dcterms:W3CDTF">2021-10-01T03:51:46Z</dcterms:modified>
</cp:coreProperties>
</file>