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ssmillah\Semester 8\Pemrograman Simulasi\T1\152017084_CindyMawarKasih_Tugas1\"/>
    </mc:Choice>
  </mc:AlternateContent>
  <xr:revisionPtr revIDLastSave="0" documentId="13_ncr:1_{7EB5A2C0-8772-4677-859B-56F54CA04BC6}" xr6:coauthVersionLast="46" xr6:coauthVersionMax="46" xr10:uidLastSave="{00000000-0000-0000-0000-000000000000}"/>
  <bookViews>
    <workbookView xWindow="-108" yWindow="-108" windowWidth="23256" windowHeight="12576" xr2:uid="{8BA5F1D0-F730-43D1-A535-6ED9B612F2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7" i="1"/>
  <c r="C32" i="1" l="1"/>
  <c r="O16" i="1" s="1"/>
  <c r="B32" i="1"/>
  <c r="M7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F6" i="1"/>
  <c r="E6" i="1"/>
  <c r="F5" i="1"/>
  <c r="E5" i="1"/>
  <c r="F4" i="1"/>
  <c r="E4" i="1"/>
  <c r="F3" i="1"/>
  <c r="E3" i="1"/>
  <c r="F2" i="1"/>
  <c r="E2" i="1"/>
  <c r="E32" i="1" l="1"/>
  <c r="F32" i="1"/>
  <c r="N16" i="1" s="1"/>
  <c r="D32" i="1"/>
  <c r="L7" i="1"/>
  <c r="O7" i="1" s="1"/>
  <c r="K7" i="1"/>
  <c r="J16" i="1"/>
  <c r="J7" i="1"/>
  <c r="N7" i="1" s="1"/>
  <c r="P7" i="1" s="1"/>
  <c r="K4" i="1"/>
  <c r="L16" i="1"/>
  <c r="L4" i="1"/>
  <c r="J4" i="1"/>
  <c r="M16" i="1"/>
  <c r="K16" i="1"/>
  <c r="M4" i="1"/>
  <c r="R16" i="1"/>
  <c r="O4" i="1" l="1"/>
  <c r="N4" i="1"/>
  <c r="P4" i="1" s="1"/>
  <c r="Q16" i="1"/>
  <c r="S16" i="1" s="1"/>
  <c r="U16" i="1" s="1"/>
  <c r="P16" i="1"/>
  <c r="W16" i="1" l="1"/>
  <c r="K24" i="1" l="1"/>
</calcChain>
</file>

<file path=xl/sharedStrings.xml><?xml version="1.0" encoding="utf-8"?>
<sst xmlns="http://schemas.openxmlformats.org/spreadsheetml/2006/main" count="55" uniqueCount="49">
  <si>
    <t>Data Ke-</t>
  </si>
  <si>
    <r>
      <t xml:space="preserve">Tinggi Pohon </t>
    </r>
    <r>
      <rPr>
        <b/>
        <sz val="11"/>
        <color theme="1"/>
        <rFont val="Calibri"/>
        <family val="2"/>
        <scheme val="minor"/>
      </rPr>
      <t>X</t>
    </r>
  </si>
  <si>
    <r>
      <t>Diameter Batang</t>
    </r>
    <r>
      <rPr>
        <b/>
        <sz val="11"/>
        <color theme="1"/>
        <rFont val="Calibri"/>
        <family val="2"/>
        <scheme val="minor"/>
      </rPr>
      <t xml:space="preserve"> Y</t>
    </r>
  </si>
  <si>
    <t>xy</t>
  </si>
  <si>
    <t>x²</t>
  </si>
  <si>
    <t>y²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</si>
  <si>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</si>
  <si>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</si>
  <si>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</si>
  <si>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</si>
  <si>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</si>
  <si>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</si>
  <si>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a</t>
  </si>
  <si>
    <t xml:space="preserve"> Σ</t>
  </si>
  <si>
    <t>n</t>
  </si>
  <si>
    <t>(∑Yi)(∑X^2 i) - (∑Xi)(∑XiYi) / nΣXi^2 -  (ΣXi)^2</t>
  </si>
  <si>
    <t>nΣXiYi</t>
  </si>
  <si>
    <t>(Σxi)(Σyi)</t>
  </si>
  <si>
    <t>nΣXi</t>
  </si>
  <si>
    <t>(Σxi)^2</t>
  </si>
  <si>
    <t>nΣXiYi - (Σxi)(Σyi)</t>
  </si>
  <si>
    <t>nΣXi - (Σxi)^2</t>
  </si>
  <si>
    <t>b</t>
  </si>
  <si>
    <t>nΣXiYi - (Σxi)(Σyi) / nΣXi - (Σxi)^2</t>
  </si>
  <si>
    <t>Model Regresi</t>
  </si>
  <si>
    <t>Y = 0,805453172 - 0,026786816 X</t>
  </si>
  <si>
    <t>r</t>
  </si>
  <si>
    <t>nΣXi^2</t>
  </si>
  <si>
    <t>nΣYi^2</t>
  </si>
  <si>
    <t>(Σyi)^2</t>
  </si>
  <si>
    <t>nΣYi^2 - (Σyi)^2)</t>
  </si>
  <si>
    <t>(nΣXi^2 -  (ΣXi)^2) (nΣYi^2 - (Σyi)^2)</t>
  </si>
  <si>
    <t>(nΣXi^2 -  (ΣXi)^2)(nΣYi^2 - (Σyi)^2)</t>
  </si>
  <si>
    <t>Kolerasi Pearson</t>
  </si>
  <si>
    <t>r² x 100%</t>
  </si>
  <si>
    <t>Koefisien Determinasi</t>
  </si>
  <si>
    <t xml:space="preserve">100% - Koefisien Dererminasi = </t>
  </si>
  <si>
    <t>Kesimpulan :</t>
  </si>
  <si>
    <t>Model Regresi :</t>
  </si>
  <si>
    <t>Interpretasi nilai r +/- :</t>
  </si>
  <si>
    <t>Kekuatan hubungan :</t>
  </si>
  <si>
    <t>Interpretasinya</t>
  </si>
  <si>
    <t xml:space="preserve">Nilai r : </t>
  </si>
  <si>
    <t>Nilai kolerasi adalah positif yang artinya bahwa perbandingannya searah</t>
  </si>
  <si>
    <t xml:space="preserve">        nΣXiYi - (Σxi)(Σyi) /    (nΣXi^2 -  (ΣXi)^2)(nΣYi^2 - (Σyi)^2)</t>
  </si>
  <si>
    <t>Koef Determinasi</t>
  </si>
  <si>
    <t>Besar kontribusi pada variabel X (tinggi pohon) terhadap Y(Diameter pohon) adalah 79.409%</t>
  </si>
  <si>
    <t>Sisanya sebesar 20,591% dipengaruhi oleh variabel selain X</t>
  </si>
  <si>
    <t>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</si>
</sst>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C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3C7D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vertical="top"/>
    </xf>
    <xf numFmtId="10" fontId="0" fillId="0" borderId="1" xfId="0" applyNumberForma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6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C7DD"/>
      <color rgb="FFCC66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7620</xdr:colOff>
      <xdr:row>14</xdr:row>
      <xdr:rowOff>15240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DC52A3-338C-4483-B971-3D12B51090D0}"/>
                </a:ext>
              </a:extLst>
            </xdr:cNvPr>
            <xdr:cNvSpPr txBox="1"/>
          </xdr:nvSpPr>
          <xdr:spPr>
            <a:xfrm>
              <a:off x="16451580" y="278892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√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DC52A3-338C-4483-B971-3D12B51090D0}"/>
                </a:ext>
              </a:extLst>
            </xdr:cNvPr>
            <xdr:cNvSpPr txBox="1"/>
          </xdr:nvSpPr>
          <xdr:spPr>
            <a:xfrm>
              <a:off x="16451580" y="278892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1264920</xdr:colOff>
      <xdr:row>14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958ECF-3748-4765-8FFA-728CD6D233FF}"/>
            </a:ext>
          </a:extLst>
        </xdr:cNvPr>
        <xdr:cNvSpPr txBox="1"/>
      </xdr:nvSpPr>
      <xdr:spPr>
        <a:xfrm>
          <a:off x="22059900" y="2773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22</xdr:col>
      <xdr:colOff>1127760</xdr:colOff>
      <xdr:row>14</xdr:row>
      <xdr:rowOff>22013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3E8830-FF84-402C-97A5-C6CFA7A4D523}"/>
                </a:ext>
              </a:extLst>
            </xdr:cNvPr>
            <xdr:cNvSpPr txBox="1"/>
          </xdr:nvSpPr>
          <xdr:spPr>
            <a:xfrm>
              <a:off x="19788293" y="282448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3E8830-FF84-402C-97A5-C6CFA7A4D523}"/>
                </a:ext>
              </a:extLst>
            </xdr:cNvPr>
            <xdr:cNvSpPr txBox="1"/>
          </xdr:nvSpPr>
          <xdr:spPr>
            <a:xfrm>
              <a:off x="19788293" y="282448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7D7B-8D01-4CA1-A01F-020FBE4C675F}">
  <dimension ref="A1:Z32"/>
  <sheetViews>
    <sheetView tabSelected="1" zoomScale="90" zoomScaleNormal="90" workbookViewId="0">
      <pane ySplit="1" topLeftCell="A3" activePane="bottomLeft" state="frozen"/>
      <selection pane="bottomLeft" activeCell="K27" sqref="K27:L27"/>
    </sheetView>
  </sheetViews>
  <sheetFormatPr defaultRowHeight="14.4" x14ac:dyDescent="0.3"/>
  <cols>
    <col min="9" max="9" width="6.33203125" customWidth="1"/>
    <col min="10" max="10" width="19.21875" customWidth="1"/>
    <col min="11" max="11" width="14.88671875" customWidth="1"/>
    <col min="12" max="12" width="15.6640625" customWidth="1"/>
    <col min="13" max="13" width="9.109375" customWidth="1"/>
    <col min="14" max="14" width="27.21875" customWidth="1"/>
    <col min="15" max="15" width="20.6640625" customWidth="1"/>
    <col min="16" max="16" width="42.33203125" customWidth="1"/>
    <col min="17" max="17" width="16.44140625" customWidth="1"/>
    <col min="18" max="18" width="17" customWidth="1"/>
    <col min="19" max="19" width="20.77734375" customWidth="1"/>
    <col min="21" max="21" width="28.21875" customWidth="1"/>
    <col min="22" max="22" width="4.109375" customWidth="1"/>
    <col min="23" max="23" width="18.6640625" customWidth="1"/>
    <col min="25" max="25" width="12.6640625" customWidth="1"/>
    <col min="26" max="26" width="3.6640625" customWidth="1"/>
  </cols>
  <sheetData>
    <row r="1" spans="1:26" ht="28.8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1" t="s">
        <v>14</v>
      </c>
    </row>
    <row r="2" spans="1:26" x14ac:dyDescent="0.3">
      <c r="A2" s="5">
        <v>1</v>
      </c>
      <c r="B2" s="5">
        <v>36</v>
      </c>
      <c r="C2" s="5">
        <v>8</v>
      </c>
      <c r="D2" s="5">
        <f>B2*C2</f>
        <v>288</v>
      </c>
      <c r="E2" s="5">
        <f>B2^2</f>
        <v>1296</v>
      </c>
      <c r="F2" s="5">
        <f>C2^2</f>
        <v>64</v>
      </c>
      <c r="G2" s="28">
        <v>30</v>
      </c>
    </row>
    <row r="3" spans="1:26" x14ac:dyDescent="0.3">
      <c r="A3" s="5">
        <v>2</v>
      </c>
      <c r="B3" s="5">
        <v>49</v>
      </c>
      <c r="C3" s="5">
        <v>9</v>
      </c>
      <c r="D3" s="5">
        <f t="shared" ref="D3:D31" si="0">B3*C3</f>
        <v>441</v>
      </c>
      <c r="E3" s="5">
        <f t="shared" ref="E3:F31" si="1">B3^2</f>
        <v>2401</v>
      </c>
      <c r="F3" s="5">
        <f t="shared" si="1"/>
        <v>81</v>
      </c>
      <c r="G3" s="29"/>
      <c r="I3" s="27" t="s">
        <v>12</v>
      </c>
      <c r="J3" s="8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12" t="s">
        <v>15</v>
      </c>
    </row>
    <row r="4" spans="1:26" x14ac:dyDescent="0.3">
      <c r="A4" s="5">
        <v>3</v>
      </c>
      <c r="B4" s="5">
        <v>27</v>
      </c>
      <c r="C4" s="5">
        <v>7</v>
      </c>
      <c r="D4" s="5">
        <f t="shared" si="0"/>
        <v>189</v>
      </c>
      <c r="E4" s="5">
        <f t="shared" si="1"/>
        <v>729</v>
      </c>
      <c r="F4" s="5">
        <f t="shared" si="1"/>
        <v>49</v>
      </c>
      <c r="G4" s="29"/>
      <c r="I4" s="27"/>
      <c r="J4" s="13">
        <f>C32*E32</f>
        <v>45762288</v>
      </c>
      <c r="K4" s="13">
        <f>B32*D32</f>
        <v>45605604</v>
      </c>
      <c r="L4" s="13">
        <f>G2*E32</f>
        <v>2600130</v>
      </c>
      <c r="M4" s="13">
        <f>B32^2</f>
        <v>2405601</v>
      </c>
      <c r="N4" s="13">
        <f>J4-K4</f>
        <v>156684</v>
      </c>
      <c r="O4" s="13">
        <f>L4-M4</f>
        <v>194529</v>
      </c>
      <c r="P4" s="13">
        <f>N4/O4</f>
        <v>0.80545317150656204</v>
      </c>
    </row>
    <row r="5" spans="1:26" x14ac:dyDescent="0.3">
      <c r="A5" s="5">
        <v>4</v>
      </c>
      <c r="B5" s="5">
        <v>33</v>
      </c>
      <c r="C5" s="5">
        <v>6</v>
      </c>
      <c r="D5" s="5">
        <f t="shared" si="0"/>
        <v>198</v>
      </c>
      <c r="E5" s="5">
        <f t="shared" si="1"/>
        <v>1089</v>
      </c>
      <c r="F5" s="5">
        <f t="shared" si="1"/>
        <v>36</v>
      </c>
      <c r="G5" s="29"/>
    </row>
    <row r="6" spans="1:26" x14ac:dyDescent="0.3">
      <c r="A6" s="5">
        <v>5</v>
      </c>
      <c r="B6" s="5">
        <v>60</v>
      </c>
      <c r="C6" s="5">
        <v>13</v>
      </c>
      <c r="D6" s="5">
        <f t="shared" si="0"/>
        <v>780</v>
      </c>
      <c r="E6" s="5">
        <f t="shared" si="1"/>
        <v>3600</v>
      </c>
      <c r="F6" s="5">
        <f t="shared" si="1"/>
        <v>169</v>
      </c>
      <c r="G6" s="29"/>
      <c r="I6" s="27" t="s">
        <v>22</v>
      </c>
      <c r="J6" s="8" t="s">
        <v>16</v>
      </c>
      <c r="K6" s="14" t="s">
        <v>17</v>
      </c>
      <c r="L6" s="7" t="s">
        <v>18</v>
      </c>
      <c r="M6" s="14" t="s">
        <v>19</v>
      </c>
      <c r="N6" s="7" t="s">
        <v>20</v>
      </c>
      <c r="O6" s="14" t="s">
        <v>21</v>
      </c>
      <c r="P6" s="12" t="s">
        <v>23</v>
      </c>
    </row>
    <row r="7" spans="1:26" x14ac:dyDescent="0.3">
      <c r="A7" s="5">
        <v>6</v>
      </c>
      <c r="B7" s="5">
        <v>21</v>
      </c>
      <c r="C7" s="5">
        <v>7</v>
      </c>
      <c r="D7" s="5">
        <f t="shared" si="0"/>
        <v>147</v>
      </c>
      <c r="E7" s="5">
        <f t="shared" si="1"/>
        <v>441</v>
      </c>
      <c r="F7" s="5">
        <f t="shared" si="1"/>
        <v>49</v>
      </c>
      <c r="G7" s="29"/>
      <c r="I7" s="27"/>
      <c r="J7" s="13">
        <f>G2*D32</f>
        <v>882120</v>
      </c>
      <c r="K7" s="13">
        <f>B32*C32</f>
        <v>818928</v>
      </c>
      <c r="L7" s="13">
        <f>G2*B32</f>
        <v>46530</v>
      </c>
      <c r="M7" s="13">
        <f>B32^2</f>
        <v>2405601</v>
      </c>
      <c r="N7" s="13">
        <f>J7-K7</f>
        <v>63192</v>
      </c>
      <c r="O7" s="13">
        <f>L7-M7</f>
        <v>-2359071</v>
      </c>
      <c r="P7" s="5">
        <f>N7/O7</f>
        <v>-2.6786815657519423E-2</v>
      </c>
    </row>
    <row r="8" spans="1:26" x14ac:dyDescent="0.3">
      <c r="A8" s="5">
        <v>7</v>
      </c>
      <c r="B8" s="5">
        <v>45</v>
      </c>
      <c r="C8" s="5">
        <v>11</v>
      </c>
      <c r="D8" s="5">
        <f t="shared" si="0"/>
        <v>495</v>
      </c>
      <c r="E8" s="5">
        <f t="shared" si="1"/>
        <v>2025</v>
      </c>
      <c r="F8" s="5">
        <f t="shared" si="1"/>
        <v>121</v>
      </c>
      <c r="G8" s="29"/>
    </row>
    <row r="9" spans="1:26" x14ac:dyDescent="0.3">
      <c r="A9" s="5">
        <v>8</v>
      </c>
      <c r="B9" s="5">
        <v>51</v>
      </c>
      <c r="C9" s="5">
        <v>12</v>
      </c>
      <c r="D9" s="5">
        <f t="shared" si="0"/>
        <v>612</v>
      </c>
      <c r="E9" s="5">
        <f t="shared" si="1"/>
        <v>2601</v>
      </c>
      <c r="F9" s="5">
        <f t="shared" si="1"/>
        <v>144</v>
      </c>
      <c r="G9" s="29"/>
    </row>
    <row r="10" spans="1:26" ht="15.6" x14ac:dyDescent="0.3">
      <c r="A10" s="5">
        <v>9</v>
      </c>
      <c r="B10" s="5">
        <v>30</v>
      </c>
      <c r="C10" s="5">
        <v>5</v>
      </c>
      <c r="D10" s="5">
        <f t="shared" si="0"/>
        <v>150</v>
      </c>
      <c r="E10" s="5">
        <f t="shared" si="1"/>
        <v>900</v>
      </c>
      <c r="F10" s="5">
        <f t="shared" si="1"/>
        <v>25</v>
      </c>
      <c r="G10" s="29"/>
      <c r="I10" s="26" t="s">
        <v>24</v>
      </c>
      <c r="J10" s="26"/>
    </row>
    <row r="11" spans="1:26" x14ac:dyDescent="0.3">
      <c r="A11" s="5">
        <v>10</v>
      </c>
      <c r="B11" s="5">
        <v>53</v>
      </c>
      <c r="C11" s="5">
        <v>14</v>
      </c>
      <c r="D11" s="5">
        <f t="shared" si="0"/>
        <v>742</v>
      </c>
      <c r="E11" s="5">
        <f t="shared" si="1"/>
        <v>2809</v>
      </c>
      <c r="F11" s="5">
        <f t="shared" si="1"/>
        <v>196</v>
      </c>
      <c r="G11" s="29"/>
      <c r="I11" s="31" t="s">
        <v>25</v>
      </c>
      <c r="J11" s="32"/>
      <c r="K11" s="33"/>
    </row>
    <row r="12" spans="1:26" x14ac:dyDescent="0.3">
      <c r="A12" s="5">
        <v>11</v>
      </c>
      <c r="B12" s="6">
        <v>30</v>
      </c>
      <c r="C12" s="6">
        <v>13</v>
      </c>
      <c r="D12" s="5">
        <f t="shared" si="0"/>
        <v>390</v>
      </c>
      <c r="E12" s="5">
        <f t="shared" si="1"/>
        <v>900</v>
      </c>
      <c r="F12" s="5">
        <f t="shared" si="1"/>
        <v>169</v>
      </c>
      <c r="G12" s="29"/>
    </row>
    <row r="13" spans="1:26" x14ac:dyDescent="0.3">
      <c r="A13" s="5">
        <v>12</v>
      </c>
      <c r="B13" s="6">
        <v>40</v>
      </c>
      <c r="C13" s="6">
        <v>17</v>
      </c>
      <c r="D13" s="5">
        <f t="shared" si="0"/>
        <v>680</v>
      </c>
      <c r="E13" s="5">
        <f t="shared" si="1"/>
        <v>1600</v>
      </c>
      <c r="F13" s="5">
        <f t="shared" si="1"/>
        <v>289</v>
      </c>
      <c r="G13" s="29"/>
    </row>
    <row r="14" spans="1:26" ht="15.6" x14ac:dyDescent="0.3">
      <c r="A14" s="5">
        <v>13</v>
      </c>
      <c r="B14" s="6">
        <v>70</v>
      </c>
      <c r="C14" s="6">
        <v>18</v>
      </c>
      <c r="D14" s="5">
        <f t="shared" si="0"/>
        <v>1260</v>
      </c>
      <c r="E14" s="5">
        <f t="shared" si="1"/>
        <v>4900</v>
      </c>
      <c r="F14" s="5">
        <f t="shared" si="1"/>
        <v>324</v>
      </c>
      <c r="G14" s="29"/>
      <c r="I14" s="26" t="s">
        <v>33</v>
      </c>
      <c r="J14" s="26"/>
    </row>
    <row r="15" spans="1:26" x14ac:dyDescent="0.3">
      <c r="A15" s="5">
        <v>14</v>
      </c>
      <c r="B15" s="6">
        <v>53</v>
      </c>
      <c r="C15" s="6">
        <v>19</v>
      </c>
      <c r="D15" s="5">
        <f t="shared" si="0"/>
        <v>1007</v>
      </c>
      <c r="E15" s="5">
        <f t="shared" si="1"/>
        <v>2809</v>
      </c>
      <c r="F15" s="5">
        <f t="shared" si="1"/>
        <v>361</v>
      </c>
      <c r="G15" s="29"/>
      <c r="I15" s="25" t="s">
        <v>26</v>
      </c>
      <c r="J15" s="8" t="s">
        <v>16</v>
      </c>
      <c r="K15" s="14" t="s">
        <v>17</v>
      </c>
      <c r="L15" s="7" t="s">
        <v>27</v>
      </c>
      <c r="M15" s="14" t="s">
        <v>19</v>
      </c>
      <c r="N15" s="7" t="s">
        <v>28</v>
      </c>
      <c r="O15" s="14" t="s">
        <v>29</v>
      </c>
      <c r="P15" s="7" t="s">
        <v>20</v>
      </c>
      <c r="Q15" s="7" t="s">
        <v>11</v>
      </c>
      <c r="R15" s="7" t="s">
        <v>30</v>
      </c>
      <c r="S15" s="19" t="s">
        <v>31</v>
      </c>
      <c r="T15" s="21"/>
      <c r="U15" s="19" t="s">
        <v>32</v>
      </c>
      <c r="V15" s="21"/>
      <c r="W15" s="19" t="s">
        <v>44</v>
      </c>
      <c r="X15" s="20"/>
      <c r="Y15" s="20"/>
      <c r="Z15" s="21"/>
    </row>
    <row r="16" spans="1:26" x14ac:dyDescent="0.3">
      <c r="A16" s="5">
        <v>15</v>
      </c>
      <c r="B16" s="6">
        <v>54</v>
      </c>
      <c r="C16" s="6">
        <v>20</v>
      </c>
      <c r="D16" s="5">
        <f t="shared" si="0"/>
        <v>1080</v>
      </c>
      <c r="E16" s="5">
        <f t="shared" si="1"/>
        <v>2916</v>
      </c>
      <c r="F16" s="5">
        <f t="shared" si="1"/>
        <v>400</v>
      </c>
      <c r="G16" s="29"/>
      <c r="I16" s="25"/>
      <c r="J16" s="15">
        <f>G2*D32</f>
        <v>882120</v>
      </c>
      <c r="K16" s="13">
        <f>B32*C32</f>
        <v>818928</v>
      </c>
      <c r="L16" s="13">
        <f>G2*E32</f>
        <v>2600130</v>
      </c>
      <c r="M16" s="13">
        <f>B32^2</f>
        <v>2405601</v>
      </c>
      <c r="N16" s="13">
        <f>G2*F32</f>
        <v>378480</v>
      </c>
      <c r="O16" s="13">
        <f>C32^2</f>
        <v>278784</v>
      </c>
      <c r="P16" s="13">
        <f>J16-K16</f>
        <v>63192</v>
      </c>
      <c r="Q16" s="13">
        <f>L16-M16</f>
        <v>194529</v>
      </c>
      <c r="R16" s="13">
        <f>N16-O16</f>
        <v>99696</v>
      </c>
      <c r="S16" s="22">
        <f>Q16*R16</f>
        <v>19393763184</v>
      </c>
      <c r="T16" s="22"/>
      <c r="U16" s="22">
        <f>SQRT(S16)</f>
        <v>139261.49210747384</v>
      </c>
      <c r="V16" s="22"/>
      <c r="W16" s="22">
        <f>P16/U16</f>
        <v>0.45376506486970658</v>
      </c>
      <c r="X16" s="22"/>
      <c r="Y16" s="22"/>
      <c r="Z16" s="22"/>
    </row>
    <row r="17" spans="1:13" x14ac:dyDescent="0.3">
      <c r="A17" s="5">
        <v>16</v>
      </c>
      <c r="B17" s="6">
        <v>61</v>
      </c>
      <c r="C17" s="6">
        <v>11</v>
      </c>
      <c r="D17" s="5">
        <f t="shared" si="0"/>
        <v>671</v>
      </c>
      <c r="E17" s="5">
        <f t="shared" si="1"/>
        <v>3721</v>
      </c>
      <c r="F17" s="5">
        <f t="shared" si="1"/>
        <v>121</v>
      </c>
      <c r="G17" s="29"/>
    </row>
    <row r="18" spans="1:13" x14ac:dyDescent="0.3">
      <c r="A18" s="5">
        <v>17</v>
      </c>
      <c r="B18" s="6">
        <v>63</v>
      </c>
      <c r="C18" s="6">
        <v>10</v>
      </c>
      <c r="D18" s="5">
        <f t="shared" si="0"/>
        <v>630</v>
      </c>
      <c r="E18" s="5">
        <f t="shared" si="1"/>
        <v>3969</v>
      </c>
      <c r="F18" s="5">
        <f t="shared" si="1"/>
        <v>100</v>
      </c>
      <c r="G18" s="29"/>
      <c r="I18" s="25" t="s">
        <v>35</v>
      </c>
      <c r="J18" s="34"/>
      <c r="K18" s="22" t="s">
        <v>34</v>
      </c>
      <c r="L18" s="22"/>
    </row>
    <row r="19" spans="1:13" x14ac:dyDescent="0.3">
      <c r="A19" s="5">
        <v>18</v>
      </c>
      <c r="B19" s="6">
        <v>65</v>
      </c>
      <c r="C19" s="6">
        <v>9</v>
      </c>
      <c r="D19" s="5">
        <f t="shared" si="0"/>
        <v>585</v>
      </c>
      <c r="E19" s="5">
        <f t="shared" si="1"/>
        <v>4225</v>
      </c>
      <c r="F19" s="5">
        <f t="shared" si="1"/>
        <v>81</v>
      </c>
      <c r="G19" s="29"/>
      <c r="I19" s="25"/>
      <c r="J19" s="34"/>
      <c r="K19" s="37">
        <f>W16^2*100/100</f>
        <v>0.20590273409620902</v>
      </c>
      <c r="L19" s="37"/>
    </row>
    <row r="20" spans="1:13" x14ac:dyDescent="0.3">
      <c r="A20" s="5">
        <v>19</v>
      </c>
      <c r="B20" s="6">
        <v>67</v>
      </c>
      <c r="C20" s="6">
        <v>18</v>
      </c>
      <c r="D20" s="5">
        <f t="shared" si="0"/>
        <v>1206</v>
      </c>
      <c r="E20" s="5">
        <f t="shared" si="1"/>
        <v>4489</v>
      </c>
      <c r="F20" s="5">
        <f t="shared" si="1"/>
        <v>324</v>
      </c>
      <c r="G20" s="29"/>
      <c r="I20" s="23" t="s">
        <v>36</v>
      </c>
      <c r="J20" s="23"/>
      <c r="K20" s="24"/>
      <c r="L20" s="18">
        <v>7.9409000000000007E-3</v>
      </c>
    </row>
    <row r="21" spans="1:13" x14ac:dyDescent="0.3">
      <c r="A21" s="5">
        <v>20</v>
      </c>
      <c r="B21" s="6">
        <v>69</v>
      </c>
      <c r="C21" s="6">
        <v>17</v>
      </c>
      <c r="D21" s="5">
        <f t="shared" si="0"/>
        <v>1173</v>
      </c>
      <c r="E21" s="5">
        <f t="shared" si="1"/>
        <v>4761</v>
      </c>
      <c r="F21" s="5">
        <f t="shared" si="1"/>
        <v>289</v>
      </c>
      <c r="G21" s="29"/>
    </row>
    <row r="22" spans="1:13" x14ac:dyDescent="0.3">
      <c r="A22" s="5">
        <v>21</v>
      </c>
      <c r="B22" s="6">
        <v>53</v>
      </c>
      <c r="C22" s="6">
        <v>14</v>
      </c>
      <c r="D22" s="5">
        <f t="shared" si="0"/>
        <v>742</v>
      </c>
      <c r="E22" s="5">
        <f t="shared" si="1"/>
        <v>2809</v>
      </c>
      <c r="F22" s="5">
        <f t="shared" si="1"/>
        <v>196</v>
      </c>
      <c r="G22" s="29"/>
      <c r="I22" s="36" t="s">
        <v>37</v>
      </c>
      <c r="J22" s="36"/>
    </row>
    <row r="23" spans="1:13" x14ac:dyDescent="0.3">
      <c r="A23" s="5">
        <v>22</v>
      </c>
      <c r="B23" s="6">
        <v>42</v>
      </c>
      <c r="C23" s="6">
        <v>21</v>
      </c>
      <c r="D23" s="5">
        <f t="shared" si="0"/>
        <v>882</v>
      </c>
      <c r="E23" s="5">
        <f t="shared" si="1"/>
        <v>1764</v>
      </c>
      <c r="F23" s="5">
        <f t="shared" si="1"/>
        <v>441</v>
      </c>
      <c r="G23" s="29"/>
      <c r="J23" t="s">
        <v>38</v>
      </c>
      <c r="K23" s="17" t="s">
        <v>25</v>
      </c>
      <c r="L23" s="17"/>
      <c r="M23" s="17"/>
    </row>
    <row r="24" spans="1:13" x14ac:dyDescent="0.3">
      <c r="A24" s="5">
        <v>23</v>
      </c>
      <c r="B24" s="6">
        <v>70</v>
      </c>
      <c r="C24" s="6">
        <v>30</v>
      </c>
      <c r="D24" s="5">
        <f t="shared" si="0"/>
        <v>2100</v>
      </c>
      <c r="E24" s="5">
        <f t="shared" si="1"/>
        <v>4900</v>
      </c>
      <c r="F24" s="5">
        <f t="shared" si="1"/>
        <v>900</v>
      </c>
      <c r="G24" s="29"/>
      <c r="J24" t="s">
        <v>42</v>
      </c>
      <c r="K24" s="16">
        <f>W16</f>
        <v>0.45376506486970658</v>
      </c>
    </row>
    <row r="25" spans="1:13" x14ac:dyDescent="0.3">
      <c r="A25" s="5">
        <v>24</v>
      </c>
      <c r="B25" s="6">
        <v>72</v>
      </c>
      <c r="C25" s="6">
        <v>32</v>
      </c>
      <c r="D25" s="5">
        <f t="shared" si="0"/>
        <v>2304</v>
      </c>
      <c r="E25" s="5">
        <f t="shared" si="1"/>
        <v>5184</v>
      </c>
      <c r="F25" s="5">
        <f t="shared" si="1"/>
        <v>1024</v>
      </c>
      <c r="G25" s="29"/>
      <c r="J25" t="s">
        <v>39</v>
      </c>
      <c r="K25" t="s">
        <v>43</v>
      </c>
    </row>
    <row r="26" spans="1:13" x14ac:dyDescent="0.3">
      <c r="A26" s="5">
        <v>25</v>
      </c>
      <c r="B26" s="6">
        <v>34</v>
      </c>
      <c r="C26" s="6">
        <v>33</v>
      </c>
      <c r="D26" s="5">
        <f t="shared" si="0"/>
        <v>1122</v>
      </c>
      <c r="E26" s="5">
        <f t="shared" si="1"/>
        <v>1156</v>
      </c>
      <c r="F26" s="5">
        <f t="shared" si="1"/>
        <v>1089</v>
      </c>
      <c r="G26" s="29"/>
      <c r="J26" t="s">
        <v>40</v>
      </c>
      <c r="K26" t="s">
        <v>48</v>
      </c>
    </row>
    <row r="27" spans="1:13" x14ac:dyDescent="0.3">
      <c r="A27" s="5">
        <v>26</v>
      </c>
      <c r="B27" s="6">
        <v>56</v>
      </c>
      <c r="C27" s="6">
        <v>34</v>
      </c>
      <c r="D27" s="5">
        <f t="shared" si="0"/>
        <v>1904</v>
      </c>
      <c r="E27" s="5">
        <f t="shared" si="1"/>
        <v>3136</v>
      </c>
      <c r="F27" s="5">
        <f t="shared" si="1"/>
        <v>1156</v>
      </c>
      <c r="G27" s="29"/>
      <c r="J27" t="s">
        <v>45</v>
      </c>
      <c r="K27" s="35">
        <f>K19</f>
        <v>0.20590273409620902</v>
      </c>
      <c r="L27" s="35"/>
    </row>
    <row r="28" spans="1:13" x14ac:dyDescent="0.3">
      <c r="A28" s="5">
        <v>27</v>
      </c>
      <c r="B28" s="6">
        <v>76</v>
      </c>
      <c r="C28" s="6">
        <v>45</v>
      </c>
      <c r="D28" s="5">
        <f t="shared" si="0"/>
        <v>3420</v>
      </c>
      <c r="E28" s="5">
        <f t="shared" si="1"/>
        <v>5776</v>
      </c>
      <c r="F28" s="5">
        <f t="shared" si="1"/>
        <v>2025</v>
      </c>
      <c r="G28" s="29"/>
      <c r="J28" t="s">
        <v>41</v>
      </c>
      <c r="K28" t="s">
        <v>46</v>
      </c>
    </row>
    <row r="29" spans="1:13" x14ac:dyDescent="0.3">
      <c r="A29" s="5">
        <v>28</v>
      </c>
      <c r="B29" s="6">
        <v>54</v>
      </c>
      <c r="C29" s="6">
        <v>43</v>
      </c>
      <c r="D29" s="5">
        <f t="shared" si="0"/>
        <v>2322</v>
      </c>
      <c r="E29" s="5">
        <f t="shared" si="1"/>
        <v>2916</v>
      </c>
      <c r="F29" s="5">
        <f t="shared" si="1"/>
        <v>1849</v>
      </c>
      <c r="G29" s="29"/>
      <c r="K29" t="s">
        <v>47</v>
      </c>
    </row>
    <row r="30" spans="1:13" x14ac:dyDescent="0.3">
      <c r="A30" s="5">
        <v>29</v>
      </c>
      <c r="B30" s="6">
        <v>60</v>
      </c>
      <c r="C30" s="6">
        <v>20</v>
      </c>
      <c r="D30" s="5">
        <f t="shared" si="0"/>
        <v>1200</v>
      </c>
      <c r="E30" s="5">
        <f t="shared" si="1"/>
        <v>3600</v>
      </c>
      <c r="F30" s="5">
        <f t="shared" si="1"/>
        <v>400</v>
      </c>
      <c r="G30" s="29"/>
    </row>
    <row r="31" spans="1:13" x14ac:dyDescent="0.3">
      <c r="A31" s="5">
        <v>30</v>
      </c>
      <c r="B31" s="6">
        <v>57</v>
      </c>
      <c r="C31" s="6">
        <v>12</v>
      </c>
      <c r="D31" s="5">
        <f t="shared" si="0"/>
        <v>684</v>
      </c>
      <c r="E31" s="5">
        <f t="shared" si="1"/>
        <v>3249</v>
      </c>
      <c r="F31" s="5">
        <f t="shared" si="1"/>
        <v>144</v>
      </c>
      <c r="G31" s="29"/>
    </row>
    <row r="32" spans="1:13" x14ac:dyDescent="0.3">
      <c r="A32" s="9" t="s">
        <v>13</v>
      </c>
      <c r="B32" s="10">
        <f>SUM(B2:B31)</f>
        <v>1551</v>
      </c>
      <c r="C32" s="10">
        <f>SUM(C2:C31)</f>
        <v>528</v>
      </c>
      <c r="D32" s="10">
        <f>SUM(D2:D31)</f>
        <v>29404</v>
      </c>
      <c r="E32" s="10">
        <f>SUM(E2:E31)</f>
        <v>86671</v>
      </c>
      <c r="F32" s="10">
        <f>SUM(F2:F31)</f>
        <v>12616</v>
      </c>
      <c r="G32" s="30"/>
    </row>
  </sheetData>
  <mergeCells count="19">
    <mergeCell ref="I14:J14"/>
    <mergeCell ref="I3:I4"/>
    <mergeCell ref="G2:G32"/>
    <mergeCell ref="I6:I7"/>
    <mergeCell ref="I11:K11"/>
    <mergeCell ref="I10:J10"/>
    <mergeCell ref="I18:J19"/>
    <mergeCell ref="K27:L27"/>
    <mergeCell ref="I22:J22"/>
    <mergeCell ref="K18:L18"/>
    <mergeCell ref="K19:L19"/>
    <mergeCell ref="W15:Z15"/>
    <mergeCell ref="W16:Z16"/>
    <mergeCell ref="I20:K20"/>
    <mergeCell ref="S15:T15"/>
    <mergeCell ref="S16:T16"/>
    <mergeCell ref="U15:V15"/>
    <mergeCell ref="U16:V16"/>
    <mergeCell ref="I15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2021-02-27T13:15:12Z</dcterms:created>
  <dcterms:modified xsi:type="dcterms:W3CDTF">2021-02-28T13:57:03Z</dcterms:modified>
</cp:coreProperties>
</file>